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yoshida\Documents\__Today__\_AyLIB\_SRIMfit-AyLIB\170609-SRIMfit LET_R plot\_SRIMwb\RknSRIMwb\"/>
    </mc:Choice>
  </mc:AlternateContent>
  <bookViews>
    <workbookView xWindow="0" yWindow="0" windowWidth="17400" windowHeight="10725" tabRatio="748"/>
  </bookViews>
  <sheets>
    <sheet name="srim197Au_Si" sheetId="182" r:id="rId1"/>
    <sheet name="srim197Au_Al" sheetId="183" r:id="rId2"/>
    <sheet name="srim197Au_Au" sheetId="190" r:id="rId3"/>
    <sheet name="srim197Au_C" sheetId="191" r:id="rId4"/>
    <sheet name="srim197Au_Air" sheetId="192" r:id="rId5"/>
    <sheet name="srim197Au_Kapton" sheetId="185" r:id="rId6"/>
    <sheet name="srim197Au_Mylar" sheetId="186" r:id="rId7"/>
    <sheet name="srim197Au_EJ212" sheetId="187" r:id="rId8"/>
  </sheets>
  <calcPr calcId="152511" iterate="1" iterateCount="1000"/>
  <customWorkbookViews>
    <customWorkbookView name="view1" guid="{8A5D6D5C-C043-4E6B-AB9F-8AB531120421}" xWindow="9" yWindow="76" windowWidth="1821" windowHeight="634" activeSheetId="80"/>
    <customWorkbookView name="view2" guid="{3AC4C5A4-CC01-4AA2-8975-95BDDCF33CBA}" xWindow="9" yWindow="76" windowWidth="1821" windowHeight="634" activeSheetId="80"/>
  </customWorkbookViews>
</workbook>
</file>

<file path=xl/calcChain.xml><?xml version="1.0" encoding="utf-8"?>
<calcChain xmlns="http://schemas.openxmlformats.org/spreadsheetml/2006/main">
  <c r="P228" i="192" l="1"/>
  <c r="M228" i="192"/>
  <c r="J228" i="192"/>
  <c r="G228" i="192"/>
  <c r="D228" i="192"/>
  <c r="P227" i="192"/>
  <c r="M227" i="192"/>
  <c r="J227" i="192"/>
  <c r="G227" i="192"/>
  <c r="D227" i="192"/>
  <c r="P226" i="192"/>
  <c r="M226" i="192"/>
  <c r="J226" i="192"/>
  <c r="G226" i="192"/>
  <c r="D226" i="192"/>
  <c r="P225" i="192"/>
  <c r="M225" i="192"/>
  <c r="J225" i="192"/>
  <c r="G225" i="192"/>
  <c r="D225" i="192"/>
  <c r="P224" i="192"/>
  <c r="M224" i="192"/>
  <c r="J224" i="192"/>
  <c r="G224" i="192"/>
  <c r="D224" i="192"/>
  <c r="P223" i="192"/>
  <c r="M223" i="192"/>
  <c r="J223" i="192"/>
  <c r="G223" i="192"/>
  <c r="D223" i="192"/>
  <c r="P222" i="192"/>
  <c r="M222" i="192"/>
  <c r="J222" i="192"/>
  <c r="G222" i="192"/>
  <c r="D222" i="192"/>
  <c r="P221" i="192"/>
  <c r="M221" i="192"/>
  <c r="J221" i="192"/>
  <c r="G221" i="192"/>
  <c r="D221" i="192"/>
  <c r="P220" i="192"/>
  <c r="M220" i="192"/>
  <c r="J220" i="192"/>
  <c r="G220" i="192"/>
  <c r="D220" i="192"/>
  <c r="P219" i="192"/>
  <c r="M219" i="192"/>
  <c r="J219" i="192"/>
  <c r="G219" i="192"/>
  <c r="D219" i="192"/>
  <c r="P218" i="192"/>
  <c r="M218" i="192"/>
  <c r="J218" i="192"/>
  <c r="G218" i="192"/>
  <c r="D218" i="192"/>
  <c r="P217" i="192"/>
  <c r="M217" i="192"/>
  <c r="J217" i="192"/>
  <c r="G217" i="192"/>
  <c r="D217" i="192"/>
  <c r="P216" i="192"/>
  <c r="M216" i="192"/>
  <c r="J216" i="192"/>
  <c r="G216" i="192"/>
  <c r="D216" i="192"/>
  <c r="P215" i="192"/>
  <c r="M215" i="192"/>
  <c r="J215" i="192"/>
  <c r="G215" i="192"/>
  <c r="D215" i="192"/>
  <c r="P214" i="192"/>
  <c r="M214" i="192"/>
  <c r="J214" i="192"/>
  <c r="G214" i="192"/>
  <c r="D214" i="192"/>
  <c r="P213" i="192"/>
  <c r="M213" i="192"/>
  <c r="J213" i="192"/>
  <c r="G213" i="192"/>
  <c r="D213" i="192"/>
  <c r="P212" i="192"/>
  <c r="M212" i="192"/>
  <c r="J212" i="192"/>
  <c r="G212" i="192"/>
  <c r="D212" i="192"/>
  <c r="P211" i="192"/>
  <c r="M211" i="192"/>
  <c r="J211" i="192"/>
  <c r="G211" i="192"/>
  <c r="D211" i="192"/>
  <c r="P210" i="192"/>
  <c r="M210" i="192"/>
  <c r="J210" i="192"/>
  <c r="G210" i="192"/>
  <c r="D210" i="192"/>
  <c r="P209" i="192"/>
  <c r="M209" i="192"/>
  <c r="J209" i="192"/>
  <c r="G209" i="192"/>
  <c r="D209" i="192"/>
  <c r="P208" i="192"/>
  <c r="M208" i="192"/>
  <c r="J208" i="192"/>
  <c r="G208" i="192"/>
  <c r="D208" i="192"/>
  <c r="P207" i="192"/>
  <c r="M207" i="192"/>
  <c r="J207" i="192"/>
  <c r="G207" i="192"/>
  <c r="D207" i="192"/>
  <c r="P206" i="192"/>
  <c r="M206" i="192"/>
  <c r="J206" i="192"/>
  <c r="G206" i="192"/>
  <c r="D206" i="192"/>
  <c r="P205" i="192"/>
  <c r="M205" i="192"/>
  <c r="J205" i="192"/>
  <c r="G205" i="192"/>
  <c r="D205" i="192"/>
  <c r="P204" i="192"/>
  <c r="M204" i="192"/>
  <c r="J204" i="192"/>
  <c r="G204" i="192"/>
  <c r="D204" i="192"/>
  <c r="P203" i="192"/>
  <c r="M203" i="192"/>
  <c r="J203" i="192"/>
  <c r="G203" i="192"/>
  <c r="D203" i="192"/>
  <c r="P202" i="192"/>
  <c r="M202" i="192"/>
  <c r="J202" i="192"/>
  <c r="G202" i="192"/>
  <c r="D202" i="192"/>
  <c r="P201" i="192"/>
  <c r="M201" i="192"/>
  <c r="J201" i="192"/>
  <c r="G201" i="192"/>
  <c r="D201" i="192"/>
  <c r="P200" i="192"/>
  <c r="M200" i="192"/>
  <c r="J200" i="192"/>
  <c r="G200" i="192"/>
  <c r="D200" i="192"/>
  <c r="P199" i="192"/>
  <c r="M199" i="192"/>
  <c r="J199" i="192"/>
  <c r="G199" i="192"/>
  <c r="D199" i="192"/>
  <c r="P198" i="192"/>
  <c r="M198" i="192"/>
  <c r="J198" i="192"/>
  <c r="G198" i="192"/>
  <c r="D198" i="192"/>
  <c r="P197" i="192"/>
  <c r="M197" i="192"/>
  <c r="J197" i="192"/>
  <c r="G197" i="192"/>
  <c r="D197" i="192"/>
  <c r="P196" i="192"/>
  <c r="M196" i="192"/>
  <c r="J196" i="192"/>
  <c r="G196" i="192"/>
  <c r="D196" i="192"/>
  <c r="P195" i="192"/>
  <c r="M195" i="192"/>
  <c r="J195" i="192"/>
  <c r="G195" i="192"/>
  <c r="D195" i="192"/>
  <c r="P194" i="192"/>
  <c r="M194" i="192"/>
  <c r="J194" i="192"/>
  <c r="G194" i="192"/>
  <c r="D194" i="192"/>
  <c r="P193" i="192"/>
  <c r="M193" i="192"/>
  <c r="J193" i="192"/>
  <c r="G193" i="192"/>
  <c r="D193" i="192"/>
  <c r="P192" i="192"/>
  <c r="M192" i="192"/>
  <c r="J192" i="192"/>
  <c r="G192" i="192"/>
  <c r="D192" i="192"/>
  <c r="P191" i="192"/>
  <c r="M191" i="192"/>
  <c r="J191" i="192"/>
  <c r="G191" i="192"/>
  <c r="D191" i="192"/>
  <c r="P190" i="192"/>
  <c r="M190" i="192"/>
  <c r="J190" i="192"/>
  <c r="G190" i="192"/>
  <c r="D190" i="192"/>
  <c r="P189" i="192"/>
  <c r="M189" i="192"/>
  <c r="J189" i="192"/>
  <c r="G189" i="192"/>
  <c r="D189" i="192"/>
  <c r="P188" i="192"/>
  <c r="M188" i="192"/>
  <c r="J188" i="192"/>
  <c r="G188" i="192"/>
  <c r="D188" i="192"/>
  <c r="P187" i="192"/>
  <c r="M187" i="192"/>
  <c r="J187" i="192"/>
  <c r="G187" i="192"/>
  <c r="D187" i="192"/>
  <c r="P186" i="192"/>
  <c r="M186" i="192"/>
  <c r="J186" i="192"/>
  <c r="G186" i="192"/>
  <c r="D186" i="192"/>
  <c r="P185" i="192"/>
  <c r="M185" i="192"/>
  <c r="J185" i="192"/>
  <c r="G185" i="192"/>
  <c r="D185" i="192"/>
  <c r="P184" i="192"/>
  <c r="M184" i="192"/>
  <c r="J184" i="192"/>
  <c r="G184" i="192"/>
  <c r="D184" i="192"/>
  <c r="P183" i="192"/>
  <c r="M183" i="192"/>
  <c r="J183" i="192"/>
  <c r="G183" i="192"/>
  <c r="D183" i="192"/>
  <c r="P182" i="192"/>
  <c r="M182" i="192"/>
  <c r="J182" i="192"/>
  <c r="G182" i="192"/>
  <c r="D182" i="192"/>
  <c r="P181" i="192"/>
  <c r="M181" i="192"/>
  <c r="J181" i="192"/>
  <c r="G181" i="192"/>
  <c r="D181" i="192"/>
  <c r="P180" i="192"/>
  <c r="M180" i="192"/>
  <c r="J180" i="192"/>
  <c r="G180" i="192"/>
  <c r="D180" i="192"/>
  <c r="P179" i="192"/>
  <c r="M179" i="192"/>
  <c r="J179" i="192"/>
  <c r="G179" i="192"/>
  <c r="D179" i="192"/>
  <c r="P178" i="192"/>
  <c r="M178" i="192"/>
  <c r="J178" i="192"/>
  <c r="G178" i="192"/>
  <c r="D178" i="192"/>
  <c r="P177" i="192"/>
  <c r="M177" i="192"/>
  <c r="J177" i="192"/>
  <c r="G177" i="192"/>
  <c r="D177" i="192"/>
  <c r="P176" i="192"/>
  <c r="M176" i="192"/>
  <c r="J176" i="192"/>
  <c r="G176" i="192"/>
  <c r="D176" i="192"/>
  <c r="P175" i="192"/>
  <c r="M175" i="192"/>
  <c r="J175" i="192"/>
  <c r="G175" i="192"/>
  <c r="D175" i="192"/>
  <c r="P174" i="192"/>
  <c r="M174" i="192"/>
  <c r="J174" i="192"/>
  <c r="G174" i="192"/>
  <c r="D174" i="192"/>
  <c r="P173" i="192"/>
  <c r="M173" i="192"/>
  <c r="J173" i="192"/>
  <c r="G173" i="192"/>
  <c r="D173" i="192"/>
  <c r="P172" i="192"/>
  <c r="M172" i="192"/>
  <c r="J172" i="192"/>
  <c r="G172" i="192"/>
  <c r="D172" i="192"/>
  <c r="P171" i="192"/>
  <c r="M171" i="192"/>
  <c r="J171" i="192"/>
  <c r="G171" i="192"/>
  <c r="D171" i="192"/>
  <c r="P170" i="192"/>
  <c r="M170" i="192"/>
  <c r="J170" i="192"/>
  <c r="G170" i="192"/>
  <c r="D170" i="192"/>
  <c r="P169" i="192"/>
  <c r="M169" i="192"/>
  <c r="J169" i="192"/>
  <c r="G169" i="192"/>
  <c r="D169" i="192"/>
  <c r="P168" i="192"/>
  <c r="M168" i="192"/>
  <c r="J168" i="192"/>
  <c r="G168" i="192"/>
  <c r="D168" i="192"/>
  <c r="P167" i="192"/>
  <c r="M167" i="192"/>
  <c r="J167" i="192"/>
  <c r="G167" i="192"/>
  <c r="D167" i="192"/>
  <c r="P166" i="192"/>
  <c r="M166" i="192"/>
  <c r="J166" i="192"/>
  <c r="G166" i="192"/>
  <c r="D166" i="192"/>
  <c r="P165" i="192"/>
  <c r="M165" i="192"/>
  <c r="J165" i="192"/>
  <c r="G165" i="192"/>
  <c r="D165" i="192"/>
  <c r="P164" i="192"/>
  <c r="M164" i="192"/>
  <c r="J164" i="192"/>
  <c r="G164" i="192"/>
  <c r="D164" i="192"/>
  <c r="P163" i="192"/>
  <c r="M163" i="192"/>
  <c r="J163" i="192"/>
  <c r="G163" i="192"/>
  <c r="D163" i="192"/>
  <c r="P162" i="192"/>
  <c r="M162" i="192"/>
  <c r="J162" i="192"/>
  <c r="G162" i="192"/>
  <c r="D162" i="192"/>
  <c r="P161" i="192"/>
  <c r="M161" i="192"/>
  <c r="J161" i="192"/>
  <c r="G161" i="192"/>
  <c r="D161" i="192"/>
  <c r="P160" i="192"/>
  <c r="M160" i="192"/>
  <c r="J160" i="192"/>
  <c r="G160" i="192"/>
  <c r="D160" i="192"/>
  <c r="P159" i="192"/>
  <c r="M159" i="192"/>
  <c r="J159" i="192"/>
  <c r="G159" i="192"/>
  <c r="D159" i="192"/>
  <c r="P158" i="192"/>
  <c r="M158" i="192"/>
  <c r="J158" i="192"/>
  <c r="G158" i="192"/>
  <c r="D158" i="192"/>
  <c r="P157" i="192"/>
  <c r="M157" i="192"/>
  <c r="J157" i="192"/>
  <c r="G157" i="192"/>
  <c r="D157" i="192"/>
  <c r="P156" i="192"/>
  <c r="M156" i="192"/>
  <c r="J156" i="192"/>
  <c r="G156" i="192"/>
  <c r="D156" i="192"/>
  <c r="P155" i="192"/>
  <c r="M155" i="192"/>
  <c r="J155" i="192"/>
  <c r="G155" i="192"/>
  <c r="D155" i="192"/>
  <c r="P154" i="192"/>
  <c r="M154" i="192"/>
  <c r="J154" i="192"/>
  <c r="G154" i="192"/>
  <c r="D154" i="192"/>
  <c r="P153" i="192"/>
  <c r="M153" i="192"/>
  <c r="J153" i="192"/>
  <c r="G153" i="192"/>
  <c r="D153" i="192"/>
  <c r="P152" i="192"/>
  <c r="M152" i="192"/>
  <c r="J152" i="192"/>
  <c r="G152" i="192"/>
  <c r="D152" i="192"/>
  <c r="P151" i="192"/>
  <c r="M151" i="192"/>
  <c r="J151" i="192"/>
  <c r="G151" i="192"/>
  <c r="D151" i="192"/>
  <c r="P150" i="192"/>
  <c r="M150" i="192"/>
  <c r="J150" i="192"/>
  <c r="G150" i="192"/>
  <c r="D150" i="192"/>
  <c r="P149" i="192"/>
  <c r="M149" i="192"/>
  <c r="J149" i="192"/>
  <c r="G149" i="192"/>
  <c r="D149" i="192"/>
  <c r="P148" i="192"/>
  <c r="M148" i="192"/>
  <c r="J148" i="192"/>
  <c r="G148" i="192"/>
  <c r="D148" i="192"/>
  <c r="P147" i="192"/>
  <c r="M147" i="192"/>
  <c r="J147" i="192"/>
  <c r="G147" i="192"/>
  <c r="D147" i="192"/>
  <c r="P146" i="192"/>
  <c r="M146" i="192"/>
  <c r="J146" i="192"/>
  <c r="G146" i="192"/>
  <c r="D146" i="192"/>
  <c r="P145" i="192"/>
  <c r="M145" i="192"/>
  <c r="J145" i="192"/>
  <c r="G145" i="192"/>
  <c r="D145" i="192"/>
  <c r="P144" i="192"/>
  <c r="M144" i="192"/>
  <c r="J144" i="192"/>
  <c r="G144" i="192"/>
  <c r="D144" i="192"/>
  <c r="P143" i="192"/>
  <c r="M143" i="192"/>
  <c r="J143" i="192"/>
  <c r="G143" i="192"/>
  <c r="D143" i="192"/>
  <c r="P142" i="192"/>
  <c r="M142" i="192"/>
  <c r="J142" i="192"/>
  <c r="G142" i="192"/>
  <c r="D142" i="192"/>
  <c r="P141" i="192"/>
  <c r="M141" i="192"/>
  <c r="J141" i="192"/>
  <c r="G141" i="192"/>
  <c r="D141" i="192"/>
  <c r="P140" i="192"/>
  <c r="M140" i="192"/>
  <c r="J140" i="192"/>
  <c r="G140" i="192"/>
  <c r="D140" i="192"/>
  <c r="P139" i="192"/>
  <c r="M139" i="192"/>
  <c r="J139" i="192"/>
  <c r="G139" i="192"/>
  <c r="D139" i="192"/>
  <c r="P138" i="192"/>
  <c r="M138" i="192"/>
  <c r="J138" i="192"/>
  <c r="G138" i="192"/>
  <c r="D138" i="192"/>
  <c r="P137" i="192"/>
  <c r="M137" i="192"/>
  <c r="J137" i="192"/>
  <c r="G137" i="192"/>
  <c r="D137" i="192"/>
  <c r="P136" i="192"/>
  <c r="M136" i="192"/>
  <c r="J136" i="192"/>
  <c r="G136" i="192"/>
  <c r="D136" i="192"/>
  <c r="P135" i="192"/>
  <c r="M135" i="192"/>
  <c r="J135" i="192"/>
  <c r="G135" i="192"/>
  <c r="D135" i="192"/>
  <c r="P134" i="192"/>
  <c r="M134" i="192"/>
  <c r="J134" i="192"/>
  <c r="G134" i="192"/>
  <c r="D134" i="192"/>
  <c r="P133" i="192"/>
  <c r="M133" i="192"/>
  <c r="J133" i="192"/>
  <c r="G133" i="192"/>
  <c r="D133" i="192"/>
  <c r="P132" i="192"/>
  <c r="M132" i="192"/>
  <c r="J132" i="192"/>
  <c r="G132" i="192"/>
  <c r="D132" i="192"/>
  <c r="P131" i="192"/>
  <c r="M131" i="192"/>
  <c r="J131" i="192"/>
  <c r="G131" i="192"/>
  <c r="D131" i="192"/>
  <c r="P130" i="192"/>
  <c r="M130" i="192"/>
  <c r="J130" i="192"/>
  <c r="G130" i="192"/>
  <c r="D130" i="192"/>
  <c r="P129" i="192"/>
  <c r="M129" i="192"/>
  <c r="J129" i="192"/>
  <c r="G129" i="192"/>
  <c r="D129" i="192"/>
  <c r="P128" i="192"/>
  <c r="M128" i="192"/>
  <c r="J128" i="192"/>
  <c r="G128" i="192"/>
  <c r="D128" i="192"/>
  <c r="P127" i="192"/>
  <c r="M127" i="192"/>
  <c r="J127" i="192"/>
  <c r="G127" i="192"/>
  <c r="D127" i="192"/>
  <c r="P126" i="192"/>
  <c r="M126" i="192"/>
  <c r="J126" i="192"/>
  <c r="G126" i="192"/>
  <c r="D126" i="192"/>
  <c r="P125" i="192"/>
  <c r="M125" i="192"/>
  <c r="J125" i="192"/>
  <c r="G125" i="192"/>
  <c r="D125" i="192"/>
  <c r="P124" i="192"/>
  <c r="M124" i="192"/>
  <c r="J124" i="192"/>
  <c r="G124" i="192"/>
  <c r="D124" i="192"/>
  <c r="P123" i="192"/>
  <c r="M123" i="192"/>
  <c r="J123" i="192"/>
  <c r="G123" i="192"/>
  <c r="D123" i="192"/>
  <c r="P122" i="192"/>
  <c r="M122" i="192"/>
  <c r="J122" i="192"/>
  <c r="G122" i="192"/>
  <c r="D122" i="192"/>
  <c r="P121" i="192"/>
  <c r="M121" i="192"/>
  <c r="J121" i="192"/>
  <c r="G121" i="192"/>
  <c r="D121" i="192"/>
  <c r="P120" i="192"/>
  <c r="M120" i="192"/>
  <c r="J120" i="192"/>
  <c r="G120" i="192"/>
  <c r="D120" i="192"/>
  <c r="P119" i="192"/>
  <c r="M119" i="192"/>
  <c r="J119" i="192"/>
  <c r="G119" i="192"/>
  <c r="D119" i="192"/>
  <c r="P118" i="192"/>
  <c r="M118" i="192"/>
  <c r="J118" i="192"/>
  <c r="G118" i="192"/>
  <c r="D118" i="192"/>
  <c r="P117" i="192"/>
  <c r="M117" i="192"/>
  <c r="J117" i="192"/>
  <c r="G117" i="192"/>
  <c r="D117" i="192"/>
  <c r="P116" i="192"/>
  <c r="M116" i="192"/>
  <c r="J116" i="192"/>
  <c r="G116" i="192"/>
  <c r="D116" i="192"/>
  <c r="P115" i="192"/>
  <c r="M115" i="192"/>
  <c r="J115" i="192"/>
  <c r="G115" i="192"/>
  <c r="D115" i="192"/>
  <c r="P114" i="192"/>
  <c r="M114" i="192"/>
  <c r="J114" i="192"/>
  <c r="G114" i="192"/>
  <c r="D114" i="192"/>
  <c r="P113" i="192"/>
  <c r="M113" i="192"/>
  <c r="J113" i="192"/>
  <c r="G113" i="192"/>
  <c r="D113" i="192"/>
  <c r="P112" i="192"/>
  <c r="M112" i="192"/>
  <c r="J112" i="192"/>
  <c r="G112" i="192"/>
  <c r="D112" i="192"/>
  <c r="P111" i="192"/>
  <c r="M111" i="192"/>
  <c r="J111" i="192"/>
  <c r="G111" i="192"/>
  <c r="D111" i="192"/>
  <c r="P110" i="192"/>
  <c r="M110" i="192"/>
  <c r="J110" i="192"/>
  <c r="G110" i="192"/>
  <c r="D110" i="192"/>
  <c r="P109" i="192"/>
  <c r="M109" i="192"/>
  <c r="J109" i="192"/>
  <c r="G109" i="192"/>
  <c r="D109" i="192"/>
  <c r="P108" i="192"/>
  <c r="M108" i="192"/>
  <c r="J108" i="192"/>
  <c r="G108" i="192"/>
  <c r="D108" i="192"/>
  <c r="P107" i="192"/>
  <c r="M107" i="192"/>
  <c r="J107" i="192"/>
  <c r="G107" i="192"/>
  <c r="D107" i="192"/>
  <c r="P106" i="192"/>
  <c r="M106" i="192"/>
  <c r="J106" i="192"/>
  <c r="G106" i="192"/>
  <c r="D106" i="192"/>
  <c r="P105" i="192"/>
  <c r="M105" i="192"/>
  <c r="J105" i="192"/>
  <c r="G105" i="192"/>
  <c r="D105" i="192"/>
  <c r="P104" i="192"/>
  <c r="M104" i="192"/>
  <c r="J104" i="192"/>
  <c r="G104" i="192"/>
  <c r="D104" i="192"/>
  <c r="P103" i="192"/>
  <c r="M103" i="192"/>
  <c r="J103" i="192"/>
  <c r="G103" i="192"/>
  <c r="D103" i="192"/>
  <c r="P102" i="192"/>
  <c r="M102" i="192"/>
  <c r="J102" i="192"/>
  <c r="G102" i="192"/>
  <c r="D102" i="192"/>
  <c r="P101" i="192"/>
  <c r="M101" i="192"/>
  <c r="J101" i="192"/>
  <c r="G101" i="192"/>
  <c r="D101" i="192"/>
  <c r="P100" i="192"/>
  <c r="M100" i="192"/>
  <c r="J100" i="192"/>
  <c r="G100" i="192"/>
  <c r="D100" i="192"/>
  <c r="P99" i="192"/>
  <c r="M99" i="192"/>
  <c r="J99" i="192"/>
  <c r="G99" i="192"/>
  <c r="D99" i="192"/>
  <c r="P98" i="192"/>
  <c r="M98" i="192"/>
  <c r="J98" i="192"/>
  <c r="G98" i="192"/>
  <c r="D98" i="192"/>
  <c r="P97" i="192"/>
  <c r="M97" i="192"/>
  <c r="J97" i="192"/>
  <c r="G97" i="192"/>
  <c r="D97" i="192"/>
  <c r="P96" i="192"/>
  <c r="M96" i="192"/>
  <c r="J96" i="192"/>
  <c r="G96" i="192"/>
  <c r="D96" i="192"/>
  <c r="P95" i="192"/>
  <c r="M95" i="192"/>
  <c r="J95" i="192"/>
  <c r="G95" i="192"/>
  <c r="D95" i="192"/>
  <c r="P94" i="192"/>
  <c r="M94" i="192"/>
  <c r="J94" i="192"/>
  <c r="G94" i="192"/>
  <c r="D94" i="192"/>
  <c r="P93" i="192"/>
  <c r="M93" i="192"/>
  <c r="J93" i="192"/>
  <c r="G93" i="192"/>
  <c r="D93" i="192"/>
  <c r="P92" i="192"/>
  <c r="M92" i="192"/>
  <c r="J92" i="192"/>
  <c r="G92" i="192"/>
  <c r="D92" i="192"/>
  <c r="P91" i="192"/>
  <c r="M91" i="192"/>
  <c r="J91" i="192"/>
  <c r="G91" i="192"/>
  <c r="D91" i="192"/>
  <c r="P90" i="192"/>
  <c r="M90" i="192"/>
  <c r="J90" i="192"/>
  <c r="G90" i="192"/>
  <c r="D90" i="192"/>
  <c r="P89" i="192"/>
  <c r="M89" i="192"/>
  <c r="J89" i="192"/>
  <c r="G89" i="192"/>
  <c r="D89" i="192"/>
  <c r="P88" i="192"/>
  <c r="M88" i="192"/>
  <c r="J88" i="192"/>
  <c r="G88" i="192"/>
  <c r="D88" i="192"/>
  <c r="P87" i="192"/>
  <c r="M87" i="192"/>
  <c r="J87" i="192"/>
  <c r="G87" i="192"/>
  <c r="D87" i="192"/>
  <c r="P86" i="192"/>
  <c r="M86" i="192"/>
  <c r="J86" i="192"/>
  <c r="G86" i="192"/>
  <c r="D86" i="192"/>
  <c r="P85" i="192"/>
  <c r="M85" i="192"/>
  <c r="J85" i="192"/>
  <c r="G85" i="192"/>
  <c r="D85" i="192"/>
  <c r="P84" i="192"/>
  <c r="M84" i="192"/>
  <c r="J84" i="192"/>
  <c r="G84" i="192"/>
  <c r="D84" i="192"/>
  <c r="P83" i="192"/>
  <c r="M83" i="192"/>
  <c r="J83" i="192"/>
  <c r="G83" i="192"/>
  <c r="D83" i="192"/>
  <c r="P82" i="192"/>
  <c r="M82" i="192"/>
  <c r="J82" i="192"/>
  <c r="G82" i="192"/>
  <c r="D82" i="192"/>
  <c r="P81" i="192"/>
  <c r="M81" i="192"/>
  <c r="J81" i="192"/>
  <c r="G81" i="192"/>
  <c r="D81" i="192"/>
  <c r="P80" i="192"/>
  <c r="M80" i="192"/>
  <c r="J80" i="192"/>
  <c r="G80" i="192"/>
  <c r="D80" i="192"/>
  <c r="P79" i="192"/>
  <c r="M79" i="192"/>
  <c r="J79" i="192"/>
  <c r="G79" i="192"/>
  <c r="D79" i="192"/>
  <c r="P78" i="192"/>
  <c r="M78" i="192"/>
  <c r="J78" i="192"/>
  <c r="G78" i="192"/>
  <c r="D78" i="192"/>
  <c r="P77" i="192"/>
  <c r="M77" i="192"/>
  <c r="J77" i="192"/>
  <c r="G77" i="192"/>
  <c r="D77" i="192"/>
  <c r="P76" i="192"/>
  <c r="M76" i="192"/>
  <c r="J76" i="192"/>
  <c r="G76" i="192"/>
  <c r="D76" i="192"/>
  <c r="P75" i="192"/>
  <c r="M75" i="192"/>
  <c r="J75" i="192"/>
  <c r="G75" i="192"/>
  <c r="D75" i="192"/>
  <c r="P74" i="192"/>
  <c r="M74" i="192"/>
  <c r="J74" i="192"/>
  <c r="G74" i="192"/>
  <c r="D74" i="192"/>
  <c r="P73" i="192"/>
  <c r="M73" i="192"/>
  <c r="J73" i="192"/>
  <c r="G73" i="192"/>
  <c r="D73" i="192"/>
  <c r="P72" i="192"/>
  <c r="M72" i="192"/>
  <c r="J72" i="192"/>
  <c r="G72" i="192"/>
  <c r="D72" i="192"/>
  <c r="P71" i="192"/>
  <c r="M71" i="192"/>
  <c r="J71" i="192"/>
  <c r="G71" i="192"/>
  <c r="D71" i="192"/>
  <c r="P70" i="192"/>
  <c r="M70" i="192"/>
  <c r="J70" i="192"/>
  <c r="G70" i="192"/>
  <c r="D70" i="192"/>
  <c r="P69" i="192"/>
  <c r="M69" i="192"/>
  <c r="J69" i="192"/>
  <c r="G69" i="192"/>
  <c r="D69" i="192"/>
  <c r="P68" i="192"/>
  <c r="M68" i="192"/>
  <c r="J68" i="192"/>
  <c r="G68" i="192"/>
  <c r="D68" i="192"/>
  <c r="P67" i="192"/>
  <c r="M67" i="192"/>
  <c r="J67" i="192"/>
  <c r="G67" i="192"/>
  <c r="D67" i="192"/>
  <c r="P66" i="192"/>
  <c r="M66" i="192"/>
  <c r="J66" i="192"/>
  <c r="G66" i="192"/>
  <c r="D66" i="192"/>
  <c r="P65" i="192"/>
  <c r="M65" i="192"/>
  <c r="J65" i="192"/>
  <c r="G65" i="192"/>
  <c r="D65" i="192"/>
  <c r="P64" i="192"/>
  <c r="M64" i="192"/>
  <c r="J64" i="192"/>
  <c r="G64" i="192"/>
  <c r="D64" i="192"/>
  <c r="P63" i="192"/>
  <c r="M63" i="192"/>
  <c r="J63" i="192"/>
  <c r="G63" i="192"/>
  <c r="D63" i="192"/>
  <c r="P62" i="192"/>
  <c r="M62" i="192"/>
  <c r="J62" i="192"/>
  <c r="G62" i="192"/>
  <c r="D62" i="192"/>
  <c r="P61" i="192"/>
  <c r="M61" i="192"/>
  <c r="J61" i="192"/>
  <c r="G61" i="192"/>
  <c r="D61" i="192"/>
  <c r="P60" i="192"/>
  <c r="M60" i="192"/>
  <c r="J60" i="192"/>
  <c r="G60" i="192"/>
  <c r="D60" i="192"/>
  <c r="P59" i="192"/>
  <c r="M59" i="192"/>
  <c r="J59" i="192"/>
  <c r="G59" i="192"/>
  <c r="D59" i="192"/>
  <c r="P58" i="192"/>
  <c r="M58" i="192"/>
  <c r="J58" i="192"/>
  <c r="G58" i="192"/>
  <c r="D58" i="192"/>
  <c r="P57" i="192"/>
  <c r="M57" i="192"/>
  <c r="J57" i="192"/>
  <c r="G57" i="192"/>
  <c r="D57" i="192"/>
  <c r="P56" i="192"/>
  <c r="M56" i="192"/>
  <c r="J56" i="192"/>
  <c r="G56" i="192"/>
  <c r="D56" i="192"/>
  <c r="P55" i="192"/>
  <c r="M55" i="192"/>
  <c r="J55" i="192"/>
  <c r="G55" i="192"/>
  <c r="D55" i="192"/>
  <c r="P54" i="192"/>
  <c r="M54" i="192"/>
  <c r="J54" i="192"/>
  <c r="G54" i="192"/>
  <c r="D54" i="192"/>
  <c r="P53" i="192"/>
  <c r="M53" i="192"/>
  <c r="J53" i="192"/>
  <c r="G53" i="192"/>
  <c r="D53" i="192"/>
  <c r="P52" i="192"/>
  <c r="M52" i="192"/>
  <c r="J52" i="192"/>
  <c r="G52" i="192"/>
  <c r="D52" i="192"/>
  <c r="P51" i="192"/>
  <c r="M51" i="192"/>
  <c r="J51" i="192"/>
  <c r="G51" i="192"/>
  <c r="D51" i="192"/>
  <c r="P50" i="192"/>
  <c r="M50" i="192"/>
  <c r="J50" i="192"/>
  <c r="G50" i="192"/>
  <c r="D50" i="192"/>
  <c r="P49" i="192"/>
  <c r="M49" i="192"/>
  <c r="J49" i="192"/>
  <c r="G49" i="192"/>
  <c r="D49" i="192"/>
  <c r="P48" i="192"/>
  <c r="M48" i="192"/>
  <c r="J48" i="192"/>
  <c r="G48" i="192"/>
  <c r="D48" i="192"/>
  <c r="P47" i="192"/>
  <c r="M47" i="192"/>
  <c r="J47" i="192"/>
  <c r="G47" i="192"/>
  <c r="D47" i="192"/>
  <c r="P46" i="192"/>
  <c r="M46" i="192"/>
  <c r="J46" i="192"/>
  <c r="G46" i="192"/>
  <c r="D46" i="192"/>
  <c r="P45" i="192"/>
  <c r="M45" i="192"/>
  <c r="J45" i="192"/>
  <c r="G45" i="192"/>
  <c r="D45" i="192"/>
  <c r="P44" i="192"/>
  <c r="M44" i="192"/>
  <c r="J44" i="192"/>
  <c r="G44" i="192"/>
  <c r="D44" i="192"/>
  <c r="P43" i="192"/>
  <c r="M43" i="192"/>
  <c r="J43" i="192"/>
  <c r="G43" i="192"/>
  <c r="D43" i="192"/>
  <c r="P42" i="192"/>
  <c r="M42" i="192"/>
  <c r="J42" i="192"/>
  <c r="G42" i="192"/>
  <c r="D42" i="192"/>
  <c r="P41" i="192"/>
  <c r="M41" i="192"/>
  <c r="J41" i="192"/>
  <c r="G41" i="192"/>
  <c r="D41" i="192"/>
  <c r="P40" i="192"/>
  <c r="M40" i="192"/>
  <c r="J40" i="192"/>
  <c r="G40" i="192"/>
  <c r="D40" i="192"/>
  <c r="P39" i="192"/>
  <c r="M39" i="192"/>
  <c r="J39" i="192"/>
  <c r="G39" i="192"/>
  <c r="D39" i="192"/>
  <c r="P38" i="192"/>
  <c r="M38" i="192"/>
  <c r="J38" i="192"/>
  <c r="G38" i="192"/>
  <c r="D38" i="192"/>
  <c r="P37" i="192"/>
  <c r="M37" i="192"/>
  <c r="J37" i="192"/>
  <c r="G37" i="192"/>
  <c r="D37" i="192"/>
  <c r="P36" i="192"/>
  <c r="M36" i="192"/>
  <c r="J36" i="192"/>
  <c r="G36" i="192"/>
  <c r="D36" i="192"/>
  <c r="P35" i="192"/>
  <c r="M35" i="192"/>
  <c r="J35" i="192"/>
  <c r="G35" i="192"/>
  <c r="D35" i="192"/>
  <c r="P34" i="192"/>
  <c r="M34" i="192"/>
  <c r="J34" i="192"/>
  <c r="G34" i="192"/>
  <c r="D34" i="192"/>
  <c r="P33" i="192"/>
  <c r="M33" i="192"/>
  <c r="J33" i="192"/>
  <c r="G33" i="192"/>
  <c r="D33" i="192"/>
  <c r="P32" i="192"/>
  <c r="M32" i="192"/>
  <c r="J32" i="192"/>
  <c r="G32" i="192"/>
  <c r="D32" i="192"/>
  <c r="P31" i="192"/>
  <c r="M31" i="192"/>
  <c r="J31" i="192"/>
  <c r="G31" i="192"/>
  <c r="D31" i="192"/>
  <c r="P30" i="192"/>
  <c r="M30" i="192"/>
  <c r="J30" i="192"/>
  <c r="G30" i="192"/>
  <c r="D30" i="192"/>
  <c r="P29" i="192"/>
  <c r="M29" i="192"/>
  <c r="J29" i="192"/>
  <c r="G29" i="192"/>
  <c r="D29" i="192"/>
  <c r="P28" i="192"/>
  <c r="M28" i="192"/>
  <c r="J28" i="192"/>
  <c r="G28" i="192"/>
  <c r="D28" i="192"/>
  <c r="P27" i="192"/>
  <c r="M27" i="192"/>
  <c r="J27" i="192"/>
  <c r="G27" i="192"/>
  <c r="D27" i="192"/>
  <c r="P26" i="192"/>
  <c r="M26" i="192"/>
  <c r="J26" i="192"/>
  <c r="G26" i="192"/>
  <c r="D26" i="192"/>
  <c r="P25" i="192"/>
  <c r="M25" i="192"/>
  <c r="J25" i="192"/>
  <c r="G25" i="192"/>
  <c r="D25" i="192"/>
  <c r="P24" i="192"/>
  <c r="M24" i="192"/>
  <c r="J24" i="192"/>
  <c r="G24" i="192"/>
  <c r="D24" i="192"/>
  <c r="P23" i="192"/>
  <c r="M23" i="192"/>
  <c r="J23" i="192"/>
  <c r="G23" i="192"/>
  <c r="D23" i="192"/>
  <c r="P22" i="192"/>
  <c r="M22" i="192"/>
  <c r="J22" i="192"/>
  <c r="G22" i="192"/>
  <c r="D22" i="192"/>
  <c r="P21" i="192"/>
  <c r="M21" i="192"/>
  <c r="J21" i="192"/>
  <c r="G21" i="192"/>
  <c r="D21" i="192"/>
  <c r="P20" i="192"/>
  <c r="M20" i="192"/>
  <c r="J20" i="192"/>
  <c r="G20" i="192"/>
  <c r="D20" i="192"/>
  <c r="AC31" i="192"/>
  <c r="I14" i="192"/>
  <c r="H14" i="192"/>
  <c r="D13" i="192"/>
  <c r="D12" i="192"/>
  <c r="T8" i="192"/>
  <c r="W7" i="192"/>
  <c r="W8" i="192" s="1"/>
  <c r="Y4" i="192" s="1"/>
  <c r="W6" i="192"/>
  <c r="Y6" i="192" s="1"/>
  <c r="W5" i="192"/>
  <c r="Y5" i="192" s="1"/>
  <c r="P5" i="192"/>
  <c r="W4" i="192"/>
  <c r="X9" i="192" s="1"/>
  <c r="Z6" i="192" l="1"/>
  <c r="Z5" i="192"/>
  <c r="Z4" i="192"/>
  <c r="Y7" i="192"/>
  <c r="Z7" i="192"/>
  <c r="J197" i="191"/>
  <c r="P187" i="191"/>
  <c r="P186" i="191"/>
  <c r="P185" i="191"/>
  <c r="P184" i="191"/>
  <c r="P183" i="191"/>
  <c r="P182" i="191"/>
  <c r="P181" i="191"/>
  <c r="P180" i="191"/>
  <c r="P179" i="191"/>
  <c r="P178" i="191"/>
  <c r="P177" i="191"/>
  <c r="P176" i="191"/>
  <c r="P175" i="191"/>
  <c r="P174" i="191"/>
  <c r="P173" i="191"/>
  <c r="P172" i="191"/>
  <c r="P171" i="191"/>
  <c r="P170" i="191"/>
  <c r="P169" i="191"/>
  <c r="P168" i="191"/>
  <c r="P167" i="191"/>
  <c r="P166" i="191"/>
  <c r="P165" i="191"/>
  <c r="P164" i="191"/>
  <c r="P163" i="191"/>
  <c r="P162" i="191"/>
  <c r="P161" i="191"/>
  <c r="P160" i="191"/>
  <c r="P159" i="191"/>
  <c r="P158" i="191"/>
  <c r="P157" i="191"/>
  <c r="P156" i="191"/>
  <c r="P155" i="191"/>
  <c r="M164" i="191"/>
  <c r="M163" i="191"/>
  <c r="M162" i="191"/>
  <c r="M161" i="191"/>
  <c r="M160" i="191"/>
  <c r="M159" i="191"/>
  <c r="J108" i="191"/>
  <c r="J107" i="191"/>
  <c r="P228" i="191"/>
  <c r="M228" i="191"/>
  <c r="J228" i="191"/>
  <c r="G228" i="191"/>
  <c r="D228" i="191"/>
  <c r="P227" i="191"/>
  <c r="M227" i="191"/>
  <c r="J227" i="191"/>
  <c r="G227" i="191"/>
  <c r="D227" i="191"/>
  <c r="P226" i="191"/>
  <c r="M226" i="191"/>
  <c r="J226" i="191"/>
  <c r="G226" i="191"/>
  <c r="D226" i="191"/>
  <c r="P225" i="191"/>
  <c r="M225" i="191"/>
  <c r="J225" i="191"/>
  <c r="G225" i="191"/>
  <c r="D225" i="191"/>
  <c r="P224" i="191"/>
  <c r="M224" i="191"/>
  <c r="J224" i="191"/>
  <c r="G224" i="191"/>
  <c r="D224" i="191"/>
  <c r="P223" i="191"/>
  <c r="M223" i="191"/>
  <c r="J223" i="191"/>
  <c r="G223" i="191"/>
  <c r="D223" i="191"/>
  <c r="P222" i="191"/>
  <c r="M222" i="191"/>
  <c r="J222" i="191"/>
  <c r="G222" i="191"/>
  <c r="D222" i="191"/>
  <c r="P221" i="191"/>
  <c r="M221" i="191"/>
  <c r="J221" i="191"/>
  <c r="G221" i="191"/>
  <c r="D221" i="191"/>
  <c r="P220" i="191"/>
  <c r="M220" i="191"/>
  <c r="J220" i="191"/>
  <c r="G220" i="191"/>
  <c r="D220" i="191"/>
  <c r="P219" i="191"/>
  <c r="M219" i="191"/>
  <c r="J219" i="191"/>
  <c r="G219" i="191"/>
  <c r="D219" i="191"/>
  <c r="P218" i="191"/>
  <c r="M218" i="191"/>
  <c r="J218" i="191"/>
  <c r="G218" i="191"/>
  <c r="D218" i="191"/>
  <c r="P217" i="191"/>
  <c r="M217" i="191"/>
  <c r="J217" i="191"/>
  <c r="G217" i="191"/>
  <c r="D217" i="191"/>
  <c r="P216" i="191"/>
  <c r="M216" i="191"/>
  <c r="J216" i="191"/>
  <c r="G216" i="191"/>
  <c r="D216" i="191"/>
  <c r="P215" i="191"/>
  <c r="M215" i="191"/>
  <c r="J215" i="191"/>
  <c r="G215" i="191"/>
  <c r="D215" i="191"/>
  <c r="P214" i="191"/>
  <c r="M214" i="191"/>
  <c r="J214" i="191"/>
  <c r="G214" i="191"/>
  <c r="D214" i="191"/>
  <c r="P213" i="191"/>
  <c r="M213" i="191"/>
  <c r="J213" i="191"/>
  <c r="G213" i="191"/>
  <c r="D213" i="191"/>
  <c r="P212" i="191"/>
  <c r="M212" i="191"/>
  <c r="J212" i="191"/>
  <c r="G212" i="191"/>
  <c r="D212" i="191"/>
  <c r="P211" i="191"/>
  <c r="M211" i="191"/>
  <c r="J211" i="191"/>
  <c r="G211" i="191"/>
  <c r="D211" i="191"/>
  <c r="P210" i="191"/>
  <c r="M210" i="191"/>
  <c r="J210" i="191"/>
  <c r="G210" i="191"/>
  <c r="D210" i="191"/>
  <c r="P209" i="191"/>
  <c r="M209" i="191"/>
  <c r="J209" i="191"/>
  <c r="G209" i="191"/>
  <c r="D209" i="191"/>
  <c r="P208" i="191"/>
  <c r="M208" i="191"/>
  <c r="J208" i="191"/>
  <c r="G208" i="191"/>
  <c r="D208" i="191"/>
  <c r="P207" i="191"/>
  <c r="M207" i="191"/>
  <c r="J207" i="191"/>
  <c r="G207" i="191"/>
  <c r="D207" i="191"/>
  <c r="P206" i="191"/>
  <c r="M206" i="191"/>
  <c r="J206" i="191"/>
  <c r="G206" i="191"/>
  <c r="D206" i="191"/>
  <c r="P205" i="191"/>
  <c r="M205" i="191"/>
  <c r="J205" i="191"/>
  <c r="G205" i="191"/>
  <c r="D205" i="191"/>
  <c r="P204" i="191"/>
  <c r="M204" i="191"/>
  <c r="J204" i="191"/>
  <c r="G204" i="191"/>
  <c r="D204" i="191"/>
  <c r="P203" i="191"/>
  <c r="M203" i="191"/>
  <c r="J203" i="191"/>
  <c r="G203" i="191"/>
  <c r="D203" i="191"/>
  <c r="P202" i="191"/>
  <c r="M202" i="191"/>
  <c r="J202" i="191"/>
  <c r="G202" i="191"/>
  <c r="D202" i="191"/>
  <c r="P201" i="191"/>
  <c r="M201" i="191"/>
  <c r="J201" i="191"/>
  <c r="G201" i="191"/>
  <c r="D201" i="191"/>
  <c r="P200" i="191"/>
  <c r="M200" i="191"/>
  <c r="J200" i="191"/>
  <c r="G200" i="191"/>
  <c r="D200" i="191"/>
  <c r="P199" i="191"/>
  <c r="M199" i="191"/>
  <c r="J199" i="191"/>
  <c r="G199" i="191"/>
  <c r="D199" i="191"/>
  <c r="P198" i="191"/>
  <c r="M198" i="191"/>
  <c r="J198" i="191"/>
  <c r="G198" i="191"/>
  <c r="D198" i="191"/>
  <c r="P197" i="191"/>
  <c r="M197" i="191"/>
  <c r="G197" i="191"/>
  <c r="D197" i="191"/>
  <c r="P196" i="191"/>
  <c r="M196" i="191"/>
  <c r="J196" i="191"/>
  <c r="G196" i="191"/>
  <c r="D196" i="191"/>
  <c r="P195" i="191"/>
  <c r="M195" i="191"/>
  <c r="J195" i="191"/>
  <c r="G195" i="191"/>
  <c r="D195" i="191"/>
  <c r="P194" i="191"/>
  <c r="M194" i="191"/>
  <c r="J194" i="191"/>
  <c r="G194" i="191"/>
  <c r="D194" i="191"/>
  <c r="P193" i="191"/>
  <c r="M193" i="191"/>
  <c r="J193" i="191"/>
  <c r="G193" i="191"/>
  <c r="D193" i="191"/>
  <c r="P192" i="191"/>
  <c r="M192" i="191"/>
  <c r="J192" i="191"/>
  <c r="G192" i="191"/>
  <c r="D192" i="191"/>
  <c r="P191" i="191"/>
  <c r="M191" i="191"/>
  <c r="J191" i="191"/>
  <c r="G191" i="191"/>
  <c r="D191" i="191"/>
  <c r="P190" i="191"/>
  <c r="M190" i="191"/>
  <c r="J190" i="191"/>
  <c r="G190" i="191"/>
  <c r="D190" i="191"/>
  <c r="P189" i="191"/>
  <c r="M189" i="191"/>
  <c r="J189" i="191"/>
  <c r="G189" i="191"/>
  <c r="D189" i="191"/>
  <c r="P188" i="191"/>
  <c r="M188" i="191"/>
  <c r="J188" i="191"/>
  <c r="G188" i="191"/>
  <c r="D188" i="191"/>
  <c r="M187" i="191"/>
  <c r="J187" i="191"/>
  <c r="G187" i="191"/>
  <c r="D187" i="191"/>
  <c r="M186" i="191"/>
  <c r="J186" i="191"/>
  <c r="G186" i="191"/>
  <c r="D186" i="191"/>
  <c r="M185" i="191"/>
  <c r="J185" i="191"/>
  <c r="G185" i="191"/>
  <c r="D185" i="191"/>
  <c r="M184" i="191"/>
  <c r="J184" i="191"/>
  <c r="G184" i="191"/>
  <c r="D184" i="191"/>
  <c r="M183" i="191"/>
  <c r="J183" i="191"/>
  <c r="G183" i="191"/>
  <c r="D183" i="191"/>
  <c r="M182" i="191"/>
  <c r="J182" i="191"/>
  <c r="G182" i="191"/>
  <c r="D182" i="191"/>
  <c r="M181" i="191"/>
  <c r="J181" i="191"/>
  <c r="G181" i="191"/>
  <c r="D181" i="191"/>
  <c r="M180" i="191"/>
  <c r="J180" i="191"/>
  <c r="G180" i="191"/>
  <c r="D180" i="191"/>
  <c r="M179" i="191"/>
  <c r="J179" i="191"/>
  <c r="G179" i="191"/>
  <c r="D179" i="191"/>
  <c r="M178" i="191"/>
  <c r="J178" i="191"/>
  <c r="G178" i="191"/>
  <c r="D178" i="191"/>
  <c r="M177" i="191"/>
  <c r="J177" i="191"/>
  <c r="G177" i="191"/>
  <c r="D177" i="191"/>
  <c r="M176" i="191"/>
  <c r="J176" i="191"/>
  <c r="G176" i="191"/>
  <c r="D176" i="191"/>
  <c r="M175" i="191"/>
  <c r="J175" i="191"/>
  <c r="G175" i="191"/>
  <c r="D175" i="191"/>
  <c r="M174" i="191"/>
  <c r="J174" i="191"/>
  <c r="G174" i="191"/>
  <c r="D174" i="191"/>
  <c r="M173" i="191"/>
  <c r="J173" i="191"/>
  <c r="G173" i="191"/>
  <c r="D173" i="191"/>
  <c r="M172" i="191"/>
  <c r="J172" i="191"/>
  <c r="G172" i="191"/>
  <c r="D172" i="191"/>
  <c r="M171" i="191"/>
  <c r="J171" i="191"/>
  <c r="G171" i="191"/>
  <c r="D171" i="191"/>
  <c r="M170" i="191"/>
  <c r="J170" i="191"/>
  <c r="G170" i="191"/>
  <c r="D170" i="191"/>
  <c r="M169" i="191"/>
  <c r="J169" i="191"/>
  <c r="G169" i="191"/>
  <c r="D169" i="191"/>
  <c r="M168" i="191"/>
  <c r="J168" i="191"/>
  <c r="G168" i="191"/>
  <c r="D168" i="191"/>
  <c r="M167" i="191"/>
  <c r="J167" i="191"/>
  <c r="G167" i="191"/>
  <c r="D167" i="191"/>
  <c r="M166" i="191"/>
  <c r="J166" i="191"/>
  <c r="G166" i="191"/>
  <c r="D166" i="191"/>
  <c r="M165" i="191"/>
  <c r="J165" i="191"/>
  <c r="G165" i="191"/>
  <c r="D165" i="191"/>
  <c r="J164" i="191"/>
  <c r="G164" i="191"/>
  <c r="D164" i="191"/>
  <c r="J163" i="191"/>
  <c r="G163" i="191"/>
  <c r="D163" i="191"/>
  <c r="J162" i="191"/>
  <c r="G162" i="191"/>
  <c r="D162" i="191"/>
  <c r="J161" i="191"/>
  <c r="G161" i="191"/>
  <c r="D161" i="191"/>
  <c r="J160" i="191"/>
  <c r="G160" i="191"/>
  <c r="D160" i="191"/>
  <c r="J159" i="191"/>
  <c r="G159" i="191"/>
  <c r="D159" i="191"/>
  <c r="M158" i="191"/>
  <c r="J158" i="191"/>
  <c r="G158" i="191"/>
  <c r="D158" i="191"/>
  <c r="M157" i="191"/>
  <c r="J157" i="191"/>
  <c r="G157" i="191"/>
  <c r="D157" i="191"/>
  <c r="M156" i="191"/>
  <c r="J156" i="191"/>
  <c r="G156" i="191"/>
  <c r="D156" i="191"/>
  <c r="M155" i="191"/>
  <c r="J155" i="191"/>
  <c r="G155" i="191"/>
  <c r="D155" i="191"/>
  <c r="P154" i="191"/>
  <c r="M154" i="191"/>
  <c r="J154" i="191"/>
  <c r="G154" i="191"/>
  <c r="D154" i="191"/>
  <c r="P153" i="191"/>
  <c r="M153" i="191"/>
  <c r="J153" i="191"/>
  <c r="G153" i="191"/>
  <c r="D153" i="191"/>
  <c r="P152" i="191"/>
  <c r="M152" i="191"/>
  <c r="J152" i="191"/>
  <c r="G152" i="191"/>
  <c r="D152" i="191"/>
  <c r="P151" i="191"/>
  <c r="M151" i="191"/>
  <c r="J151" i="191"/>
  <c r="G151" i="191"/>
  <c r="D151" i="191"/>
  <c r="P150" i="191"/>
  <c r="M150" i="191"/>
  <c r="J150" i="191"/>
  <c r="G150" i="191"/>
  <c r="D150" i="191"/>
  <c r="P149" i="191"/>
  <c r="M149" i="191"/>
  <c r="J149" i="191"/>
  <c r="G149" i="191"/>
  <c r="D149" i="191"/>
  <c r="P148" i="191"/>
  <c r="M148" i="191"/>
  <c r="J148" i="191"/>
  <c r="G148" i="191"/>
  <c r="D148" i="191"/>
  <c r="P147" i="191"/>
  <c r="M147" i="191"/>
  <c r="J147" i="191"/>
  <c r="G147" i="191"/>
  <c r="D147" i="191"/>
  <c r="P146" i="191"/>
  <c r="M146" i="191"/>
  <c r="J146" i="191"/>
  <c r="G146" i="191"/>
  <c r="D146" i="191"/>
  <c r="P145" i="191"/>
  <c r="M145" i="191"/>
  <c r="J145" i="191"/>
  <c r="G145" i="191"/>
  <c r="D145" i="191"/>
  <c r="P144" i="191"/>
  <c r="M144" i="191"/>
  <c r="J144" i="191"/>
  <c r="G144" i="191"/>
  <c r="D144" i="191"/>
  <c r="P143" i="191"/>
  <c r="M143" i="191"/>
  <c r="J143" i="191"/>
  <c r="G143" i="191"/>
  <c r="D143" i="191"/>
  <c r="P142" i="191"/>
  <c r="M142" i="191"/>
  <c r="J142" i="191"/>
  <c r="G142" i="191"/>
  <c r="D142" i="191"/>
  <c r="P141" i="191"/>
  <c r="M141" i="191"/>
  <c r="J141" i="191"/>
  <c r="G141" i="191"/>
  <c r="D141" i="191"/>
  <c r="P140" i="191"/>
  <c r="M140" i="191"/>
  <c r="J140" i="191"/>
  <c r="G140" i="191"/>
  <c r="D140" i="191"/>
  <c r="P139" i="191"/>
  <c r="M139" i="191"/>
  <c r="J139" i="191"/>
  <c r="G139" i="191"/>
  <c r="D139" i="191"/>
  <c r="P138" i="191"/>
  <c r="M138" i="191"/>
  <c r="J138" i="191"/>
  <c r="G138" i="191"/>
  <c r="D138" i="191"/>
  <c r="P137" i="191"/>
  <c r="M137" i="191"/>
  <c r="J137" i="191"/>
  <c r="G137" i="191"/>
  <c r="D137" i="191"/>
  <c r="P136" i="191"/>
  <c r="M136" i="191"/>
  <c r="J136" i="191"/>
  <c r="G136" i="191"/>
  <c r="D136" i="191"/>
  <c r="P135" i="191"/>
  <c r="M135" i="191"/>
  <c r="J135" i="191"/>
  <c r="G135" i="191"/>
  <c r="D135" i="191"/>
  <c r="P134" i="191"/>
  <c r="M134" i="191"/>
  <c r="J134" i="191"/>
  <c r="G134" i="191"/>
  <c r="D134" i="191"/>
  <c r="P133" i="191"/>
  <c r="M133" i="191"/>
  <c r="J133" i="191"/>
  <c r="G133" i="191"/>
  <c r="D133" i="191"/>
  <c r="P132" i="191"/>
  <c r="M132" i="191"/>
  <c r="J132" i="191"/>
  <c r="G132" i="191"/>
  <c r="D132" i="191"/>
  <c r="P131" i="191"/>
  <c r="M131" i="191"/>
  <c r="J131" i="191"/>
  <c r="G131" i="191"/>
  <c r="D131" i="191"/>
  <c r="P130" i="191"/>
  <c r="M130" i="191"/>
  <c r="J130" i="191"/>
  <c r="G130" i="191"/>
  <c r="D130" i="191"/>
  <c r="P129" i="191"/>
  <c r="M129" i="191"/>
  <c r="J129" i="191"/>
  <c r="G129" i="191"/>
  <c r="D129" i="191"/>
  <c r="P128" i="191"/>
  <c r="M128" i="191"/>
  <c r="J128" i="191"/>
  <c r="G128" i="191"/>
  <c r="D128" i="191"/>
  <c r="P127" i="191"/>
  <c r="M127" i="191"/>
  <c r="J127" i="191"/>
  <c r="G127" i="191"/>
  <c r="D127" i="191"/>
  <c r="P126" i="191"/>
  <c r="M126" i="191"/>
  <c r="J126" i="191"/>
  <c r="G126" i="191"/>
  <c r="D126" i="191"/>
  <c r="P125" i="191"/>
  <c r="M125" i="191"/>
  <c r="J125" i="191"/>
  <c r="G125" i="191"/>
  <c r="D125" i="191"/>
  <c r="P124" i="191"/>
  <c r="M124" i="191"/>
  <c r="J124" i="191"/>
  <c r="G124" i="191"/>
  <c r="D124" i="191"/>
  <c r="P123" i="191"/>
  <c r="M123" i="191"/>
  <c r="J123" i="191"/>
  <c r="G123" i="191"/>
  <c r="D123" i="191"/>
  <c r="P122" i="191"/>
  <c r="M122" i="191"/>
  <c r="J122" i="191"/>
  <c r="G122" i="191"/>
  <c r="D122" i="191"/>
  <c r="P121" i="191"/>
  <c r="M121" i="191"/>
  <c r="J121" i="191"/>
  <c r="G121" i="191"/>
  <c r="D121" i="191"/>
  <c r="P120" i="191"/>
  <c r="M120" i="191"/>
  <c r="J120" i="191"/>
  <c r="G120" i="191"/>
  <c r="D120" i="191"/>
  <c r="P119" i="191"/>
  <c r="M119" i="191"/>
  <c r="J119" i="191"/>
  <c r="G119" i="191"/>
  <c r="D119" i="191"/>
  <c r="P118" i="191"/>
  <c r="M118" i="191"/>
  <c r="J118" i="191"/>
  <c r="G118" i="191"/>
  <c r="D118" i="191"/>
  <c r="P117" i="191"/>
  <c r="M117" i="191"/>
  <c r="J117" i="191"/>
  <c r="G117" i="191"/>
  <c r="D117" i="191"/>
  <c r="P116" i="191"/>
  <c r="M116" i="191"/>
  <c r="J116" i="191"/>
  <c r="G116" i="191"/>
  <c r="D116" i="191"/>
  <c r="P115" i="191"/>
  <c r="M115" i="191"/>
  <c r="J115" i="191"/>
  <c r="G115" i="191"/>
  <c r="D115" i="191"/>
  <c r="P114" i="191"/>
  <c r="M114" i="191"/>
  <c r="J114" i="191"/>
  <c r="G114" i="191"/>
  <c r="D114" i="191"/>
  <c r="P113" i="191"/>
  <c r="M113" i="191"/>
  <c r="J113" i="191"/>
  <c r="G113" i="191"/>
  <c r="D113" i="191"/>
  <c r="P112" i="191"/>
  <c r="M112" i="191"/>
  <c r="J112" i="191"/>
  <c r="G112" i="191"/>
  <c r="D112" i="191"/>
  <c r="P111" i="191"/>
  <c r="M111" i="191"/>
  <c r="J111" i="191"/>
  <c r="G111" i="191"/>
  <c r="D111" i="191"/>
  <c r="P110" i="191"/>
  <c r="M110" i="191"/>
  <c r="J110" i="191"/>
  <c r="G110" i="191"/>
  <c r="D110" i="191"/>
  <c r="P109" i="191"/>
  <c r="M109" i="191"/>
  <c r="J109" i="191"/>
  <c r="G109" i="191"/>
  <c r="D109" i="191"/>
  <c r="P108" i="191"/>
  <c r="M108" i="191"/>
  <c r="G108" i="191"/>
  <c r="D108" i="191"/>
  <c r="P107" i="191"/>
  <c r="M107" i="191"/>
  <c r="G107" i="191"/>
  <c r="D107" i="191"/>
  <c r="P106" i="191"/>
  <c r="M106" i="191"/>
  <c r="J106" i="191"/>
  <c r="G106" i="191"/>
  <c r="D106" i="191"/>
  <c r="P105" i="191"/>
  <c r="M105" i="191"/>
  <c r="J105" i="191"/>
  <c r="G105" i="191"/>
  <c r="D105" i="191"/>
  <c r="P104" i="191"/>
  <c r="M104" i="191"/>
  <c r="J104" i="191"/>
  <c r="G104" i="191"/>
  <c r="D104" i="191"/>
  <c r="P103" i="191"/>
  <c r="M103" i="191"/>
  <c r="J103" i="191"/>
  <c r="G103" i="191"/>
  <c r="D103" i="191"/>
  <c r="P102" i="191"/>
  <c r="M102" i="191"/>
  <c r="J102" i="191"/>
  <c r="G102" i="191"/>
  <c r="D102" i="191"/>
  <c r="P101" i="191"/>
  <c r="M101" i="191"/>
  <c r="J101" i="191"/>
  <c r="G101" i="191"/>
  <c r="D101" i="191"/>
  <c r="P100" i="191"/>
  <c r="M100" i="191"/>
  <c r="J100" i="191"/>
  <c r="G100" i="191"/>
  <c r="D100" i="191"/>
  <c r="P99" i="191"/>
  <c r="M99" i="191"/>
  <c r="J99" i="191"/>
  <c r="G99" i="191"/>
  <c r="D99" i="191"/>
  <c r="P98" i="191"/>
  <c r="M98" i="191"/>
  <c r="J98" i="191"/>
  <c r="G98" i="191"/>
  <c r="D98" i="191"/>
  <c r="P97" i="191"/>
  <c r="M97" i="191"/>
  <c r="J97" i="191"/>
  <c r="G97" i="191"/>
  <c r="D97" i="191"/>
  <c r="P96" i="191"/>
  <c r="M96" i="191"/>
  <c r="J96" i="191"/>
  <c r="G96" i="191"/>
  <c r="D96" i="191"/>
  <c r="P95" i="191"/>
  <c r="M95" i="191"/>
  <c r="J95" i="191"/>
  <c r="G95" i="191"/>
  <c r="D95" i="191"/>
  <c r="P94" i="191"/>
  <c r="M94" i="191"/>
  <c r="J94" i="191"/>
  <c r="G94" i="191"/>
  <c r="D94" i="191"/>
  <c r="P93" i="191"/>
  <c r="M93" i="191"/>
  <c r="J93" i="191"/>
  <c r="G93" i="191"/>
  <c r="D93" i="191"/>
  <c r="P92" i="191"/>
  <c r="M92" i="191"/>
  <c r="J92" i="191"/>
  <c r="G92" i="191"/>
  <c r="D92" i="191"/>
  <c r="P91" i="191"/>
  <c r="M91" i="191"/>
  <c r="J91" i="191"/>
  <c r="G91" i="191"/>
  <c r="D91" i="191"/>
  <c r="P90" i="191"/>
  <c r="M90" i="191"/>
  <c r="J90" i="191"/>
  <c r="G90" i="191"/>
  <c r="D90" i="191"/>
  <c r="P89" i="191"/>
  <c r="M89" i="191"/>
  <c r="J89" i="191"/>
  <c r="G89" i="191"/>
  <c r="D89" i="191"/>
  <c r="P88" i="191"/>
  <c r="M88" i="191"/>
  <c r="J88" i="191"/>
  <c r="G88" i="191"/>
  <c r="D88" i="191"/>
  <c r="P87" i="191"/>
  <c r="M87" i="191"/>
  <c r="J87" i="191"/>
  <c r="G87" i="191"/>
  <c r="D87" i="191"/>
  <c r="P86" i="191"/>
  <c r="M86" i="191"/>
  <c r="J86" i="191"/>
  <c r="G86" i="191"/>
  <c r="D86" i="191"/>
  <c r="P85" i="191"/>
  <c r="M85" i="191"/>
  <c r="J85" i="191"/>
  <c r="G85" i="191"/>
  <c r="D85" i="191"/>
  <c r="P84" i="191"/>
  <c r="M84" i="191"/>
  <c r="J84" i="191"/>
  <c r="G84" i="191"/>
  <c r="D84" i="191"/>
  <c r="P83" i="191"/>
  <c r="M83" i="191"/>
  <c r="J83" i="191"/>
  <c r="G83" i="191"/>
  <c r="D83" i="191"/>
  <c r="P82" i="191"/>
  <c r="M82" i="191"/>
  <c r="J82" i="191"/>
  <c r="G82" i="191"/>
  <c r="D82" i="191"/>
  <c r="P81" i="191"/>
  <c r="M81" i="191"/>
  <c r="J81" i="191"/>
  <c r="G81" i="191"/>
  <c r="D81" i="191"/>
  <c r="P80" i="191"/>
  <c r="M80" i="191"/>
  <c r="J80" i="191"/>
  <c r="G80" i="191"/>
  <c r="D80" i="191"/>
  <c r="P79" i="191"/>
  <c r="M79" i="191"/>
  <c r="J79" i="191"/>
  <c r="G79" i="191"/>
  <c r="D79" i="191"/>
  <c r="P78" i="191"/>
  <c r="M78" i="191"/>
  <c r="J78" i="191"/>
  <c r="G78" i="191"/>
  <c r="D78" i="191"/>
  <c r="P77" i="191"/>
  <c r="M77" i="191"/>
  <c r="J77" i="191"/>
  <c r="G77" i="191"/>
  <c r="D77" i="191"/>
  <c r="P76" i="191"/>
  <c r="M76" i="191"/>
  <c r="J76" i="191"/>
  <c r="G76" i="191"/>
  <c r="D76" i="191"/>
  <c r="P75" i="191"/>
  <c r="M75" i="191"/>
  <c r="J75" i="191"/>
  <c r="G75" i="191"/>
  <c r="D75" i="191"/>
  <c r="P74" i="191"/>
  <c r="M74" i="191"/>
  <c r="J74" i="191"/>
  <c r="G74" i="191"/>
  <c r="D74" i="191"/>
  <c r="P73" i="191"/>
  <c r="M73" i="191"/>
  <c r="J73" i="191"/>
  <c r="G73" i="191"/>
  <c r="D73" i="191"/>
  <c r="P72" i="191"/>
  <c r="M72" i="191"/>
  <c r="J72" i="191"/>
  <c r="G72" i="191"/>
  <c r="D72" i="191"/>
  <c r="P71" i="191"/>
  <c r="M71" i="191"/>
  <c r="J71" i="191"/>
  <c r="G71" i="191"/>
  <c r="D71" i="191"/>
  <c r="P70" i="191"/>
  <c r="M70" i="191"/>
  <c r="J70" i="191"/>
  <c r="G70" i="191"/>
  <c r="D70" i="191"/>
  <c r="P69" i="191"/>
  <c r="M69" i="191"/>
  <c r="J69" i="191"/>
  <c r="G69" i="191"/>
  <c r="D69" i="191"/>
  <c r="P68" i="191"/>
  <c r="M68" i="191"/>
  <c r="J68" i="191"/>
  <c r="G68" i="191"/>
  <c r="D68" i="191"/>
  <c r="P67" i="191"/>
  <c r="M67" i="191"/>
  <c r="J67" i="191"/>
  <c r="G67" i="191"/>
  <c r="D67" i="191"/>
  <c r="P66" i="191"/>
  <c r="M66" i="191"/>
  <c r="J66" i="191"/>
  <c r="G66" i="191"/>
  <c r="D66" i="191"/>
  <c r="P65" i="191"/>
  <c r="M65" i="191"/>
  <c r="J65" i="191"/>
  <c r="G65" i="191"/>
  <c r="D65" i="191"/>
  <c r="P64" i="191"/>
  <c r="M64" i="191"/>
  <c r="J64" i="191"/>
  <c r="G64" i="191"/>
  <c r="D64" i="191"/>
  <c r="P63" i="191"/>
  <c r="M63" i="191"/>
  <c r="J63" i="191"/>
  <c r="G63" i="191"/>
  <c r="D63" i="191"/>
  <c r="P62" i="191"/>
  <c r="M62" i="191"/>
  <c r="J62" i="191"/>
  <c r="G62" i="191"/>
  <c r="D62" i="191"/>
  <c r="P61" i="191"/>
  <c r="M61" i="191"/>
  <c r="J61" i="191"/>
  <c r="G61" i="191"/>
  <c r="D61" i="191"/>
  <c r="P60" i="191"/>
  <c r="M60" i="191"/>
  <c r="J60" i="191"/>
  <c r="G60" i="191"/>
  <c r="D60" i="191"/>
  <c r="P59" i="191"/>
  <c r="M59" i="191"/>
  <c r="J59" i="191"/>
  <c r="G59" i="191"/>
  <c r="D59" i="191"/>
  <c r="P58" i="191"/>
  <c r="M58" i="191"/>
  <c r="J58" i="191"/>
  <c r="G58" i="191"/>
  <c r="D58" i="191"/>
  <c r="P57" i="191"/>
  <c r="M57" i="191"/>
  <c r="J57" i="191"/>
  <c r="G57" i="191"/>
  <c r="D57" i="191"/>
  <c r="P56" i="191"/>
  <c r="M56" i="191"/>
  <c r="J56" i="191"/>
  <c r="G56" i="191"/>
  <c r="D56" i="191"/>
  <c r="P55" i="191"/>
  <c r="M55" i="191"/>
  <c r="J55" i="191"/>
  <c r="G55" i="191"/>
  <c r="D55" i="191"/>
  <c r="P54" i="191"/>
  <c r="M54" i="191"/>
  <c r="J54" i="191"/>
  <c r="G54" i="191"/>
  <c r="D54" i="191"/>
  <c r="P53" i="191"/>
  <c r="M53" i="191"/>
  <c r="J53" i="191"/>
  <c r="G53" i="191"/>
  <c r="D53" i="191"/>
  <c r="P52" i="191"/>
  <c r="M52" i="191"/>
  <c r="J52" i="191"/>
  <c r="G52" i="191"/>
  <c r="D52" i="191"/>
  <c r="P51" i="191"/>
  <c r="M51" i="191"/>
  <c r="J51" i="191"/>
  <c r="G51" i="191"/>
  <c r="D51" i="191"/>
  <c r="P50" i="191"/>
  <c r="M50" i="191"/>
  <c r="J50" i="191"/>
  <c r="G50" i="191"/>
  <c r="D50" i="191"/>
  <c r="P49" i="191"/>
  <c r="M49" i="191"/>
  <c r="J49" i="191"/>
  <c r="G49" i="191"/>
  <c r="D49" i="191"/>
  <c r="P48" i="191"/>
  <c r="M48" i="191"/>
  <c r="J48" i="191"/>
  <c r="G48" i="191"/>
  <c r="D48" i="191"/>
  <c r="P47" i="191"/>
  <c r="M47" i="191"/>
  <c r="J47" i="191"/>
  <c r="G47" i="191"/>
  <c r="D47" i="191"/>
  <c r="P46" i="191"/>
  <c r="M46" i="191"/>
  <c r="J46" i="191"/>
  <c r="G46" i="191"/>
  <c r="D46" i="191"/>
  <c r="P45" i="191"/>
  <c r="M45" i="191"/>
  <c r="J45" i="191"/>
  <c r="G45" i="191"/>
  <c r="D45" i="191"/>
  <c r="P44" i="191"/>
  <c r="M44" i="191"/>
  <c r="J44" i="191"/>
  <c r="G44" i="191"/>
  <c r="D44" i="191"/>
  <c r="P43" i="191"/>
  <c r="M43" i="191"/>
  <c r="J43" i="191"/>
  <c r="G43" i="191"/>
  <c r="D43" i="191"/>
  <c r="P42" i="191"/>
  <c r="M42" i="191"/>
  <c r="J42" i="191"/>
  <c r="G42" i="191"/>
  <c r="D42" i="191"/>
  <c r="P41" i="191"/>
  <c r="M41" i="191"/>
  <c r="J41" i="191"/>
  <c r="G41" i="191"/>
  <c r="D41" i="191"/>
  <c r="P40" i="191"/>
  <c r="M40" i="191"/>
  <c r="J40" i="191"/>
  <c r="G40" i="191"/>
  <c r="D40" i="191"/>
  <c r="P39" i="191"/>
  <c r="M39" i="191"/>
  <c r="J39" i="191"/>
  <c r="G39" i="191"/>
  <c r="D39" i="191"/>
  <c r="P38" i="191"/>
  <c r="M38" i="191"/>
  <c r="J38" i="191"/>
  <c r="G38" i="191"/>
  <c r="D38" i="191"/>
  <c r="P37" i="191"/>
  <c r="M37" i="191"/>
  <c r="J37" i="191"/>
  <c r="G37" i="191"/>
  <c r="D37" i="191"/>
  <c r="P36" i="191"/>
  <c r="M36" i="191"/>
  <c r="J36" i="191"/>
  <c r="G36" i="191"/>
  <c r="D36" i="191"/>
  <c r="P35" i="191"/>
  <c r="M35" i="191"/>
  <c r="J35" i="191"/>
  <c r="G35" i="191"/>
  <c r="D35" i="191"/>
  <c r="P34" i="191"/>
  <c r="M34" i="191"/>
  <c r="J34" i="191"/>
  <c r="G34" i="191"/>
  <c r="D34" i="191"/>
  <c r="P33" i="191"/>
  <c r="M33" i="191"/>
  <c r="J33" i="191"/>
  <c r="G33" i="191"/>
  <c r="D33" i="191"/>
  <c r="P32" i="191"/>
  <c r="M32" i="191"/>
  <c r="J32" i="191"/>
  <c r="G32" i="191"/>
  <c r="D32" i="191"/>
  <c r="P31" i="191"/>
  <c r="M31" i="191"/>
  <c r="J31" i="191"/>
  <c r="G31" i="191"/>
  <c r="D31" i="191"/>
  <c r="P30" i="191"/>
  <c r="M30" i="191"/>
  <c r="J30" i="191"/>
  <c r="G30" i="191"/>
  <c r="D30" i="191"/>
  <c r="P29" i="191"/>
  <c r="M29" i="191"/>
  <c r="J29" i="191"/>
  <c r="G29" i="191"/>
  <c r="D29" i="191"/>
  <c r="P28" i="191"/>
  <c r="M28" i="191"/>
  <c r="J28" i="191"/>
  <c r="G28" i="191"/>
  <c r="D28" i="191"/>
  <c r="P27" i="191"/>
  <c r="M27" i="191"/>
  <c r="J27" i="191"/>
  <c r="G27" i="191"/>
  <c r="D27" i="191"/>
  <c r="P26" i="191"/>
  <c r="M26" i="191"/>
  <c r="J26" i="191"/>
  <c r="G26" i="191"/>
  <c r="D26" i="191"/>
  <c r="P25" i="191"/>
  <c r="M25" i="191"/>
  <c r="J25" i="191"/>
  <c r="G25" i="191"/>
  <c r="D25" i="191"/>
  <c r="P24" i="191"/>
  <c r="M24" i="191"/>
  <c r="J24" i="191"/>
  <c r="G24" i="191"/>
  <c r="D24" i="191"/>
  <c r="P23" i="191"/>
  <c r="M23" i="191"/>
  <c r="J23" i="191"/>
  <c r="G23" i="191"/>
  <c r="D23" i="191"/>
  <c r="P22" i="191"/>
  <c r="M22" i="191"/>
  <c r="J22" i="191"/>
  <c r="G22" i="191"/>
  <c r="D22" i="191"/>
  <c r="P21" i="191"/>
  <c r="M21" i="191"/>
  <c r="J21" i="191"/>
  <c r="G21" i="191"/>
  <c r="D21" i="191"/>
  <c r="P20" i="191"/>
  <c r="M20" i="191"/>
  <c r="J20" i="191"/>
  <c r="G20" i="191"/>
  <c r="D20" i="191"/>
  <c r="I14" i="191"/>
  <c r="H14" i="191"/>
  <c r="D13" i="191"/>
  <c r="D12" i="191"/>
  <c r="P5" i="191"/>
  <c r="P5" i="187" l="1"/>
  <c r="P5" i="186"/>
  <c r="P5" i="185"/>
  <c r="P5" i="190"/>
  <c r="P5" i="183"/>
  <c r="P5" i="182"/>
  <c r="P152" i="190" l="1"/>
  <c r="P151" i="190"/>
  <c r="P150" i="190"/>
  <c r="P149" i="190"/>
  <c r="P148" i="190"/>
  <c r="P147" i="190"/>
  <c r="P146" i="190"/>
  <c r="M169" i="190"/>
  <c r="M168" i="190"/>
  <c r="M167" i="190"/>
  <c r="M166" i="190"/>
  <c r="J209" i="190"/>
  <c r="J208" i="190"/>
  <c r="J117" i="190"/>
  <c r="D228" i="190"/>
  <c r="D227" i="190"/>
  <c r="D226" i="190"/>
  <c r="D225" i="190"/>
  <c r="D224" i="190"/>
  <c r="D223" i="190"/>
  <c r="D222" i="190"/>
  <c r="D221" i="190"/>
  <c r="D220" i="190"/>
  <c r="D219" i="190"/>
  <c r="D218" i="190"/>
  <c r="D217" i="190"/>
  <c r="D216" i="190"/>
  <c r="D215" i="190"/>
  <c r="D214" i="190"/>
  <c r="D213" i="190"/>
  <c r="D212" i="190"/>
  <c r="D211" i="190"/>
  <c r="D210" i="190"/>
  <c r="D209" i="190"/>
  <c r="D208" i="190"/>
  <c r="D207" i="190"/>
  <c r="D206" i="190"/>
  <c r="D205" i="190"/>
  <c r="D204" i="190"/>
  <c r="D203" i="190"/>
  <c r="D202" i="190"/>
  <c r="D201" i="190"/>
  <c r="D200" i="190"/>
  <c r="D199" i="190"/>
  <c r="D198" i="190"/>
  <c r="D197" i="190"/>
  <c r="D196" i="190"/>
  <c r="D195" i="190"/>
  <c r="D194" i="190"/>
  <c r="D193" i="190"/>
  <c r="D192" i="190"/>
  <c r="D191" i="190"/>
  <c r="D190" i="190"/>
  <c r="D189" i="190"/>
  <c r="D188" i="190"/>
  <c r="D187" i="190"/>
  <c r="D186" i="190"/>
  <c r="D185" i="190"/>
  <c r="D184" i="190"/>
  <c r="D183" i="190"/>
  <c r="D182" i="190"/>
  <c r="D181" i="190"/>
  <c r="D180" i="190"/>
  <c r="D179" i="190"/>
  <c r="D178" i="190"/>
  <c r="D177" i="190"/>
  <c r="D176" i="190"/>
  <c r="D175" i="190"/>
  <c r="D174" i="190"/>
  <c r="D173" i="190"/>
  <c r="D172" i="190"/>
  <c r="D171" i="190"/>
  <c r="D170" i="190"/>
  <c r="D169" i="190"/>
  <c r="D168" i="190"/>
  <c r="D167" i="190"/>
  <c r="D166" i="190"/>
  <c r="D165" i="190"/>
  <c r="D164" i="190"/>
  <c r="D163" i="190"/>
  <c r="D162" i="190"/>
  <c r="D161" i="190"/>
  <c r="D160" i="190"/>
  <c r="D159" i="190"/>
  <c r="D158" i="190"/>
  <c r="D157" i="190"/>
  <c r="D156" i="190"/>
  <c r="D155" i="190"/>
  <c r="D154" i="190"/>
  <c r="D153" i="190"/>
  <c r="D152" i="190"/>
  <c r="D151" i="190"/>
  <c r="D150" i="190"/>
  <c r="D149" i="190"/>
  <c r="D148" i="190"/>
  <c r="D147" i="190"/>
  <c r="D146" i="190"/>
  <c r="D145" i="190"/>
  <c r="D144" i="190"/>
  <c r="D143" i="190"/>
  <c r="D142" i="190"/>
  <c r="D141" i="190"/>
  <c r="D140" i="190"/>
  <c r="D139" i="190"/>
  <c r="D138" i="190"/>
  <c r="D137" i="190"/>
  <c r="D136" i="190"/>
  <c r="D135" i="190"/>
  <c r="D134" i="190"/>
  <c r="D133" i="190"/>
  <c r="D132" i="190"/>
  <c r="D131" i="190"/>
  <c r="D130" i="190"/>
  <c r="D129" i="190"/>
  <c r="D128" i="190"/>
  <c r="D127" i="190"/>
  <c r="D126" i="190"/>
  <c r="D125" i="190"/>
  <c r="D124" i="190"/>
  <c r="D123" i="190"/>
  <c r="D122" i="190"/>
  <c r="D121" i="190"/>
  <c r="D120" i="190"/>
  <c r="D119" i="190"/>
  <c r="D118" i="190"/>
  <c r="D117" i="190"/>
  <c r="D116" i="190"/>
  <c r="D115" i="190"/>
  <c r="D114" i="190"/>
  <c r="D113" i="190"/>
  <c r="D112" i="190"/>
  <c r="D111" i="190"/>
  <c r="D110" i="190"/>
  <c r="D109" i="190"/>
  <c r="D108" i="190"/>
  <c r="D107" i="190"/>
  <c r="D106" i="190"/>
  <c r="D105" i="190"/>
  <c r="D104" i="190"/>
  <c r="D103" i="190"/>
  <c r="D102" i="190"/>
  <c r="D101" i="190"/>
  <c r="D100" i="190"/>
  <c r="D99" i="190"/>
  <c r="D98" i="190"/>
  <c r="D97" i="190"/>
  <c r="D96" i="190"/>
  <c r="D95" i="190"/>
  <c r="D94" i="190"/>
  <c r="D93" i="190"/>
  <c r="D92" i="190"/>
  <c r="D91" i="190"/>
  <c r="D90" i="190"/>
  <c r="D89" i="190"/>
  <c r="D88" i="190"/>
  <c r="D87" i="190"/>
  <c r="D86" i="190"/>
  <c r="D85" i="190"/>
  <c r="D84" i="190"/>
  <c r="D83" i="190"/>
  <c r="D82" i="190"/>
  <c r="D81" i="190"/>
  <c r="D80" i="190"/>
  <c r="D79" i="190"/>
  <c r="D78" i="190"/>
  <c r="D77" i="190"/>
  <c r="D76" i="190"/>
  <c r="D75" i="190"/>
  <c r="D74" i="190"/>
  <c r="D73" i="190"/>
  <c r="D72" i="190"/>
  <c r="D71" i="190"/>
  <c r="D70" i="190"/>
  <c r="D69" i="190"/>
  <c r="D68" i="190"/>
  <c r="D67" i="190"/>
  <c r="D66" i="190"/>
  <c r="D65" i="190"/>
  <c r="D64" i="190"/>
  <c r="D63" i="190"/>
  <c r="D62" i="190"/>
  <c r="D61" i="190"/>
  <c r="D60" i="190"/>
  <c r="D59" i="190"/>
  <c r="D58" i="190"/>
  <c r="D57" i="190"/>
  <c r="D56" i="190"/>
  <c r="D55" i="190"/>
  <c r="D54" i="190"/>
  <c r="D53" i="190"/>
  <c r="D52" i="190"/>
  <c r="D51" i="190"/>
  <c r="D50" i="190"/>
  <c r="D49" i="190"/>
  <c r="D48" i="190"/>
  <c r="D47" i="190"/>
  <c r="D46" i="190"/>
  <c r="D45" i="190"/>
  <c r="D44" i="190"/>
  <c r="D43" i="190"/>
  <c r="D42" i="190"/>
  <c r="D41" i="190"/>
  <c r="D40" i="190"/>
  <c r="D39" i="190"/>
  <c r="D38" i="190"/>
  <c r="D37" i="190"/>
  <c r="D36" i="190"/>
  <c r="D35" i="190"/>
  <c r="D34" i="190"/>
  <c r="D33" i="190"/>
  <c r="D32" i="190"/>
  <c r="D31" i="190"/>
  <c r="D30" i="190"/>
  <c r="D29" i="190"/>
  <c r="D28" i="190"/>
  <c r="D27" i="190"/>
  <c r="D26" i="190"/>
  <c r="D25" i="190"/>
  <c r="D24" i="190"/>
  <c r="D23" i="190"/>
  <c r="D22" i="190"/>
  <c r="D21" i="190"/>
  <c r="D20" i="190"/>
  <c r="P228" i="190"/>
  <c r="M228" i="190"/>
  <c r="J228" i="190"/>
  <c r="G228" i="190"/>
  <c r="P227" i="190"/>
  <c r="M227" i="190"/>
  <c r="J227" i="190"/>
  <c r="G227" i="190"/>
  <c r="P226" i="190"/>
  <c r="M226" i="190"/>
  <c r="J226" i="190"/>
  <c r="G226" i="190"/>
  <c r="P225" i="190"/>
  <c r="M225" i="190"/>
  <c r="J225" i="190"/>
  <c r="G225" i="190"/>
  <c r="P224" i="190"/>
  <c r="M224" i="190"/>
  <c r="J224" i="190"/>
  <c r="G224" i="190"/>
  <c r="P223" i="190"/>
  <c r="M223" i="190"/>
  <c r="J223" i="190"/>
  <c r="G223" i="190"/>
  <c r="P222" i="190"/>
  <c r="M222" i="190"/>
  <c r="J222" i="190"/>
  <c r="G222" i="190"/>
  <c r="P221" i="190"/>
  <c r="M221" i="190"/>
  <c r="J221" i="190"/>
  <c r="G221" i="190"/>
  <c r="P220" i="190"/>
  <c r="M220" i="190"/>
  <c r="J220" i="190"/>
  <c r="G220" i="190"/>
  <c r="P219" i="190"/>
  <c r="M219" i="190"/>
  <c r="J219" i="190"/>
  <c r="G219" i="190"/>
  <c r="P218" i="190"/>
  <c r="M218" i="190"/>
  <c r="J218" i="190"/>
  <c r="G218" i="190"/>
  <c r="P217" i="190"/>
  <c r="M217" i="190"/>
  <c r="J217" i="190"/>
  <c r="G217" i="190"/>
  <c r="P216" i="190"/>
  <c r="M216" i="190"/>
  <c r="J216" i="190"/>
  <c r="G216" i="190"/>
  <c r="P215" i="190"/>
  <c r="M215" i="190"/>
  <c r="J215" i="190"/>
  <c r="G215" i="190"/>
  <c r="P214" i="190"/>
  <c r="M214" i="190"/>
  <c r="J214" i="190"/>
  <c r="G214" i="190"/>
  <c r="P213" i="190"/>
  <c r="M213" i="190"/>
  <c r="J213" i="190"/>
  <c r="G213" i="190"/>
  <c r="P212" i="190"/>
  <c r="M212" i="190"/>
  <c r="J212" i="190"/>
  <c r="G212" i="190"/>
  <c r="P211" i="190"/>
  <c r="M211" i="190"/>
  <c r="J211" i="190"/>
  <c r="G211" i="190"/>
  <c r="P210" i="190"/>
  <c r="M210" i="190"/>
  <c r="J210" i="190"/>
  <c r="G210" i="190"/>
  <c r="P209" i="190"/>
  <c r="M209" i="190"/>
  <c r="G209" i="190"/>
  <c r="P208" i="190"/>
  <c r="M208" i="190"/>
  <c r="G208" i="190"/>
  <c r="P207" i="190"/>
  <c r="M207" i="190"/>
  <c r="J207" i="190"/>
  <c r="G207" i="190"/>
  <c r="P206" i="190"/>
  <c r="M206" i="190"/>
  <c r="J206" i="190"/>
  <c r="G206" i="190"/>
  <c r="P205" i="190"/>
  <c r="M205" i="190"/>
  <c r="J205" i="190"/>
  <c r="G205" i="190"/>
  <c r="P204" i="190"/>
  <c r="M204" i="190"/>
  <c r="J204" i="190"/>
  <c r="G204" i="190"/>
  <c r="P203" i="190"/>
  <c r="M203" i="190"/>
  <c r="J203" i="190"/>
  <c r="G203" i="190"/>
  <c r="P202" i="190"/>
  <c r="M202" i="190"/>
  <c r="J202" i="190"/>
  <c r="G202" i="190"/>
  <c r="P201" i="190"/>
  <c r="M201" i="190"/>
  <c r="J201" i="190"/>
  <c r="G201" i="190"/>
  <c r="P200" i="190"/>
  <c r="M200" i="190"/>
  <c r="J200" i="190"/>
  <c r="G200" i="190"/>
  <c r="P199" i="190"/>
  <c r="M199" i="190"/>
  <c r="J199" i="190"/>
  <c r="G199" i="190"/>
  <c r="P198" i="190"/>
  <c r="M198" i="190"/>
  <c r="J198" i="190"/>
  <c r="G198" i="190"/>
  <c r="P197" i="190"/>
  <c r="M197" i="190"/>
  <c r="J197" i="190"/>
  <c r="G197" i="190"/>
  <c r="P196" i="190"/>
  <c r="M196" i="190"/>
  <c r="J196" i="190"/>
  <c r="G196" i="190"/>
  <c r="P195" i="190"/>
  <c r="M195" i="190"/>
  <c r="J195" i="190"/>
  <c r="G195" i="190"/>
  <c r="P194" i="190"/>
  <c r="M194" i="190"/>
  <c r="J194" i="190"/>
  <c r="G194" i="190"/>
  <c r="P193" i="190"/>
  <c r="M193" i="190"/>
  <c r="J193" i="190"/>
  <c r="G193" i="190"/>
  <c r="P192" i="190"/>
  <c r="M192" i="190"/>
  <c r="J192" i="190"/>
  <c r="G192" i="190"/>
  <c r="P191" i="190"/>
  <c r="M191" i="190"/>
  <c r="J191" i="190"/>
  <c r="G191" i="190"/>
  <c r="P190" i="190"/>
  <c r="M190" i="190"/>
  <c r="J190" i="190"/>
  <c r="G190" i="190"/>
  <c r="P189" i="190"/>
  <c r="M189" i="190"/>
  <c r="J189" i="190"/>
  <c r="G189" i="190"/>
  <c r="P188" i="190"/>
  <c r="M188" i="190"/>
  <c r="J188" i="190"/>
  <c r="G188" i="190"/>
  <c r="P187" i="190"/>
  <c r="M187" i="190"/>
  <c r="J187" i="190"/>
  <c r="G187" i="190"/>
  <c r="P186" i="190"/>
  <c r="M186" i="190"/>
  <c r="J186" i="190"/>
  <c r="G186" i="190"/>
  <c r="P185" i="190"/>
  <c r="M185" i="190"/>
  <c r="J185" i="190"/>
  <c r="G185" i="190"/>
  <c r="P184" i="190"/>
  <c r="M184" i="190"/>
  <c r="J184" i="190"/>
  <c r="G184" i="190"/>
  <c r="P183" i="190"/>
  <c r="M183" i="190"/>
  <c r="J183" i="190"/>
  <c r="G183" i="190"/>
  <c r="P182" i="190"/>
  <c r="M182" i="190"/>
  <c r="J182" i="190"/>
  <c r="G182" i="190"/>
  <c r="P181" i="190"/>
  <c r="M181" i="190"/>
  <c r="J181" i="190"/>
  <c r="G181" i="190"/>
  <c r="P180" i="190"/>
  <c r="M180" i="190"/>
  <c r="J180" i="190"/>
  <c r="G180" i="190"/>
  <c r="P179" i="190"/>
  <c r="M179" i="190"/>
  <c r="J179" i="190"/>
  <c r="G179" i="190"/>
  <c r="P178" i="190"/>
  <c r="M178" i="190"/>
  <c r="J178" i="190"/>
  <c r="G178" i="190"/>
  <c r="P177" i="190"/>
  <c r="M177" i="190"/>
  <c r="J177" i="190"/>
  <c r="G177" i="190"/>
  <c r="P176" i="190"/>
  <c r="M176" i="190"/>
  <c r="J176" i="190"/>
  <c r="G176" i="190"/>
  <c r="P175" i="190"/>
  <c r="M175" i="190"/>
  <c r="J175" i="190"/>
  <c r="G175" i="190"/>
  <c r="P174" i="190"/>
  <c r="M174" i="190"/>
  <c r="J174" i="190"/>
  <c r="G174" i="190"/>
  <c r="P173" i="190"/>
  <c r="M173" i="190"/>
  <c r="J173" i="190"/>
  <c r="G173" i="190"/>
  <c r="P172" i="190"/>
  <c r="M172" i="190"/>
  <c r="J172" i="190"/>
  <c r="G172" i="190"/>
  <c r="P171" i="190"/>
  <c r="M171" i="190"/>
  <c r="J171" i="190"/>
  <c r="G171" i="190"/>
  <c r="P170" i="190"/>
  <c r="M170" i="190"/>
  <c r="J170" i="190"/>
  <c r="G170" i="190"/>
  <c r="P169" i="190"/>
  <c r="J169" i="190"/>
  <c r="G169" i="190"/>
  <c r="P168" i="190"/>
  <c r="J168" i="190"/>
  <c r="G168" i="190"/>
  <c r="P167" i="190"/>
  <c r="J167" i="190"/>
  <c r="G167" i="190"/>
  <c r="P166" i="190"/>
  <c r="J166" i="190"/>
  <c r="G166" i="190"/>
  <c r="P165" i="190"/>
  <c r="M165" i="190"/>
  <c r="J165" i="190"/>
  <c r="G165" i="190"/>
  <c r="P164" i="190"/>
  <c r="M164" i="190"/>
  <c r="J164" i="190"/>
  <c r="G164" i="190"/>
  <c r="P163" i="190"/>
  <c r="M163" i="190"/>
  <c r="J163" i="190"/>
  <c r="G163" i="190"/>
  <c r="P162" i="190"/>
  <c r="M162" i="190"/>
  <c r="J162" i="190"/>
  <c r="G162" i="190"/>
  <c r="P161" i="190"/>
  <c r="M161" i="190"/>
  <c r="J161" i="190"/>
  <c r="G161" i="190"/>
  <c r="P160" i="190"/>
  <c r="M160" i="190"/>
  <c r="J160" i="190"/>
  <c r="G160" i="190"/>
  <c r="P159" i="190"/>
  <c r="M159" i="190"/>
  <c r="J159" i="190"/>
  <c r="G159" i="190"/>
  <c r="P158" i="190"/>
  <c r="M158" i="190"/>
  <c r="J158" i="190"/>
  <c r="G158" i="190"/>
  <c r="P157" i="190"/>
  <c r="M157" i="190"/>
  <c r="J157" i="190"/>
  <c r="G157" i="190"/>
  <c r="P156" i="190"/>
  <c r="M156" i="190"/>
  <c r="J156" i="190"/>
  <c r="G156" i="190"/>
  <c r="P155" i="190"/>
  <c r="M155" i="190"/>
  <c r="J155" i="190"/>
  <c r="G155" i="190"/>
  <c r="P154" i="190"/>
  <c r="M154" i="190"/>
  <c r="J154" i="190"/>
  <c r="G154" i="190"/>
  <c r="P153" i="190"/>
  <c r="M153" i="190"/>
  <c r="J153" i="190"/>
  <c r="G153" i="190"/>
  <c r="M152" i="190"/>
  <c r="J152" i="190"/>
  <c r="G152" i="190"/>
  <c r="M151" i="190"/>
  <c r="J151" i="190"/>
  <c r="G151" i="190"/>
  <c r="M150" i="190"/>
  <c r="J150" i="190"/>
  <c r="G150" i="190"/>
  <c r="M149" i="190"/>
  <c r="J149" i="190"/>
  <c r="G149" i="190"/>
  <c r="M148" i="190"/>
  <c r="J148" i="190"/>
  <c r="G148" i="190"/>
  <c r="M147" i="190"/>
  <c r="J147" i="190"/>
  <c r="G147" i="190"/>
  <c r="M146" i="190"/>
  <c r="J146" i="190"/>
  <c r="G146" i="190"/>
  <c r="P145" i="190"/>
  <c r="M145" i="190"/>
  <c r="J145" i="190"/>
  <c r="G145" i="190"/>
  <c r="P144" i="190"/>
  <c r="M144" i="190"/>
  <c r="J144" i="190"/>
  <c r="G144" i="190"/>
  <c r="P143" i="190"/>
  <c r="M143" i="190"/>
  <c r="J143" i="190"/>
  <c r="G143" i="190"/>
  <c r="P142" i="190"/>
  <c r="M142" i="190"/>
  <c r="J142" i="190"/>
  <c r="G142" i="190"/>
  <c r="P141" i="190"/>
  <c r="M141" i="190"/>
  <c r="J141" i="190"/>
  <c r="G141" i="190"/>
  <c r="P140" i="190"/>
  <c r="M140" i="190"/>
  <c r="J140" i="190"/>
  <c r="G140" i="190"/>
  <c r="P139" i="190"/>
  <c r="M139" i="190"/>
  <c r="J139" i="190"/>
  <c r="G139" i="190"/>
  <c r="P138" i="190"/>
  <c r="M138" i="190"/>
  <c r="J138" i="190"/>
  <c r="G138" i="190"/>
  <c r="P137" i="190"/>
  <c r="M137" i="190"/>
  <c r="J137" i="190"/>
  <c r="G137" i="190"/>
  <c r="P136" i="190"/>
  <c r="M136" i="190"/>
  <c r="J136" i="190"/>
  <c r="G136" i="190"/>
  <c r="P135" i="190"/>
  <c r="M135" i="190"/>
  <c r="J135" i="190"/>
  <c r="G135" i="190"/>
  <c r="P134" i="190"/>
  <c r="M134" i="190"/>
  <c r="J134" i="190"/>
  <c r="G134" i="190"/>
  <c r="P133" i="190"/>
  <c r="M133" i="190"/>
  <c r="J133" i="190"/>
  <c r="G133" i="190"/>
  <c r="P132" i="190"/>
  <c r="M132" i="190"/>
  <c r="J132" i="190"/>
  <c r="G132" i="190"/>
  <c r="P131" i="190"/>
  <c r="M131" i="190"/>
  <c r="J131" i="190"/>
  <c r="G131" i="190"/>
  <c r="P130" i="190"/>
  <c r="M130" i="190"/>
  <c r="J130" i="190"/>
  <c r="G130" i="190"/>
  <c r="P129" i="190"/>
  <c r="M129" i="190"/>
  <c r="J129" i="190"/>
  <c r="G129" i="190"/>
  <c r="P128" i="190"/>
  <c r="M128" i="190"/>
  <c r="J128" i="190"/>
  <c r="G128" i="190"/>
  <c r="P127" i="190"/>
  <c r="M127" i="190"/>
  <c r="J127" i="190"/>
  <c r="G127" i="190"/>
  <c r="P126" i="190"/>
  <c r="M126" i="190"/>
  <c r="J126" i="190"/>
  <c r="G126" i="190"/>
  <c r="P125" i="190"/>
  <c r="M125" i="190"/>
  <c r="J125" i="190"/>
  <c r="G125" i="190"/>
  <c r="P124" i="190"/>
  <c r="M124" i="190"/>
  <c r="J124" i="190"/>
  <c r="G124" i="190"/>
  <c r="P123" i="190"/>
  <c r="M123" i="190"/>
  <c r="J123" i="190"/>
  <c r="G123" i="190"/>
  <c r="P122" i="190"/>
  <c r="M122" i="190"/>
  <c r="J122" i="190"/>
  <c r="G122" i="190"/>
  <c r="P121" i="190"/>
  <c r="M121" i="190"/>
  <c r="J121" i="190"/>
  <c r="G121" i="190"/>
  <c r="P120" i="190"/>
  <c r="M120" i="190"/>
  <c r="J120" i="190"/>
  <c r="G120" i="190"/>
  <c r="P119" i="190"/>
  <c r="M119" i="190"/>
  <c r="J119" i="190"/>
  <c r="G119" i="190"/>
  <c r="P118" i="190"/>
  <c r="M118" i="190"/>
  <c r="J118" i="190"/>
  <c r="G118" i="190"/>
  <c r="P117" i="190"/>
  <c r="M117" i="190"/>
  <c r="G117" i="190"/>
  <c r="P116" i="190"/>
  <c r="M116" i="190"/>
  <c r="J116" i="190"/>
  <c r="G116" i="190"/>
  <c r="P115" i="190"/>
  <c r="M115" i="190"/>
  <c r="J115" i="190"/>
  <c r="G115" i="190"/>
  <c r="P114" i="190"/>
  <c r="M114" i="190"/>
  <c r="J114" i="190"/>
  <c r="G114" i="190"/>
  <c r="P113" i="190"/>
  <c r="M113" i="190"/>
  <c r="J113" i="190"/>
  <c r="G113" i="190"/>
  <c r="P112" i="190"/>
  <c r="M112" i="190"/>
  <c r="J112" i="190"/>
  <c r="G112" i="190"/>
  <c r="P111" i="190"/>
  <c r="M111" i="190"/>
  <c r="J111" i="190"/>
  <c r="G111" i="190"/>
  <c r="P110" i="190"/>
  <c r="M110" i="190"/>
  <c r="J110" i="190"/>
  <c r="G110" i="190"/>
  <c r="P109" i="190"/>
  <c r="M109" i="190"/>
  <c r="J109" i="190"/>
  <c r="G109" i="190"/>
  <c r="P108" i="190"/>
  <c r="M108" i="190"/>
  <c r="J108" i="190"/>
  <c r="G108" i="190"/>
  <c r="P107" i="190"/>
  <c r="M107" i="190"/>
  <c r="J107" i="190"/>
  <c r="G107" i="190"/>
  <c r="P106" i="190"/>
  <c r="M106" i="190"/>
  <c r="J106" i="190"/>
  <c r="G106" i="190"/>
  <c r="P105" i="190"/>
  <c r="M105" i="190"/>
  <c r="J105" i="190"/>
  <c r="G105" i="190"/>
  <c r="P104" i="190"/>
  <c r="M104" i="190"/>
  <c r="J104" i="190"/>
  <c r="G104" i="190"/>
  <c r="P103" i="190"/>
  <c r="M103" i="190"/>
  <c r="J103" i="190"/>
  <c r="G103" i="190"/>
  <c r="P102" i="190"/>
  <c r="M102" i="190"/>
  <c r="J102" i="190"/>
  <c r="G102" i="190"/>
  <c r="P101" i="190"/>
  <c r="M101" i="190"/>
  <c r="J101" i="190"/>
  <c r="G101" i="190"/>
  <c r="P100" i="190"/>
  <c r="M100" i="190"/>
  <c r="J100" i="190"/>
  <c r="G100" i="190"/>
  <c r="P99" i="190"/>
  <c r="M99" i="190"/>
  <c r="J99" i="190"/>
  <c r="G99" i="190"/>
  <c r="P98" i="190"/>
  <c r="M98" i="190"/>
  <c r="J98" i="190"/>
  <c r="G98" i="190"/>
  <c r="P97" i="190"/>
  <c r="M97" i="190"/>
  <c r="J97" i="190"/>
  <c r="G97" i="190"/>
  <c r="P96" i="190"/>
  <c r="M96" i="190"/>
  <c r="J96" i="190"/>
  <c r="G96" i="190"/>
  <c r="P95" i="190"/>
  <c r="M95" i="190"/>
  <c r="J95" i="190"/>
  <c r="G95" i="190"/>
  <c r="P94" i="190"/>
  <c r="M94" i="190"/>
  <c r="J94" i="190"/>
  <c r="G94" i="190"/>
  <c r="P93" i="190"/>
  <c r="M93" i="190"/>
  <c r="J93" i="190"/>
  <c r="G93" i="190"/>
  <c r="P92" i="190"/>
  <c r="M92" i="190"/>
  <c r="J92" i="190"/>
  <c r="G92" i="190"/>
  <c r="P91" i="190"/>
  <c r="M91" i="190"/>
  <c r="J91" i="190"/>
  <c r="G91" i="190"/>
  <c r="P90" i="190"/>
  <c r="M90" i="190"/>
  <c r="J90" i="190"/>
  <c r="G90" i="190"/>
  <c r="P89" i="190"/>
  <c r="M89" i="190"/>
  <c r="J89" i="190"/>
  <c r="G89" i="190"/>
  <c r="P88" i="190"/>
  <c r="M88" i="190"/>
  <c r="J88" i="190"/>
  <c r="G88" i="190"/>
  <c r="P87" i="190"/>
  <c r="M87" i="190"/>
  <c r="J87" i="190"/>
  <c r="G87" i="190"/>
  <c r="P86" i="190"/>
  <c r="M86" i="190"/>
  <c r="J86" i="190"/>
  <c r="G86" i="190"/>
  <c r="P85" i="190"/>
  <c r="M85" i="190"/>
  <c r="J85" i="190"/>
  <c r="G85" i="190"/>
  <c r="P84" i="190"/>
  <c r="M84" i="190"/>
  <c r="J84" i="190"/>
  <c r="G84" i="190"/>
  <c r="P83" i="190"/>
  <c r="M83" i="190"/>
  <c r="J83" i="190"/>
  <c r="G83" i="190"/>
  <c r="P82" i="190"/>
  <c r="M82" i="190"/>
  <c r="J82" i="190"/>
  <c r="G82" i="190"/>
  <c r="P81" i="190"/>
  <c r="M81" i="190"/>
  <c r="J81" i="190"/>
  <c r="G81" i="190"/>
  <c r="P80" i="190"/>
  <c r="M80" i="190"/>
  <c r="J80" i="190"/>
  <c r="G80" i="190"/>
  <c r="P79" i="190"/>
  <c r="M79" i="190"/>
  <c r="J79" i="190"/>
  <c r="G79" i="190"/>
  <c r="P78" i="190"/>
  <c r="M78" i="190"/>
  <c r="J78" i="190"/>
  <c r="G78" i="190"/>
  <c r="P77" i="190"/>
  <c r="M77" i="190"/>
  <c r="J77" i="190"/>
  <c r="G77" i="190"/>
  <c r="P76" i="190"/>
  <c r="M76" i="190"/>
  <c r="J76" i="190"/>
  <c r="G76" i="190"/>
  <c r="P75" i="190"/>
  <c r="M75" i="190"/>
  <c r="J75" i="190"/>
  <c r="G75" i="190"/>
  <c r="P74" i="190"/>
  <c r="M74" i="190"/>
  <c r="J74" i="190"/>
  <c r="G74" i="190"/>
  <c r="P73" i="190"/>
  <c r="M73" i="190"/>
  <c r="J73" i="190"/>
  <c r="G73" i="190"/>
  <c r="P72" i="190"/>
  <c r="M72" i="190"/>
  <c r="J72" i="190"/>
  <c r="G72" i="190"/>
  <c r="P71" i="190"/>
  <c r="M71" i="190"/>
  <c r="J71" i="190"/>
  <c r="G71" i="190"/>
  <c r="P70" i="190"/>
  <c r="M70" i="190"/>
  <c r="J70" i="190"/>
  <c r="G70" i="190"/>
  <c r="P69" i="190"/>
  <c r="M69" i="190"/>
  <c r="J69" i="190"/>
  <c r="G69" i="190"/>
  <c r="P68" i="190"/>
  <c r="M68" i="190"/>
  <c r="J68" i="190"/>
  <c r="G68" i="190"/>
  <c r="P67" i="190"/>
  <c r="M67" i="190"/>
  <c r="J67" i="190"/>
  <c r="G67" i="190"/>
  <c r="P66" i="190"/>
  <c r="M66" i="190"/>
  <c r="J66" i="190"/>
  <c r="G66" i="190"/>
  <c r="P65" i="190"/>
  <c r="M65" i="190"/>
  <c r="J65" i="190"/>
  <c r="G65" i="190"/>
  <c r="P64" i="190"/>
  <c r="M64" i="190"/>
  <c r="J64" i="190"/>
  <c r="G64" i="190"/>
  <c r="P63" i="190"/>
  <c r="M63" i="190"/>
  <c r="J63" i="190"/>
  <c r="G63" i="190"/>
  <c r="P62" i="190"/>
  <c r="M62" i="190"/>
  <c r="J62" i="190"/>
  <c r="G62" i="190"/>
  <c r="P61" i="190"/>
  <c r="M61" i="190"/>
  <c r="J61" i="190"/>
  <c r="G61" i="190"/>
  <c r="P60" i="190"/>
  <c r="M60" i="190"/>
  <c r="J60" i="190"/>
  <c r="G60" i="190"/>
  <c r="P59" i="190"/>
  <c r="M59" i="190"/>
  <c r="J59" i="190"/>
  <c r="G59" i="190"/>
  <c r="P58" i="190"/>
  <c r="M58" i="190"/>
  <c r="J58" i="190"/>
  <c r="G58" i="190"/>
  <c r="P57" i="190"/>
  <c r="M57" i="190"/>
  <c r="J57" i="190"/>
  <c r="G57" i="190"/>
  <c r="P56" i="190"/>
  <c r="M56" i="190"/>
  <c r="J56" i="190"/>
  <c r="G56" i="190"/>
  <c r="P55" i="190"/>
  <c r="M55" i="190"/>
  <c r="J55" i="190"/>
  <c r="G55" i="190"/>
  <c r="P54" i="190"/>
  <c r="M54" i="190"/>
  <c r="J54" i="190"/>
  <c r="G54" i="190"/>
  <c r="P53" i="190"/>
  <c r="M53" i="190"/>
  <c r="J53" i="190"/>
  <c r="G53" i="190"/>
  <c r="P52" i="190"/>
  <c r="M52" i="190"/>
  <c r="J52" i="190"/>
  <c r="G52" i="190"/>
  <c r="P51" i="190"/>
  <c r="M51" i="190"/>
  <c r="J51" i="190"/>
  <c r="G51" i="190"/>
  <c r="P50" i="190"/>
  <c r="M50" i="190"/>
  <c r="J50" i="190"/>
  <c r="G50" i="190"/>
  <c r="P49" i="190"/>
  <c r="M49" i="190"/>
  <c r="J49" i="190"/>
  <c r="G49" i="190"/>
  <c r="P48" i="190"/>
  <c r="M48" i="190"/>
  <c r="J48" i="190"/>
  <c r="G48" i="190"/>
  <c r="P47" i="190"/>
  <c r="M47" i="190"/>
  <c r="J47" i="190"/>
  <c r="G47" i="190"/>
  <c r="P46" i="190"/>
  <c r="M46" i="190"/>
  <c r="J46" i="190"/>
  <c r="G46" i="190"/>
  <c r="P45" i="190"/>
  <c r="M45" i="190"/>
  <c r="J45" i="190"/>
  <c r="G45" i="190"/>
  <c r="P44" i="190"/>
  <c r="M44" i="190"/>
  <c r="J44" i="190"/>
  <c r="G44" i="190"/>
  <c r="P43" i="190"/>
  <c r="M43" i="190"/>
  <c r="J43" i="190"/>
  <c r="G43" i="190"/>
  <c r="P42" i="190"/>
  <c r="M42" i="190"/>
  <c r="J42" i="190"/>
  <c r="G42" i="190"/>
  <c r="P41" i="190"/>
  <c r="M41" i="190"/>
  <c r="J41" i="190"/>
  <c r="G41" i="190"/>
  <c r="P40" i="190"/>
  <c r="M40" i="190"/>
  <c r="J40" i="190"/>
  <c r="G40" i="190"/>
  <c r="P39" i="190"/>
  <c r="M39" i="190"/>
  <c r="J39" i="190"/>
  <c r="G39" i="190"/>
  <c r="P38" i="190"/>
  <c r="M38" i="190"/>
  <c r="J38" i="190"/>
  <c r="G38" i="190"/>
  <c r="P37" i="190"/>
  <c r="M37" i="190"/>
  <c r="J37" i="190"/>
  <c r="G37" i="190"/>
  <c r="P36" i="190"/>
  <c r="M36" i="190"/>
  <c r="J36" i="190"/>
  <c r="G36" i="190"/>
  <c r="P35" i="190"/>
  <c r="M35" i="190"/>
  <c r="J35" i="190"/>
  <c r="G35" i="190"/>
  <c r="P34" i="190"/>
  <c r="M34" i="190"/>
  <c r="J34" i="190"/>
  <c r="G34" i="190"/>
  <c r="P33" i="190"/>
  <c r="M33" i="190"/>
  <c r="J33" i="190"/>
  <c r="G33" i="190"/>
  <c r="P32" i="190"/>
  <c r="M32" i="190"/>
  <c r="J32" i="190"/>
  <c r="G32" i="190"/>
  <c r="P31" i="190"/>
  <c r="M31" i="190"/>
  <c r="J31" i="190"/>
  <c r="G31" i="190"/>
  <c r="P30" i="190"/>
  <c r="M30" i="190"/>
  <c r="J30" i="190"/>
  <c r="G30" i="190"/>
  <c r="P29" i="190"/>
  <c r="M29" i="190"/>
  <c r="J29" i="190"/>
  <c r="G29" i="190"/>
  <c r="P28" i="190"/>
  <c r="M28" i="190"/>
  <c r="J28" i="190"/>
  <c r="G28" i="190"/>
  <c r="P27" i="190"/>
  <c r="M27" i="190"/>
  <c r="J27" i="190"/>
  <c r="G27" i="190"/>
  <c r="P26" i="190"/>
  <c r="M26" i="190"/>
  <c r="J26" i="190"/>
  <c r="G26" i="190"/>
  <c r="P25" i="190"/>
  <c r="M25" i="190"/>
  <c r="J25" i="190"/>
  <c r="G25" i="190"/>
  <c r="P24" i="190"/>
  <c r="M24" i="190"/>
  <c r="J24" i="190"/>
  <c r="G24" i="190"/>
  <c r="P23" i="190"/>
  <c r="M23" i="190"/>
  <c r="J23" i="190"/>
  <c r="G23" i="190"/>
  <c r="P22" i="190"/>
  <c r="M22" i="190"/>
  <c r="J22" i="190"/>
  <c r="G22" i="190"/>
  <c r="P21" i="190"/>
  <c r="M21" i="190"/>
  <c r="J21" i="190"/>
  <c r="G21" i="190"/>
  <c r="P20" i="190"/>
  <c r="M20" i="190"/>
  <c r="J20" i="190"/>
  <c r="G20" i="190"/>
  <c r="I14" i="190"/>
  <c r="H14" i="190"/>
  <c r="D13" i="190"/>
  <c r="D12" i="190"/>
  <c r="P179" i="187" l="1"/>
  <c r="P178" i="187"/>
  <c r="P177" i="187"/>
  <c r="P176" i="187"/>
  <c r="P175" i="187"/>
  <c r="P174" i="187"/>
  <c r="P173" i="187"/>
  <c r="M157" i="187"/>
  <c r="M156" i="187"/>
  <c r="M155" i="187"/>
  <c r="M216" i="187"/>
  <c r="J192" i="187"/>
  <c r="P181" i="186"/>
  <c r="P180" i="186"/>
  <c r="P179" i="186"/>
  <c r="P178" i="186"/>
  <c r="P177" i="186"/>
  <c r="P176" i="186"/>
  <c r="M160" i="186"/>
  <c r="M159" i="186"/>
  <c r="M217" i="186"/>
  <c r="J194" i="186"/>
  <c r="P181" i="185"/>
  <c r="P180" i="185"/>
  <c r="P179" i="185"/>
  <c r="P178" i="185"/>
  <c r="P177" i="185"/>
  <c r="P176" i="185"/>
  <c r="M160" i="185"/>
  <c r="M159" i="185"/>
  <c r="M217" i="185"/>
  <c r="J194" i="185"/>
  <c r="J103" i="185"/>
  <c r="P179" i="183"/>
  <c r="P178" i="183"/>
  <c r="P177" i="183"/>
  <c r="P176" i="183"/>
  <c r="P175" i="183"/>
  <c r="P174" i="183"/>
  <c r="P173" i="183"/>
  <c r="P172" i="183"/>
  <c r="P171" i="183"/>
  <c r="P170" i="183"/>
  <c r="P169" i="183"/>
  <c r="P168" i="183"/>
  <c r="P167" i="183"/>
  <c r="P166" i="183"/>
  <c r="M221" i="183"/>
  <c r="M164" i="183"/>
  <c r="M163" i="183"/>
  <c r="M162" i="183"/>
  <c r="M161" i="183"/>
  <c r="J197" i="183"/>
  <c r="P172" i="182"/>
  <c r="P171" i="182"/>
  <c r="P170" i="182"/>
  <c r="P169" i="182"/>
  <c r="P168" i="182"/>
  <c r="P167" i="182"/>
  <c r="P166" i="182"/>
  <c r="P165" i="182"/>
  <c r="P164" i="182"/>
  <c r="P163" i="182"/>
  <c r="P162" i="182"/>
  <c r="P161" i="182"/>
  <c r="P160" i="182"/>
  <c r="P159" i="182"/>
  <c r="P158" i="182"/>
  <c r="P157" i="182"/>
  <c r="P156" i="182"/>
  <c r="P155" i="182"/>
  <c r="M220" i="182"/>
  <c r="M163" i="182"/>
  <c r="M162" i="182"/>
  <c r="M161" i="182"/>
  <c r="M160" i="182"/>
  <c r="M159" i="182"/>
  <c r="J106" i="182"/>
  <c r="D228" i="187"/>
  <c r="D227" i="187"/>
  <c r="D226" i="187"/>
  <c r="D225" i="187"/>
  <c r="D224" i="187"/>
  <c r="D223" i="187"/>
  <c r="D222" i="187"/>
  <c r="D221" i="187"/>
  <c r="D220" i="187"/>
  <c r="D219" i="187"/>
  <c r="D218" i="187"/>
  <c r="D217" i="187"/>
  <c r="D216" i="187"/>
  <c r="D215" i="187"/>
  <c r="D214" i="187"/>
  <c r="D213" i="187"/>
  <c r="D212" i="187"/>
  <c r="D211" i="187"/>
  <c r="D210" i="187"/>
  <c r="D209" i="187"/>
  <c r="D208" i="187"/>
  <c r="D207" i="187"/>
  <c r="D206" i="187"/>
  <c r="D205" i="187"/>
  <c r="D204" i="187"/>
  <c r="D203" i="187"/>
  <c r="D202" i="187"/>
  <c r="D201" i="187"/>
  <c r="D200" i="187"/>
  <c r="D199" i="187"/>
  <c r="D198" i="187"/>
  <c r="D197" i="187"/>
  <c r="D196" i="187"/>
  <c r="D195" i="187"/>
  <c r="D194" i="187"/>
  <c r="D193" i="187"/>
  <c r="D192" i="187"/>
  <c r="D191" i="187"/>
  <c r="D190" i="187"/>
  <c r="D189" i="187"/>
  <c r="D188" i="187"/>
  <c r="D187" i="187"/>
  <c r="D186" i="187"/>
  <c r="D185" i="187"/>
  <c r="D184" i="187"/>
  <c r="D183" i="187"/>
  <c r="D182" i="187"/>
  <c r="D181" i="187"/>
  <c r="D180" i="187"/>
  <c r="D179" i="187"/>
  <c r="D178" i="187"/>
  <c r="D177" i="187"/>
  <c r="D176" i="187"/>
  <c r="D175" i="187"/>
  <c r="D174" i="187"/>
  <c r="D173" i="187"/>
  <c r="D172" i="187"/>
  <c r="D171" i="187"/>
  <c r="D170" i="187"/>
  <c r="D169" i="187"/>
  <c r="D168" i="187"/>
  <c r="D167" i="187"/>
  <c r="D166" i="187"/>
  <c r="D165" i="187"/>
  <c r="D164" i="187"/>
  <c r="D163" i="187"/>
  <c r="D162" i="187"/>
  <c r="D161" i="187"/>
  <c r="D160" i="187"/>
  <c r="D159" i="187"/>
  <c r="D158" i="187"/>
  <c r="D157" i="187"/>
  <c r="D156" i="187"/>
  <c r="D155" i="187"/>
  <c r="D154" i="187"/>
  <c r="D153" i="187"/>
  <c r="D152" i="187"/>
  <c r="D151" i="187"/>
  <c r="D150" i="187"/>
  <c r="D149" i="187"/>
  <c r="D148" i="187"/>
  <c r="D147" i="187"/>
  <c r="D146" i="187"/>
  <c r="D145" i="187"/>
  <c r="D144" i="187"/>
  <c r="D143" i="187"/>
  <c r="D142" i="187"/>
  <c r="D141" i="187"/>
  <c r="D140" i="187"/>
  <c r="D139" i="187"/>
  <c r="D138" i="187"/>
  <c r="D137" i="187"/>
  <c r="D136" i="187"/>
  <c r="D135" i="187"/>
  <c r="D134" i="187"/>
  <c r="D133" i="187"/>
  <c r="D132" i="187"/>
  <c r="D131" i="187"/>
  <c r="D130" i="187"/>
  <c r="D129" i="187"/>
  <c r="D128" i="187"/>
  <c r="D127" i="187"/>
  <c r="D126" i="187"/>
  <c r="D125" i="187"/>
  <c r="D124" i="187"/>
  <c r="D123" i="187"/>
  <c r="D122" i="187"/>
  <c r="D121" i="187"/>
  <c r="D120" i="187"/>
  <c r="D119" i="187"/>
  <c r="D118" i="187"/>
  <c r="D117" i="187"/>
  <c r="D116" i="187"/>
  <c r="D115" i="187"/>
  <c r="D114" i="187"/>
  <c r="D113" i="187"/>
  <c r="D112" i="187"/>
  <c r="D111" i="187"/>
  <c r="D110" i="187"/>
  <c r="D109" i="187"/>
  <c r="D108" i="187"/>
  <c r="D107" i="187"/>
  <c r="D106" i="187"/>
  <c r="D105" i="187"/>
  <c r="D104" i="187"/>
  <c r="D103" i="187"/>
  <c r="D102" i="187"/>
  <c r="D101" i="187"/>
  <c r="D100" i="187"/>
  <c r="D99" i="187"/>
  <c r="D98" i="187"/>
  <c r="D97" i="187"/>
  <c r="D96" i="187"/>
  <c r="D95" i="187"/>
  <c r="D94" i="187"/>
  <c r="D93" i="187"/>
  <c r="D92" i="187"/>
  <c r="D91" i="187"/>
  <c r="D90" i="187"/>
  <c r="D89" i="187"/>
  <c r="D88" i="187"/>
  <c r="D87" i="187"/>
  <c r="D86" i="187"/>
  <c r="D85" i="187"/>
  <c r="D84" i="187"/>
  <c r="D83" i="187"/>
  <c r="D82" i="187"/>
  <c r="D81" i="187"/>
  <c r="D80" i="187"/>
  <c r="D79" i="187"/>
  <c r="D78" i="187"/>
  <c r="D77" i="187"/>
  <c r="D76" i="187"/>
  <c r="D75" i="187"/>
  <c r="D74" i="187"/>
  <c r="D73" i="187"/>
  <c r="D72" i="187"/>
  <c r="D71" i="187"/>
  <c r="D70" i="187"/>
  <c r="D69" i="187"/>
  <c r="D68" i="187"/>
  <c r="D67" i="187"/>
  <c r="D66" i="187"/>
  <c r="D65" i="187"/>
  <c r="D64" i="187"/>
  <c r="D63" i="187"/>
  <c r="D62" i="187"/>
  <c r="D61" i="187"/>
  <c r="D60" i="187"/>
  <c r="D59" i="187"/>
  <c r="D58" i="187"/>
  <c r="D57" i="187"/>
  <c r="D56" i="187"/>
  <c r="D55" i="187"/>
  <c r="D54" i="187"/>
  <c r="D53" i="187"/>
  <c r="D52" i="187"/>
  <c r="D51" i="187"/>
  <c r="D50" i="187"/>
  <c r="D49" i="187"/>
  <c r="D48" i="187"/>
  <c r="D47" i="187"/>
  <c r="D46" i="187"/>
  <c r="D45" i="187"/>
  <c r="D44" i="187"/>
  <c r="D43" i="187"/>
  <c r="D42" i="187"/>
  <c r="D41" i="187"/>
  <c r="D40" i="187"/>
  <c r="D39" i="187"/>
  <c r="D38" i="187"/>
  <c r="D37" i="187"/>
  <c r="D36" i="187"/>
  <c r="D35" i="187"/>
  <c r="D34" i="187"/>
  <c r="D33" i="187"/>
  <c r="D32" i="187"/>
  <c r="D31" i="187"/>
  <c r="D30" i="187"/>
  <c r="D29" i="187"/>
  <c r="D28" i="187"/>
  <c r="D27" i="187"/>
  <c r="D26" i="187"/>
  <c r="D25" i="187"/>
  <c r="D24" i="187"/>
  <c r="D23" i="187"/>
  <c r="D22" i="187"/>
  <c r="D21" i="187"/>
  <c r="D20" i="187"/>
  <c r="D228" i="186"/>
  <c r="D227" i="186"/>
  <c r="D226" i="186"/>
  <c r="D225" i="186"/>
  <c r="D224" i="186"/>
  <c r="D223" i="186"/>
  <c r="D222" i="186"/>
  <c r="D221" i="186"/>
  <c r="D220" i="186"/>
  <c r="D219" i="186"/>
  <c r="D218" i="186"/>
  <c r="D217" i="186"/>
  <c r="D216" i="186"/>
  <c r="D215" i="186"/>
  <c r="D214" i="186"/>
  <c r="D213" i="186"/>
  <c r="D212" i="186"/>
  <c r="D211" i="186"/>
  <c r="D210" i="186"/>
  <c r="D209" i="186"/>
  <c r="D208" i="186"/>
  <c r="D207" i="186"/>
  <c r="D206" i="186"/>
  <c r="D205" i="186"/>
  <c r="D204" i="186"/>
  <c r="D203" i="186"/>
  <c r="D202" i="186"/>
  <c r="D201" i="186"/>
  <c r="D200" i="186"/>
  <c r="D199" i="186"/>
  <c r="D198" i="186"/>
  <c r="D197" i="186"/>
  <c r="D196" i="186"/>
  <c r="D195" i="186"/>
  <c r="D194" i="186"/>
  <c r="D193" i="186"/>
  <c r="D192" i="186"/>
  <c r="D191" i="186"/>
  <c r="D190" i="186"/>
  <c r="D189" i="186"/>
  <c r="D188" i="186"/>
  <c r="D187" i="186"/>
  <c r="D186" i="186"/>
  <c r="D185" i="186"/>
  <c r="D184" i="186"/>
  <c r="D183" i="186"/>
  <c r="D182" i="186"/>
  <c r="D181" i="186"/>
  <c r="D180" i="186"/>
  <c r="D179" i="186"/>
  <c r="D178" i="186"/>
  <c r="D177" i="186"/>
  <c r="D176" i="186"/>
  <c r="D175" i="186"/>
  <c r="D174" i="186"/>
  <c r="D173" i="186"/>
  <c r="D172" i="186"/>
  <c r="D171" i="186"/>
  <c r="D170" i="186"/>
  <c r="D169" i="186"/>
  <c r="D168" i="186"/>
  <c r="D167" i="186"/>
  <c r="D166" i="186"/>
  <c r="D165" i="186"/>
  <c r="D164" i="186"/>
  <c r="D163" i="186"/>
  <c r="D162" i="186"/>
  <c r="D161" i="186"/>
  <c r="D160" i="186"/>
  <c r="D159" i="186"/>
  <c r="D158" i="186"/>
  <c r="D157" i="186"/>
  <c r="D156" i="186"/>
  <c r="D155" i="186"/>
  <c r="D154" i="186"/>
  <c r="D153" i="186"/>
  <c r="D152" i="186"/>
  <c r="D151" i="186"/>
  <c r="D150" i="186"/>
  <c r="D149" i="186"/>
  <c r="D148" i="186"/>
  <c r="D147" i="186"/>
  <c r="D146" i="186"/>
  <c r="D145" i="186"/>
  <c r="D144" i="186"/>
  <c r="D143" i="186"/>
  <c r="D142" i="186"/>
  <c r="D141" i="186"/>
  <c r="D140" i="186"/>
  <c r="D139" i="186"/>
  <c r="D138" i="186"/>
  <c r="D137" i="186"/>
  <c r="D136" i="186"/>
  <c r="D135" i="186"/>
  <c r="D134" i="186"/>
  <c r="D133" i="186"/>
  <c r="D132" i="186"/>
  <c r="D131" i="186"/>
  <c r="D130" i="186"/>
  <c r="D129" i="186"/>
  <c r="D128" i="186"/>
  <c r="D127" i="186"/>
  <c r="D126" i="186"/>
  <c r="D125" i="186"/>
  <c r="D124" i="186"/>
  <c r="D123" i="186"/>
  <c r="D122" i="186"/>
  <c r="D121" i="186"/>
  <c r="D120" i="186"/>
  <c r="D119" i="186"/>
  <c r="D118" i="186"/>
  <c r="D117" i="186"/>
  <c r="D116" i="186"/>
  <c r="D115" i="186"/>
  <c r="D114" i="186"/>
  <c r="D113" i="186"/>
  <c r="D112" i="186"/>
  <c r="D111" i="186"/>
  <c r="D110" i="186"/>
  <c r="D109" i="186"/>
  <c r="D108" i="186"/>
  <c r="D107" i="186"/>
  <c r="D106" i="186"/>
  <c r="D105" i="186"/>
  <c r="D104" i="186"/>
  <c r="D103" i="186"/>
  <c r="D102" i="186"/>
  <c r="D101" i="186"/>
  <c r="D100" i="186"/>
  <c r="D99" i="186"/>
  <c r="D98" i="186"/>
  <c r="D97" i="186"/>
  <c r="D96" i="186"/>
  <c r="D95" i="186"/>
  <c r="D94" i="186"/>
  <c r="D93" i="186"/>
  <c r="D92" i="186"/>
  <c r="D91" i="186"/>
  <c r="D90" i="186"/>
  <c r="D89" i="186"/>
  <c r="D88" i="186"/>
  <c r="D87" i="186"/>
  <c r="D86" i="186"/>
  <c r="D85" i="186"/>
  <c r="D84" i="186"/>
  <c r="D83" i="186"/>
  <c r="D82" i="186"/>
  <c r="D81" i="186"/>
  <c r="D80" i="186"/>
  <c r="D79" i="186"/>
  <c r="D78" i="186"/>
  <c r="D77" i="186"/>
  <c r="D76" i="186"/>
  <c r="D75" i="186"/>
  <c r="D74" i="186"/>
  <c r="D73" i="186"/>
  <c r="D72" i="186"/>
  <c r="D71" i="186"/>
  <c r="D70" i="186"/>
  <c r="D69" i="186"/>
  <c r="D68" i="186"/>
  <c r="D67" i="186"/>
  <c r="D66" i="186"/>
  <c r="D65" i="186"/>
  <c r="D64" i="186"/>
  <c r="D63" i="186"/>
  <c r="D62" i="186"/>
  <c r="D61" i="186"/>
  <c r="D60" i="186"/>
  <c r="D59" i="186"/>
  <c r="D58" i="186"/>
  <c r="D57" i="186"/>
  <c r="D56" i="186"/>
  <c r="D55" i="186"/>
  <c r="D54" i="186"/>
  <c r="D53" i="186"/>
  <c r="D52" i="186"/>
  <c r="D51" i="186"/>
  <c r="D50" i="186"/>
  <c r="D49" i="186"/>
  <c r="D48" i="186"/>
  <c r="D47" i="186"/>
  <c r="D46" i="186"/>
  <c r="D45" i="186"/>
  <c r="D44" i="186"/>
  <c r="D43" i="186"/>
  <c r="D42" i="186"/>
  <c r="D41" i="186"/>
  <c r="D40" i="186"/>
  <c r="D39" i="186"/>
  <c r="D38" i="186"/>
  <c r="D37" i="186"/>
  <c r="D36" i="186"/>
  <c r="D35" i="186"/>
  <c r="D34" i="186"/>
  <c r="D33" i="186"/>
  <c r="D32" i="186"/>
  <c r="D31" i="186"/>
  <c r="D30" i="186"/>
  <c r="D29" i="186"/>
  <c r="D28" i="186"/>
  <c r="D27" i="186"/>
  <c r="D26" i="186"/>
  <c r="D25" i="186"/>
  <c r="D24" i="186"/>
  <c r="D23" i="186"/>
  <c r="D22" i="186"/>
  <c r="D21" i="186"/>
  <c r="D20" i="186"/>
  <c r="D228" i="185"/>
  <c r="D227" i="185"/>
  <c r="D226" i="185"/>
  <c r="D225" i="185"/>
  <c r="D224" i="185"/>
  <c r="D223" i="185"/>
  <c r="D222" i="185"/>
  <c r="D221" i="185"/>
  <c r="D220" i="185"/>
  <c r="D219" i="185"/>
  <c r="D218" i="185"/>
  <c r="D217" i="185"/>
  <c r="D216" i="185"/>
  <c r="D215" i="185"/>
  <c r="D214" i="185"/>
  <c r="D213" i="185"/>
  <c r="D212" i="185"/>
  <c r="D211" i="185"/>
  <c r="D210" i="185"/>
  <c r="D209" i="185"/>
  <c r="D208" i="185"/>
  <c r="D207" i="185"/>
  <c r="D206" i="185"/>
  <c r="D205" i="185"/>
  <c r="D204" i="185"/>
  <c r="D203" i="185"/>
  <c r="D202" i="185"/>
  <c r="D201" i="185"/>
  <c r="D200" i="185"/>
  <c r="D199" i="185"/>
  <c r="D198" i="185"/>
  <c r="D197" i="185"/>
  <c r="D196" i="185"/>
  <c r="D195" i="185"/>
  <c r="D194" i="185"/>
  <c r="D193" i="185"/>
  <c r="D192" i="185"/>
  <c r="D191" i="185"/>
  <c r="D190" i="185"/>
  <c r="D189" i="185"/>
  <c r="D188" i="185"/>
  <c r="D187" i="185"/>
  <c r="D186" i="185"/>
  <c r="D185" i="185"/>
  <c r="D184" i="185"/>
  <c r="D183" i="185"/>
  <c r="D182" i="185"/>
  <c r="D181" i="185"/>
  <c r="D180" i="185"/>
  <c r="D179" i="185"/>
  <c r="D178" i="185"/>
  <c r="D177" i="185"/>
  <c r="D176" i="185"/>
  <c r="D175" i="185"/>
  <c r="D174" i="185"/>
  <c r="D173" i="185"/>
  <c r="D172" i="185"/>
  <c r="D171" i="185"/>
  <c r="D170" i="185"/>
  <c r="D169" i="185"/>
  <c r="D168" i="185"/>
  <c r="D167" i="185"/>
  <c r="D166" i="185"/>
  <c r="D165" i="185"/>
  <c r="D164" i="185"/>
  <c r="D163" i="185"/>
  <c r="D162" i="185"/>
  <c r="D161" i="185"/>
  <c r="D160" i="185"/>
  <c r="D159" i="185"/>
  <c r="D158" i="185"/>
  <c r="D157" i="185"/>
  <c r="D156" i="185"/>
  <c r="D155" i="185"/>
  <c r="D154" i="185"/>
  <c r="D153" i="185"/>
  <c r="D152" i="185"/>
  <c r="D151" i="185"/>
  <c r="D150" i="185"/>
  <c r="D149" i="185"/>
  <c r="D148" i="185"/>
  <c r="D147" i="185"/>
  <c r="D146" i="185"/>
  <c r="D145" i="185"/>
  <c r="D144" i="185"/>
  <c r="D143" i="185"/>
  <c r="D142" i="185"/>
  <c r="D141" i="185"/>
  <c r="D140" i="185"/>
  <c r="D139" i="185"/>
  <c r="D138" i="185"/>
  <c r="D137" i="185"/>
  <c r="D136" i="185"/>
  <c r="D135" i="185"/>
  <c r="D134" i="185"/>
  <c r="D133" i="185"/>
  <c r="D132" i="185"/>
  <c r="D131" i="185"/>
  <c r="D130" i="185"/>
  <c r="D129" i="185"/>
  <c r="D128" i="185"/>
  <c r="D127" i="185"/>
  <c r="D126" i="185"/>
  <c r="D125" i="185"/>
  <c r="D124" i="185"/>
  <c r="D123" i="185"/>
  <c r="D122" i="185"/>
  <c r="D121" i="185"/>
  <c r="D120" i="185"/>
  <c r="D119" i="185"/>
  <c r="D118" i="185"/>
  <c r="D117" i="185"/>
  <c r="D116" i="185"/>
  <c r="D115" i="185"/>
  <c r="D114" i="185"/>
  <c r="D113" i="185"/>
  <c r="D112" i="185"/>
  <c r="D111" i="185"/>
  <c r="D110" i="185"/>
  <c r="D109" i="185"/>
  <c r="D108" i="185"/>
  <c r="D107" i="185"/>
  <c r="D106" i="185"/>
  <c r="D105" i="185"/>
  <c r="D104" i="185"/>
  <c r="D103" i="185"/>
  <c r="D102" i="185"/>
  <c r="D101" i="185"/>
  <c r="D100" i="185"/>
  <c r="D99" i="185"/>
  <c r="D98" i="185"/>
  <c r="D97" i="185"/>
  <c r="D96" i="185"/>
  <c r="D95" i="185"/>
  <c r="D94" i="185"/>
  <c r="D93" i="185"/>
  <c r="D92" i="185"/>
  <c r="D91" i="185"/>
  <c r="D90" i="185"/>
  <c r="D89" i="185"/>
  <c r="D88" i="185"/>
  <c r="D87" i="185"/>
  <c r="D86" i="185"/>
  <c r="D85" i="185"/>
  <c r="D84" i="185"/>
  <c r="D83" i="185"/>
  <c r="D82" i="185"/>
  <c r="D81" i="185"/>
  <c r="D80" i="185"/>
  <c r="D79" i="185"/>
  <c r="D78" i="185"/>
  <c r="D77" i="185"/>
  <c r="D76" i="185"/>
  <c r="D75" i="185"/>
  <c r="D74" i="185"/>
  <c r="D73" i="185"/>
  <c r="D72" i="185"/>
  <c r="D71" i="185"/>
  <c r="D70" i="185"/>
  <c r="D69" i="185"/>
  <c r="D68" i="185"/>
  <c r="D67" i="185"/>
  <c r="D66" i="185"/>
  <c r="D65" i="185"/>
  <c r="D64" i="185"/>
  <c r="D63" i="185"/>
  <c r="D62" i="185"/>
  <c r="D61" i="185"/>
  <c r="D60" i="185"/>
  <c r="D59" i="185"/>
  <c r="D58" i="185"/>
  <c r="D57" i="185"/>
  <c r="D56" i="185"/>
  <c r="D55" i="185"/>
  <c r="D54" i="185"/>
  <c r="D53" i="185"/>
  <c r="D52" i="185"/>
  <c r="D51" i="185"/>
  <c r="D50" i="185"/>
  <c r="D49" i="185"/>
  <c r="D48" i="185"/>
  <c r="D47" i="185"/>
  <c r="D46" i="185"/>
  <c r="D45" i="185"/>
  <c r="D44" i="185"/>
  <c r="D43" i="185"/>
  <c r="D42" i="185"/>
  <c r="D41" i="185"/>
  <c r="D40" i="185"/>
  <c r="D39" i="185"/>
  <c r="D38" i="185"/>
  <c r="D37" i="185"/>
  <c r="D36" i="185"/>
  <c r="D35" i="185"/>
  <c r="D34" i="185"/>
  <c r="D33" i="185"/>
  <c r="D32" i="185"/>
  <c r="D31" i="185"/>
  <c r="D30" i="185"/>
  <c r="D29" i="185"/>
  <c r="D28" i="185"/>
  <c r="D27" i="185"/>
  <c r="D26" i="185"/>
  <c r="D25" i="185"/>
  <c r="D24" i="185"/>
  <c r="D23" i="185"/>
  <c r="D22" i="185"/>
  <c r="D21" i="185"/>
  <c r="D20" i="185"/>
  <c r="D228" i="183"/>
  <c r="D227" i="183"/>
  <c r="D226" i="183"/>
  <c r="D225" i="183"/>
  <c r="D224" i="183"/>
  <c r="D223" i="183"/>
  <c r="D222" i="183"/>
  <c r="D221" i="183"/>
  <c r="D220" i="183"/>
  <c r="D219" i="183"/>
  <c r="D218" i="183"/>
  <c r="D217" i="183"/>
  <c r="D216" i="183"/>
  <c r="D215" i="183"/>
  <c r="D214" i="183"/>
  <c r="D213" i="183"/>
  <c r="D212" i="183"/>
  <c r="D211" i="183"/>
  <c r="D210" i="183"/>
  <c r="D209" i="183"/>
  <c r="D208" i="183"/>
  <c r="D207" i="183"/>
  <c r="D206" i="183"/>
  <c r="D205" i="183"/>
  <c r="D204" i="183"/>
  <c r="D203" i="183"/>
  <c r="D202" i="183"/>
  <c r="D201" i="183"/>
  <c r="D200" i="183"/>
  <c r="D199" i="183"/>
  <c r="D198" i="183"/>
  <c r="D197" i="183"/>
  <c r="D196" i="183"/>
  <c r="D195" i="183"/>
  <c r="D194" i="183"/>
  <c r="D193" i="183"/>
  <c r="D192" i="183"/>
  <c r="D191" i="183"/>
  <c r="D190" i="183"/>
  <c r="D189" i="183"/>
  <c r="D188" i="183"/>
  <c r="D187" i="183"/>
  <c r="D186" i="183"/>
  <c r="D185" i="183"/>
  <c r="D184" i="183"/>
  <c r="D183" i="183"/>
  <c r="D182" i="183"/>
  <c r="D181" i="183"/>
  <c r="D180" i="183"/>
  <c r="D179" i="183"/>
  <c r="D178" i="183"/>
  <c r="D177" i="183"/>
  <c r="D176" i="183"/>
  <c r="D175" i="183"/>
  <c r="D174" i="183"/>
  <c r="D173" i="183"/>
  <c r="D172" i="183"/>
  <c r="D171" i="183"/>
  <c r="D170" i="183"/>
  <c r="D169" i="183"/>
  <c r="D168" i="183"/>
  <c r="D167" i="183"/>
  <c r="D166" i="183"/>
  <c r="D165" i="183"/>
  <c r="D164" i="183"/>
  <c r="D163" i="183"/>
  <c r="D162" i="183"/>
  <c r="D161" i="183"/>
  <c r="D160" i="183"/>
  <c r="D159" i="183"/>
  <c r="D158" i="183"/>
  <c r="D157" i="183"/>
  <c r="D156" i="183"/>
  <c r="D155" i="183"/>
  <c r="D154" i="183"/>
  <c r="D153" i="183"/>
  <c r="D152" i="183"/>
  <c r="D151" i="183"/>
  <c r="D150" i="183"/>
  <c r="D149" i="183"/>
  <c r="D148" i="183"/>
  <c r="D147" i="183"/>
  <c r="D146" i="183"/>
  <c r="D145" i="183"/>
  <c r="D144" i="183"/>
  <c r="D143" i="183"/>
  <c r="D142" i="183"/>
  <c r="D141" i="183"/>
  <c r="D140" i="183"/>
  <c r="D139" i="183"/>
  <c r="D138" i="183"/>
  <c r="D137" i="183"/>
  <c r="D136" i="183"/>
  <c r="D135" i="183"/>
  <c r="D134" i="183"/>
  <c r="D133" i="183"/>
  <c r="D132" i="183"/>
  <c r="D131" i="183"/>
  <c r="D130" i="183"/>
  <c r="D129" i="183"/>
  <c r="D128" i="183"/>
  <c r="D127" i="183"/>
  <c r="D126" i="183"/>
  <c r="D125" i="183"/>
  <c r="D124" i="183"/>
  <c r="D123" i="183"/>
  <c r="D122" i="183"/>
  <c r="D121" i="183"/>
  <c r="D120" i="183"/>
  <c r="D119" i="183"/>
  <c r="D118" i="183"/>
  <c r="D117" i="183"/>
  <c r="D116" i="183"/>
  <c r="D115" i="183"/>
  <c r="D114" i="183"/>
  <c r="D113" i="183"/>
  <c r="D112" i="183"/>
  <c r="D111" i="183"/>
  <c r="D110" i="183"/>
  <c r="D109" i="183"/>
  <c r="D108" i="183"/>
  <c r="D107" i="183"/>
  <c r="D106" i="183"/>
  <c r="D105" i="183"/>
  <c r="D104" i="183"/>
  <c r="D103" i="183"/>
  <c r="D102" i="183"/>
  <c r="D101" i="183"/>
  <c r="D100" i="183"/>
  <c r="D99" i="183"/>
  <c r="D98" i="183"/>
  <c r="D97" i="183"/>
  <c r="D96" i="183"/>
  <c r="D95" i="183"/>
  <c r="D94" i="183"/>
  <c r="D93" i="183"/>
  <c r="D92" i="183"/>
  <c r="D91" i="183"/>
  <c r="D90" i="183"/>
  <c r="D89" i="183"/>
  <c r="D88" i="183"/>
  <c r="D87" i="183"/>
  <c r="D86" i="183"/>
  <c r="D85" i="183"/>
  <c r="D84" i="183"/>
  <c r="D83" i="183"/>
  <c r="D82" i="183"/>
  <c r="D81" i="183"/>
  <c r="D80" i="183"/>
  <c r="D79" i="183"/>
  <c r="D78" i="183"/>
  <c r="D77" i="183"/>
  <c r="D76" i="183"/>
  <c r="D75" i="183"/>
  <c r="D74" i="183"/>
  <c r="D73" i="183"/>
  <c r="D72" i="183"/>
  <c r="D71" i="183"/>
  <c r="D70" i="183"/>
  <c r="D69" i="183"/>
  <c r="D68" i="183"/>
  <c r="D67" i="183"/>
  <c r="D66" i="183"/>
  <c r="D65" i="183"/>
  <c r="D64" i="183"/>
  <c r="D63" i="183"/>
  <c r="D62" i="183"/>
  <c r="D61" i="183"/>
  <c r="D60" i="183"/>
  <c r="D59" i="183"/>
  <c r="D58" i="183"/>
  <c r="D57" i="183"/>
  <c r="D56" i="183"/>
  <c r="D55" i="183"/>
  <c r="D54" i="183"/>
  <c r="D53" i="183"/>
  <c r="D52" i="183"/>
  <c r="D51" i="183"/>
  <c r="D50" i="183"/>
  <c r="D49" i="183"/>
  <c r="D48" i="183"/>
  <c r="D47" i="183"/>
  <c r="D46" i="183"/>
  <c r="D45" i="183"/>
  <c r="D44" i="183"/>
  <c r="D43" i="183"/>
  <c r="D42" i="183"/>
  <c r="D41" i="183"/>
  <c r="D40" i="183"/>
  <c r="D39" i="183"/>
  <c r="D38" i="183"/>
  <c r="D37" i="183"/>
  <c r="D36" i="183"/>
  <c r="D35" i="183"/>
  <c r="D34" i="183"/>
  <c r="D33" i="183"/>
  <c r="D32" i="183"/>
  <c r="D31" i="183"/>
  <c r="D30" i="183"/>
  <c r="D29" i="183"/>
  <c r="D28" i="183"/>
  <c r="D27" i="183"/>
  <c r="D26" i="183"/>
  <c r="D25" i="183"/>
  <c r="D24" i="183"/>
  <c r="D23" i="183"/>
  <c r="D22" i="183"/>
  <c r="D21" i="183"/>
  <c r="D20" i="183"/>
  <c r="D171" i="182"/>
  <c r="D170" i="182"/>
  <c r="D169" i="182"/>
  <c r="D168" i="182"/>
  <c r="D167" i="182"/>
  <c r="D93" i="182"/>
  <c r="D92" i="182"/>
  <c r="D91" i="182"/>
  <c r="D90" i="182"/>
  <c r="D89" i="182"/>
  <c r="P228" i="187" l="1"/>
  <c r="M228" i="187"/>
  <c r="J228" i="187"/>
  <c r="G228" i="187"/>
  <c r="P227" i="187"/>
  <c r="M227" i="187"/>
  <c r="J227" i="187"/>
  <c r="G227" i="187"/>
  <c r="P226" i="187"/>
  <c r="M226" i="187"/>
  <c r="J226" i="187"/>
  <c r="G226" i="187"/>
  <c r="P225" i="187"/>
  <c r="M225" i="187"/>
  <c r="J225" i="187"/>
  <c r="G225" i="187"/>
  <c r="P224" i="187"/>
  <c r="M224" i="187"/>
  <c r="J224" i="187"/>
  <c r="G224" i="187"/>
  <c r="P223" i="187"/>
  <c r="M223" i="187"/>
  <c r="J223" i="187"/>
  <c r="G223" i="187"/>
  <c r="P222" i="187"/>
  <c r="M222" i="187"/>
  <c r="J222" i="187"/>
  <c r="G222" i="187"/>
  <c r="P221" i="187"/>
  <c r="M221" i="187"/>
  <c r="J221" i="187"/>
  <c r="G221" i="187"/>
  <c r="P220" i="187"/>
  <c r="M220" i="187"/>
  <c r="J220" i="187"/>
  <c r="G220" i="187"/>
  <c r="P219" i="187"/>
  <c r="M219" i="187"/>
  <c r="J219" i="187"/>
  <c r="G219" i="187"/>
  <c r="P218" i="187"/>
  <c r="M218" i="187"/>
  <c r="J218" i="187"/>
  <c r="G218" i="187"/>
  <c r="P217" i="187"/>
  <c r="M217" i="187"/>
  <c r="J217" i="187"/>
  <c r="G217" i="187"/>
  <c r="P216" i="187"/>
  <c r="J216" i="187"/>
  <c r="G216" i="187"/>
  <c r="P215" i="187"/>
  <c r="M215" i="187"/>
  <c r="J215" i="187"/>
  <c r="G215" i="187"/>
  <c r="P214" i="187"/>
  <c r="M214" i="187"/>
  <c r="J214" i="187"/>
  <c r="G214" i="187"/>
  <c r="P213" i="187"/>
  <c r="M213" i="187"/>
  <c r="J213" i="187"/>
  <c r="G213" i="187"/>
  <c r="P212" i="187"/>
  <c r="M212" i="187"/>
  <c r="J212" i="187"/>
  <c r="G212" i="187"/>
  <c r="P211" i="187"/>
  <c r="M211" i="187"/>
  <c r="J211" i="187"/>
  <c r="G211" i="187"/>
  <c r="P210" i="187"/>
  <c r="M210" i="187"/>
  <c r="J210" i="187"/>
  <c r="G210" i="187"/>
  <c r="P209" i="187"/>
  <c r="M209" i="187"/>
  <c r="J209" i="187"/>
  <c r="G209" i="187"/>
  <c r="P208" i="187"/>
  <c r="M208" i="187"/>
  <c r="J208" i="187"/>
  <c r="G208" i="187"/>
  <c r="P207" i="187"/>
  <c r="M207" i="187"/>
  <c r="J207" i="187"/>
  <c r="G207" i="187"/>
  <c r="P206" i="187"/>
  <c r="M206" i="187"/>
  <c r="J206" i="187"/>
  <c r="G206" i="187"/>
  <c r="P205" i="187"/>
  <c r="M205" i="187"/>
  <c r="J205" i="187"/>
  <c r="G205" i="187"/>
  <c r="P204" i="187"/>
  <c r="M204" i="187"/>
  <c r="J204" i="187"/>
  <c r="G204" i="187"/>
  <c r="P203" i="187"/>
  <c r="M203" i="187"/>
  <c r="J203" i="187"/>
  <c r="G203" i="187"/>
  <c r="P202" i="187"/>
  <c r="M202" i="187"/>
  <c r="J202" i="187"/>
  <c r="G202" i="187"/>
  <c r="P201" i="187"/>
  <c r="M201" i="187"/>
  <c r="J201" i="187"/>
  <c r="G201" i="187"/>
  <c r="P200" i="187"/>
  <c r="M200" i="187"/>
  <c r="J200" i="187"/>
  <c r="G200" i="187"/>
  <c r="P199" i="187"/>
  <c r="M199" i="187"/>
  <c r="J199" i="187"/>
  <c r="G199" i="187"/>
  <c r="P198" i="187"/>
  <c r="M198" i="187"/>
  <c r="J198" i="187"/>
  <c r="G198" i="187"/>
  <c r="P197" i="187"/>
  <c r="M197" i="187"/>
  <c r="J197" i="187"/>
  <c r="G197" i="187"/>
  <c r="P196" i="187"/>
  <c r="M196" i="187"/>
  <c r="J196" i="187"/>
  <c r="G196" i="187"/>
  <c r="P195" i="187"/>
  <c r="M195" i="187"/>
  <c r="J195" i="187"/>
  <c r="G195" i="187"/>
  <c r="P194" i="187"/>
  <c r="M194" i="187"/>
  <c r="J194" i="187"/>
  <c r="G194" i="187"/>
  <c r="P193" i="187"/>
  <c r="M193" i="187"/>
  <c r="J193" i="187"/>
  <c r="G193" i="187"/>
  <c r="P192" i="187"/>
  <c r="M192" i="187"/>
  <c r="G192" i="187"/>
  <c r="P191" i="187"/>
  <c r="M191" i="187"/>
  <c r="J191" i="187"/>
  <c r="G191" i="187"/>
  <c r="P190" i="187"/>
  <c r="M190" i="187"/>
  <c r="J190" i="187"/>
  <c r="G190" i="187"/>
  <c r="P189" i="187"/>
  <c r="M189" i="187"/>
  <c r="J189" i="187"/>
  <c r="G189" i="187"/>
  <c r="P188" i="187"/>
  <c r="M188" i="187"/>
  <c r="J188" i="187"/>
  <c r="G188" i="187"/>
  <c r="P187" i="187"/>
  <c r="M187" i="187"/>
  <c r="J187" i="187"/>
  <c r="G187" i="187"/>
  <c r="P186" i="187"/>
  <c r="M186" i="187"/>
  <c r="J186" i="187"/>
  <c r="G186" i="187"/>
  <c r="P185" i="187"/>
  <c r="M185" i="187"/>
  <c r="J185" i="187"/>
  <c r="G185" i="187"/>
  <c r="P184" i="187"/>
  <c r="M184" i="187"/>
  <c r="J184" i="187"/>
  <c r="G184" i="187"/>
  <c r="P183" i="187"/>
  <c r="M183" i="187"/>
  <c r="J183" i="187"/>
  <c r="G183" i="187"/>
  <c r="P182" i="187"/>
  <c r="M182" i="187"/>
  <c r="J182" i="187"/>
  <c r="G182" i="187"/>
  <c r="P181" i="187"/>
  <c r="M181" i="187"/>
  <c r="J181" i="187"/>
  <c r="G181" i="187"/>
  <c r="P180" i="187"/>
  <c r="M180" i="187"/>
  <c r="J180" i="187"/>
  <c r="G180" i="187"/>
  <c r="M179" i="187"/>
  <c r="J179" i="187"/>
  <c r="G179" i="187"/>
  <c r="M178" i="187"/>
  <c r="J178" i="187"/>
  <c r="G178" i="187"/>
  <c r="M177" i="187"/>
  <c r="J177" i="187"/>
  <c r="G177" i="187"/>
  <c r="M176" i="187"/>
  <c r="J176" i="187"/>
  <c r="G176" i="187"/>
  <c r="M175" i="187"/>
  <c r="J175" i="187"/>
  <c r="G175" i="187"/>
  <c r="M174" i="187"/>
  <c r="J174" i="187"/>
  <c r="G174" i="187"/>
  <c r="M173" i="187"/>
  <c r="J173" i="187"/>
  <c r="G173" i="187"/>
  <c r="P172" i="187"/>
  <c r="M172" i="187"/>
  <c r="J172" i="187"/>
  <c r="G172" i="187"/>
  <c r="P171" i="187"/>
  <c r="M171" i="187"/>
  <c r="J171" i="187"/>
  <c r="G171" i="187"/>
  <c r="P170" i="187"/>
  <c r="M170" i="187"/>
  <c r="J170" i="187"/>
  <c r="G170" i="187"/>
  <c r="P169" i="187"/>
  <c r="M169" i="187"/>
  <c r="J169" i="187"/>
  <c r="G169" i="187"/>
  <c r="P168" i="187"/>
  <c r="M168" i="187"/>
  <c r="J168" i="187"/>
  <c r="G168" i="187"/>
  <c r="P167" i="187"/>
  <c r="M167" i="187"/>
  <c r="J167" i="187"/>
  <c r="G167" i="187"/>
  <c r="P166" i="187"/>
  <c r="M166" i="187"/>
  <c r="J166" i="187"/>
  <c r="G166" i="187"/>
  <c r="P165" i="187"/>
  <c r="M165" i="187"/>
  <c r="J165" i="187"/>
  <c r="G165" i="187"/>
  <c r="P164" i="187"/>
  <c r="M164" i="187"/>
  <c r="J164" i="187"/>
  <c r="G164" i="187"/>
  <c r="P163" i="187"/>
  <c r="M163" i="187"/>
  <c r="J163" i="187"/>
  <c r="G163" i="187"/>
  <c r="P162" i="187"/>
  <c r="M162" i="187"/>
  <c r="J162" i="187"/>
  <c r="G162" i="187"/>
  <c r="P161" i="187"/>
  <c r="M161" i="187"/>
  <c r="J161" i="187"/>
  <c r="G161" i="187"/>
  <c r="P160" i="187"/>
  <c r="M160" i="187"/>
  <c r="J160" i="187"/>
  <c r="G160" i="187"/>
  <c r="P159" i="187"/>
  <c r="M159" i="187"/>
  <c r="J159" i="187"/>
  <c r="G159" i="187"/>
  <c r="P158" i="187"/>
  <c r="M158" i="187"/>
  <c r="J158" i="187"/>
  <c r="G158" i="187"/>
  <c r="P157" i="187"/>
  <c r="J157" i="187"/>
  <c r="G157" i="187"/>
  <c r="P156" i="187"/>
  <c r="J156" i="187"/>
  <c r="G156" i="187"/>
  <c r="P155" i="187"/>
  <c r="J155" i="187"/>
  <c r="G155" i="187"/>
  <c r="P154" i="187"/>
  <c r="M154" i="187"/>
  <c r="J154" i="187"/>
  <c r="G154" i="187"/>
  <c r="P153" i="187"/>
  <c r="M153" i="187"/>
  <c r="J153" i="187"/>
  <c r="G153" i="187"/>
  <c r="P152" i="187"/>
  <c r="M152" i="187"/>
  <c r="J152" i="187"/>
  <c r="G152" i="187"/>
  <c r="P151" i="187"/>
  <c r="M151" i="187"/>
  <c r="J151" i="187"/>
  <c r="G151" i="187"/>
  <c r="P150" i="187"/>
  <c r="M150" i="187"/>
  <c r="J150" i="187"/>
  <c r="G150" i="187"/>
  <c r="P149" i="187"/>
  <c r="M149" i="187"/>
  <c r="J149" i="187"/>
  <c r="G149" i="187"/>
  <c r="P148" i="187"/>
  <c r="M148" i="187"/>
  <c r="J148" i="187"/>
  <c r="G148" i="187"/>
  <c r="P147" i="187"/>
  <c r="M147" i="187"/>
  <c r="J147" i="187"/>
  <c r="G147" i="187"/>
  <c r="P146" i="187"/>
  <c r="M146" i="187"/>
  <c r="J146" i="187"/>
  <c r="G146" i="187"/>
  <c r="P145" i="187"/>
  <c r="M145" i="187"/>
  <c r="J145" i="187"/>
  <c r="G145" i="187"/>
  <c r="P144" i="187"/>
  <c r="M144" i="187"/>
  <c r="J144" i="187"/>
  <c r="G144" i="187"/>
  <c r="P143" i="187"/>
  <c r="M143" i="187"/>
  <c r="J143" i="187"/>
  <c r="G143" i="187"/>
  <c r="P142" i="187"/>
  <c r="M142" i="187"/>
  <c r="J142" i="187"/>
  <c r="G142" i="187"/>
  <c r="P141" i="187"/>
  <c r="M141" i="187"/>
  <c r="J141" i="187"/>
  <c r="G141" i="187"/>
  <c r="P140" i="187"/>
  <c r="M140" i="187"/>
  <c r="J140" i="187"/>
  <c r="G140" i="187"/>
  <c r="P139" i="187"/>
  <c r="M139" i="187"/>
  <c r="J139" i="187"/>
  <c r="G139" i="187"/>
  <c r="P138" i="187"/>
  <c r="M138" i="187"/>
  <c r="J138" i="187"/>
  <c r="G138" i="187"/>
  <c r="P137" i="187"/>
  <c r="M137" i="187"/>
  <c r="J137" i="187"/>
  <c r="G137" i="187"/>
  <c r="P136" i="187"/>
  <c r="M136" i="187"/>
  <c r="J136" i="187"/>
  <c r="G136" i="187"/>
  <c r="P135" i="187"/>
  <c r="M135" i="187"/>
  <c r="J135" i="187"/>
  <c r="G135" i="187"/>
  <c r="P134" i="187"/>
  <c r="M134" i="187"/>
  <c r="J134" i="187"/>
  <c r="G134" i="187"/>
  <c r="P133" i="187"/>
  <c r="M133" i="187"/>
  <c r="J133" i="187"/>
  <c r="G133" i="187"/>
  <c r="P132" i="187"/>
  <c r="M132" i="187"/>
  <c r="J132" i="187"/>
  <c r="G132" i="187"/>
  <c r="P131" i="187"/>
  <c r="M131" i="187"/>
  <c r="J131" i="187"/>
  <c r="G131" i="187"/>
  <c r="P130" i="187"/>
  <c r="M130" i="187"/>
  <c r="J130" i="187"/>
  <c r="G130" i="187"/>
  <c r="P129" i="187"/>
  <c r="M129" i="187"/>
  <c r="J129" i="187"/>
  <c r="G129" i="187"/>
  <c r="P128" i="187"/>
  <c r="M128" i="187"/>
  <c r="J128" i="187"/>
  <c r="G128" i="187"/>
  <c r="P127" i="187"/>
  <c r="M127" i="187"/>
  <c r="J127" i="187"/>
  <c r="G127" i="187"/>
  <c r="P126" i="187"/>
  <c r="M126" i="187"/>
  <c r="J126" i="187"/>
  <c r="G126" i="187"/>
  <c r="P125" i="187"/>
  <c r="M125" i="187"/>
  <c r="J125" i="187"/>
  <c r="G125" i="187"/>
  <c r="P124" i="187"/>
  <c r="M124" i="187"/>
  <c r="J124" i="187"/>
  <c r="G124" i="187"/>
  <c r="P123" i="187"/>
  <c r="M123" i="187"/>
  <c r="J123" i="187"/>
  <c r="G123" i="187"/>
  <c r="P122" i="187"/>
  <c r="M122" i="187"/>
  <c r="J122" i="187"/>
  <c r="G122" i="187"/>
  <c r="P121" i="187"/>
  <c r="M121" i="187"/>
  <c r="J121" i="187"/>
  <c r="G121" i="187"/>
  <c r="P120" i="187"/>
  <c r="M120" i="187"/>
  <c r="J120" i="187"/>
  <c r="G120" i="187"/>
  <c r="P119" i="187"/>
  <c r="M119" i="187"/>
  <c r="J119" i="187"/>
  <c r="G119" i="187"/>
  <c r="P118" i="187"/>
  <c r="M118" i="187"/>
  <c r="J118" i="187"/>
  <c r="G118" i="187"/>
  <c r="P117" i="187"/>
  <c r="M117" i="187"/>
  <c r="J117" i="187"/>
  <c r="G117" i="187"/>
  <c r="P116" i="187"/>
  <c r="M116" i="187"/>
  <c r="J116" i="187"/>
  <c r="G116" i="187"/>
  <c r="P115" i="187"/>
  <c r="M115" i="187"/>
  <c r="J115" i="187"/>
  <c r="G115" i="187"/>
  <c r="P114" i="187"/>
  <c r="M114" i="187"/>
  <c r="J114" i="187"/>
  <c r="G114" i="187"/>
  <c r="P113" i="187"/>
  <c r="M113" i="187"/>
  <c r="J113" i="187"/>
  <c r="G113" i="187"/>
  <c r="P112" i="187"/>
  <c r="M112" i="187"/>
  <c r="J112" i="187"/>
  <c r="G112" i="187"/>
  <c r="P111" i="187"/>
  <c r="M111" i="187"/>
  <c r="J111" i="187"/>
  <c r="G111" i="187"/>
  <c r="P110" i="187"/>
  <c r="M110" i="187"/>
  <c r="J110" i="187"/>
  <c r="G110" i="187"/>
  <c r="P109" i="187"/>
  <c r="M109" i="187"/>
  <c r="J109" i="187"/>
  <c r="G109" i="187"/>
  <c r="P108" i="187"/>
  <c r="M108" i="187"/>
  <c r="J108" i="187"/>
  <c r="G108" i="187"/>
  <c r="P107" i="187"/>
  <c r="M107" i="187"/>
  <c r="J107" i="187"/>
  <c r="G107" i="187"/>
  <c r="P106" i="187"/>
  <c r="M106" i="187"/>
  <c r="J106" i="187"/>
  <c r="G106" i="187"/>
  <c r="P105" i="187"/>
  <c r="M105" i="187"/>
  <c r="J105" i="187"/>
  <c r="G105" i="187"/>
  <c r="P104" i="187"/>
  <c r="M104" i="187"/>
  <c r="J104" i="187"/>
  <c r="G104" i="187"/>
  <c r="P103" i="187"/>
  <c r="M103" i="187"/>
  <c r="J103" i="187"/>
  <c r="G103" i="187"/>
  <c r="P102" i="187"/>
  <c r="M102" i="187"/>
  <c r="J102" i="187"/>
  <c r="G102" i="187"/>
  <c r="P101" i="187"/>
  <c r="M101" i="187"/>
  <c r="J101" i="187"/>
  <c r="G101" i="187"/>
  <c r="P100" i="187"/>
  <c r="M100" i="187"/>
  <c r="J100" i="187"/>
  <c r="G100" i="187"/>
  <c r="P99" i="187"/>
  <c r="M99" i="187"/>
  <c r="J99" i="187"/>
  <c r="G99" i="187"/>
  <c r="P98" i="187"/>
  <c r="M98" i="187"/>
  <c r="J98" i="187"/>
  <c r="G98" i="187"/>
  <c r="P97" i="187"/>
  <c r="M97" i="187"/>
  <c r="J97" i="187"/>
  <c r="G97" i="187"/>
  <c r="P96" i="187"/>
  <c r="M96" i="187"/>
  <c r="J96" i="187"/>
  <c r="G96" i="187"/>
  <c r="P95" i="187"/>
  <c r="M95" i="187"/>
  <c r="J95" i="187"/>
  <c r="G95" i="187"/>
  <c r="P94" i="187"/>
  <c r="M94" i="187"/>
  <c r="J94" i="187"/>
  <c r="G94" i="187"/>
  <c r="P93" i="187"/>
  <c r="M93" i="187"/>
  <c r="J93" i="187"/>
  <c r="G93" i="187"/>
  <c r="P92" i="187"/>
  <c r="M92" i="187"/>
  <c r="J92" i="187"/>
  <c r="G92" i="187"/>
  <c r="P91" i="187"/>
  <c r="M91" i="187"/>
  <c r="J91" i="187"/>
  <c r="G91" i="187"/>
  <c r="P90" i="187"/>
  <c r="M90" i="187"/>
  <c r="J90" i="187"/>
  <c r="G90" i="187"/>
  <c r="P89" i="187"/>
  <c r="M89" i="187"/>
  <c r="J89" i="187"/>
  <c r="G89" i="187"/>
  <c r="P88" i="187"/>
  <c r="M88" i="187"/>
  <c r="J88" i="187"/>
  <c r="G88" i="187"/>
  <c r="P87" i="187"/>
  <c r="M87" i="187"/>
  <c r="J87" i="187"/>
  <c r="G87" i="187"/>
  <c r="P86" i="187"/>
  <c r="M86" i="187"/>
  <c r="J86" i="187"/>
  <c r="G86" i="187"/>
  <c r="P85" i="187"/>
  <c r="M85" i="187"/>
  <c r="J85" i="187"/>
  <c r="G85" i="187"/>
  <c r="P84" i="187"/>
  <c r="M84" i="187"/>
  <c r="J84" i="187"/>
  <c r="G84" i="187"/>
  <c r="P83" i="187"/>
  <c r="M83" i="187"/>
  <c r="J83" i="187"/>
  <c r="G83" i="187"/>
  <c r="P82" i="187"/>
  <c r="M82" i="187"/>
  <c r="J82" i="187"/>
  <c r="G82" i="187"/>
  <c r="P81" i="187"/>
  <c r="M81" i="187"/>
  <c r="J81" i="187"/>
  <c r="G81" i="187"/>
  <c r="P80" i="187"/>
  <c r="M80" i="187"/>
  <c r="J80" i="187"/>
  <c r="G80" i="187"/>
  <c r="P79" i="187"/>
  <c r="M79" i="187"/>
  <c r="J79" i="187"/>
  <c r="G79" i="187"/>
  <c r="P78" i="187"/>
  <c r="M78" i="187"/>
  <c r="J78" i="187"/>
  <c r="G78" i="187"/>
  <c r="P77" i="187"/>
  <c r="M77" i="187"/>
  <c r="J77" i="187"/>
  <c r="G77" i="187"/>
  <c r="P76" i="187"/>
  <c r="M76" i="187"/>
  <c r="J76" i="187"/>
  <c r="G76" i="187"/>
  <c r="P75" i="187"/>
  <c r="M75" i="187"/>
  <c r="J75" i="187"/>
  <c r="G75" i="187"/>
  <c r="P74" i="187"/>
  <c r="M74" i="187"/>
  <c r="J74" i="187"/>
  <c r="G74" i="187"/>
  <c r="P73" i="187"/>
  <c r="M73" i="187"/>
  <c r="J73" i="187"/>
  <c r="G73" i="187"/>
  <c r="P72" i="187"/>
  <c r="M72" i="187"/>
  <c r="J72" i="187"/>
  <c r="G72" i="187"/>
  <c r="P71" i="187"/>
  <c r="M71" i="187"/>
  <c r="J71" i="187"/>
  <c r="G71" i="187"/>
  <c r="P70" i="187"/>
  <c r="M70" i="187"/>
  <c r="J70" i="187"/>
  <c r="G70" i="187"/>
  <c r="P69" i="187"/>
  <c r="M69" i="187"/>
  <c r="J69" i="187"/>
  <c r="G69" i="187"/>
  <c r="P68" i="187"/>
  <c r="M68" i="187"/>
  <c r="J68" i="187"/>
  <c r="G68" i="187"/>
  <c r="P67" i="187"/>
  <c r="M67" i="187"/>
  <c r="J67" i="187"/>
  <c r="G67" i="187"/>
  <c r="P66" i="187"/>
  <c r="M66" i="187"/>
  <c r="J66" i="187"/>
  <c r="G66" i="187"/>
  <c r="P65" i="187"/>
  <c r="M65" i="187"/>
  <c r="J65" i="187"/>
  <c r="G65" i="187"/>
  <c r="P64" i="187"/>
  <c r="M64" i="187"/>
  <c r="J64" i="187"/>
  <c r="G64" i="187"/>
  <c r="P63" i="187"/>
  <c r="M63" i="187"/>
  <c r="J63" i="187"/>
  <c r="G63" i="187"/>
  <c r="P62" i="187"/>
  <c r="M62" i="187"/>
  <c r="J62" i="187"/>
  <c r="G62" i="187"/>
  <c r="P61" i="187"/>
  <c r="M61" i="187"/>
  <c r="J61" i="187"/>
  <c r="G61" i="187"/>
  <c r="P60" i="187"/>
  <c r="M60" i="187"/>
  <c r="J60" i="187"/>
  <c r="G60" i="187"/>
  <c r="P59" i="187"/>
  <c r="M59" i="187"/>
  <c r="J59" i="187"/>
  <c r="G59" i="187"/>
  <c r="P58" i="187"/>
  <c r="M58" i="187"/>
  <c r="J58" i="187"/>
  <c r="G58" i="187"/>
  <c r="P57" i="187"/>
  <c r="M57" i="187"/>
  <c r="J57" i="187"/>
  <c r="G57" i="187"/>
  <c r="P56" i="187"/>
  <c r="M56" i="187"/>
  <c r="J56" i="187"/>
  <c r="G56" i="187"/>
  <c r="P55" i="187"/>
  <c r="M55" i="187"/>
  <c r="J55" i="187"/>
  <c r="G55" i="187"/>
  <c r="P54" i="187"/>
  <c r="M54" i="187"/>
  <c r="J54" i="187"/>
  <c r="G54" i="187"/>
  <c r="P53" i="187"/>
  <c r="M53" i="187"/>
  <c r="J53" i="187"/>
  <c r="G53" i="187"/>
  <c r="P52" i="187"/>
  <c r="M52" i="187"/>
  <c r="J52" i="187"/>
  <c r="G52" i="187"/>
  <c r="P51" i="187"/>
  <c r="M51" i="187"/>
  <c r="J51" i="187"/>
  <c r="G51" i="187"/>
  <c r="P50" i="187"/>
  <c r="M50" i="187"/>
  <c r="J50" i="187"/>
  <c r="G50" i="187"/>
  <c r="P49" i="187"/>
  <c r="M49" i="187"/>
  <c r="J49" i="187"/>
  <c r="G49" i="187"/>
  <c r="P48" i="187"/>
  <c r="M48" i="187"/>
  <c r="J48" i="187"/>
  <c r="G48" i="187"/>
  <c r="P47" i="187"/>
  <c r="M47" i="187"/>
  <c r="J47" i="187"/>
  <c r="G47" i="187"/>
  <c r="P46" i="187"/>
  <c r="M46" i="187"/>
  <c r="J46" i="187"/>
  <c r="G46" i="187"/>
  <c r="P45" i="187"/>
  <c r="M45" i="187"/>
  <c r="J45" i="187"/>
  <c r="G45" i="187"/>
  <c r="P44" i="187"/>
  <c r="M44" i="187"/>
  <c r="J44" i="187"/>
  <c r="G44" i="187"/>
  <c r="P43" i="187"/>
  <c r="M43" i="187"/>
  <c r="J43" i="187"/>
  <c r="G43" i="187"/>
  <c r="P42" i="187"/>
  <c r="M42" i="187"/>
  <c r="J42" i="187"/>
  <c r="G42" i="187"/>
  <c r="P41" i="187"/>
  <c r="M41" i="187"/>
  <c r="J41" i="187"/>
  <c r="G41" i="187"/>
  <c r="P40" i="187"/>
  <c r="M40" i="187"/>
  <c r="J40" i="187"/>
  <c r="G40" i="187"/>
  <c r="P39" i="187"/>
  <c r="M39" i="187"/>
  <c r="J39" i="187"/>
  <c r="G39" i="187"/>
  <c r="P38" i="187"/>
  <c r="M38" i="187"/>
  <c r="J38" i="187"/>
  <c r="G38" i="187"/>
  <c r="P37" i="187"/>
  <c r="M37" i="187"/>
  <c r="J37" i="187"/>
  <c r="G37" i="187"/>
  <c r="P36" i="187"/>
  <c r="M36" i="187"/>
  <c r="J36" i="187"/>
  <c r="G36" i="187"/>
  <c r="P35" i="187"/>
  <c r="M35" i="187"/>
  <c r="J35" i="187"/>
  <c r="G35" i="187"/>
  <c r="P34" i="187"/>
  <c r="M34" i="187"/>
  <c r="J34" i="187"/>
  <c r="G34" i="187"/>
  <c r="P33" i="187"/>
  <c r="M33" i="187"/>
  <c r="J33" i="187"/>
  <c r="G33" i="187"/>
  <c r="P32" i="187"/>
  <c r="M32" i="187"/>
  <c r="J32" i="187"/>
  <c r="G32" i="187"/>
  <c r="P31" i="187"/>
  <c r="M31" i="187"/>
  <c r="J31" i="187"/>
  <c r="G31" i="187"/>
  <c r="P30" i="187"/>
  <c r="M30" i="187"/>
  <c r="J30" i="187"/>
  <c r="G30" i="187"/>
  <c r="P29" i="187"/>
  <c r="M29" i="187"/>
  <c r="J29" i="187"/>
  <c r="G29" i="187"/>
  <c r="P28" i="187"/>
  <c r="M28" i="187"/>
  <c r="J28" i="187"/>
  <c r="G28" i="187"/>
  <c r="P27" i="187"/>
  <c r="M27" i="187"/>
  <c r="J27" i="187"/>
  <c r="G27" i="187"/>
  <c r="P26" i="187"/>
  <c r="M26" i="187"/>
  <c r="J26" i="187"/>
  <c r="G26" i="187"/>
  <c r="P25" i="187"/>
  <c r="M25" i="187"/>
  <c r="J25" i="187"/>
  <c r="G25" i="187"/>
  <c r="P24" i="187"/>
  <c r="M24" i="187"/>
  <c r="J24" i="187"/>
  <c r="G24" i="187"/>
  <c r="P23" i="187"/>
  <c r="M23" i="187"/>
  <c r="J23" i="187"/>
  <c r="G23" i="187"/>
  <c r="P22" i="187"/>
  <c r="M22" i="187"/>
  <c r="J22" i="187"/>
  <c r="G22" i="187"/>
  <c r="P21" i="187"/>
  <c r="M21" i="187"/>
  <c r="J21" i="187"/>
  <c r="G21" i="187"/>
  <c r="P20" i="187"/>
  <c r="M20" i="187"/>
  <c r="J20" i="187"/>
  <c r="G20" i="187"/>
  <c r="I14" i="187"/>
  <c r="H14" i="187"/>
  <c r="D13" i="187"/>
  <c r="D12" i="187"/>
  <c r="P228" i="186"/>
  <c r="M228" i="186"/>
  <c r="J228" i="186"/>
  <c r="G228" i="186"/>
  <c r="P227" i="186"/>
  <c r="M227" i="186"/>
  <c r="J227" i="186"/>
  <c r="G227" i="186"/>
  <c r="P226" i="186"/>
  <c r="M226" i="186"/>
  <c r="J226" i="186"/>
  <c r="G226" i="186"/>
  <c r="P225" i="186"/>
  <c r="M225" i="186"/>
  <c r="J225" i="186"/>
  <c r="G225" i="186"/>
  <c r="P224" i="186"/>
  <c r="M224" i="186"/>
  <c r="J224" i="186"/>
  <c r="G224" i="186"/>
  <c r="P223" i="186"/>
  <c r="M223" i="186"/>
  <c r="J223" i="186"/>
  <c r="G223" i="186"/>
  <c r="P222" i="186"/>
  <c r="M222" i="186"/>
  <c r="J222" i="186"/>
  <c r="G222" i="186"/>
  <c r="P221" i="186"/>
  <c r="M221" i="186"/>
  <c r="J221" i="186"/>
  <c r="G221" i="186"/>
  <c r="P220" i="186"/>
  <c r="M220" i="186"/>
  <c r="J220" i="186"/>
  <c r="G220" i="186"/>
  <c r="P219" i="186"/>
  <c r="M219" i="186"/>
  <c r="J219" i="186"/>
  <c r="G219" i="186"/>
  <c r="P218" i="186"/>
  <c r="M218" i="186"/>
  <c r="J218" i="186"/>
  <c r="G218" i="186"/>
  <c r="P217" i="186"/>
  <c r="J217" i="186"/>
  <c r="G217" i="186"/>
  <c r="P216" i="186"/>
  <c r="M216" i="186"/>
  <c r="J216" i="186"/>
  <c r="G216" i="186"/>
  <c r="P215" i="186"/>
  <c r="M215" i="186"/>
  <c r="J215" i="186"/>
  <c r="G215" i="186"/>
  <c r="P214" i="186"/>
  <c r="M214" i="186"/>
  <c r="J214" i="186"/>
  <c r="G214" i="186"/>
  <c r="P213" i="186"/>
  <c r="M213" i="186"/>
  <c r="J213" i="186"/>
  <c r="G213" i="186"/>
  <c r="P212" i="186"/>
  <c r="M212" i="186"/>
  <c r="J212" i="186"/>
  <c r="G212" i="186"/>
  <c r="P211" i="186"/>
  <c r="M211" i="186"/>
  <c r="J211" i="186"/>
  <c r="G211" i="186"/>
  <c r="P210" i="186"/>
  <c r="M210" i="186"/>
  <c r="J210" i="186"/>
  <c r="G210" i="186"/>
  <c r="P209" i="186"/>
  <c r="M209" i="186"/>
  <c r="J209" i="186"/>
  <c r="G209" i="186"/>
  <c r="P208" i="186"/>
  <c r="M208" i="186"/>
  <c r="J208" i="186"/>
  <c r="G208" i="186"/>
  <c r="P207" i="186"/>
  <c r="M207" i="186"/>
  <c r="J207" i="186"/>
  <c r="G207" i="186"/>
  <c r="P206" i="186"/>
  <c r="M206" i="186"/>
  <c r="J206" i="186"/>
  <c r="G206" i="186"/>
  <c r="P205" i="186"/>
  <c r="M205" i="186"/>
  <c r="J205" i="186"/>
  <c r="G205" i="186"/>
  <c r="P204" i="186"/>
  <c r="M204" i="186"/>
  <c r="J204" i="186"/>
  <c r="G204" i="186"/>
  <c r="P203" i="186"/>
  <c r="M203" i="186"/>
  <c r="J203" i="186"/>
  <c r="G203" i="186"/>
  <c r="P202" i="186"/>
  <c r="M202" i="186"/>
  <c r="J202" i="186"/>
  <c r="G202" i="186"/>
  <c r="P201" i="186"/>
  <c r="M201" i="186"/>
  <c r="J201" i="186"/>
  <c r="G201" i="186"/>
  <c r="P200" i="186"/>
  <c r="M200" i="186"/>
  <c r="J200" i="186"/>
  <c r="G200" i="186"/>
  <c r="P199" i="186"/>
  <c r="M199" i="186"/>
  <c r="J199" i="186"/>
  <c r="G199" i="186"/>
  <c r="P198" i="186"/>
  <c r="M198" i="186"/>
  <c r="J198" i="186"/>
  <c r="G198" i="186"/>
  <c r="P197" i="186"/>
  <c r="M197" i="186"/>
  <c r="J197" i="186"/>
  <c r="G197" i="186"/>
  <c r="P196" i="186"/>
  <c r="M196" i="186"/>
  <c r="J196" i="186"/>
  <c r="G196" i="186"/>
  <c r="P195" i="186"/>
  <c r="M195" i="186"/>
  <c r="J195" i="186"/>
  <c r="G195" i="186"/>
  <c r="P194" i="186"/>
  <c r="M194" i="186"/>
  <c r="G194" i="186"/>
  <c r="P193" i="186"/>
  <c r="M193" i="186"/>
  <c r="J193" i="186"/>
  <c r="G193" i="186"/>
  <c r="P192" i="186"/>
  <c r="M192" i="186"/>
  <c r="J192" i="186"/>
  <c r="G192" i="186"/>
  <c r="P191" i="186"/>
  <c r="M191" i="186"/>
  <c r="J191" i="186"/>
  <c r="G191" i="186"/>
  <c r="P190" i="186"/>
  <c r="M190" i="186"/>
  <c r="J190" i="186"/>
  <c r="G190" i="186"/>
  <c r="P189" i="186"/>
  <c r="M189" i="186"/>
  <c r="J189" i="186"/>
  <c r="G189" i="186"/>
  <c r="P188" i="186"/>
  <c r="M188" i="186"/>
  <c r="J188" i="186"/>
  <c r="G188" i="186"/>
  <c r="P187" i="186"/>
  <c r="M187" i="186"/>
  <c r="J187" i="186"/>
  <c r="G187" i="186"/>
  <c r="P186" i="186"/>
  <c r="M186" i="186"/>
  <c r="J186" i="186"/>
  <c r="G186" i="186"/>
  <c r="P185" i="186"/>
  <c r="M185" i="186"/>
  <c r="J185" i="186"/>
  <c r="G185" i="186"/>
  <c r="P184" i="186"/>
  <c r="M184" i="186"/>
  <c r="J184" i="186"/>
  <c r="G184" i="186"/>
  <c r="P183" i="186"/>
  <c r="M183" i="186"/>
  <c r="J183" i="186"/>
  <c r="G183" i="186"/>
  <c r="P182" i="186"/>
  <c r="M182" i="186"/>
  <c r="J182" i="186"/>
  <c r="G182" i="186"/>
  <c r="M181" i="186"/>
  <c r="J181" i="186"/>
  <c r="G181" i="186"/>
  <c r="M180" i="186"/>
  <c r="J180" i="186"/>
  <c r="G180" i="186"/>
  <c r="M179" i="186"/>
  <c r="J179" i="186"/>
  <c r="G179" i="186"/>
  <c r="M178" i="186"/>
  <c r="J178" i="186"/>
  <c r="G178" i="186"/>
  <c r="M177" i="186"/>
  <c r="J177" i="186"/>
  <c r="G177" i="186"/>
  <c r="M176" i="186"/>
  <c r="J176" i="186"/>
  <c r="G176" i="186"/>
  <c r="P175" i="186"/>
  <c r="M175" i="186"/>
  <c r="J175" i="186"/>
  <c r="G175" i="186"/>
  <c r="P174" i="186"/>
  <c r="M174" i="186"/>
  <c r="J174" i="186"/>
  <c r="G174" i="186"/>
  <c r="P173" i="186"/>
  <c r="M173" i="186"/>
  <c r="J173" i="186"/>
  <c r="G173" i="186"/>
  <c r="P172" i="186"/>
  <c r="M172" i="186"/>
  <c r="J172" i="186"/>
  <c r="G172" i="186"/>
  <c r="P171" i="186"/>
  <c r="M171" i="186"/>
  <c r="J171" i="186"/>
  <c r="G171" i="186"/>
  <c r="P170" i="186"/>
  <c r="M170" i="186"/>
  <c r="J170" i="186"/>
  <c r="G170" i="186"/>
  <c r="P169" i="186"/>
  <c r="M169" i="186"/>
  <c r="J169" i="186"/>
  <c r="G169" i="186"/>
  <c r="P168" i="186"/>
  <c r="M168" i="186"/>
  <c r="J168" i="186"/>
  <c r="G168" i="186"/>
  <c r="P167" i="186"/>
  <c r="M167" i="186"/>
  <c r="J167" i="186"/>
  <c r="G167" i="186"/>
  <c r="P166" i="186"/>
  <c r="M166" i="186"/>
  <c r="J166" i="186"/>
  <c r="G166" i="186"/>
  <c r="P165" i="186"/>
  <c r="M165" i="186"/>
  <c r="J165" i="186"/>
  <c r="G165" i="186"/>
  <c r="P164" i="186"/>
  <c r="M164" i="186"/>
  <c r="J164" i="186"/>
  <c r="G164" i="186"/>
  <c r="P163" i="186"/>
  <c r="M163" i="186"/>
  <c r="J163" i="186"/>
  <c r="G163" i="186"/>
  <c r="P162" i="186"/>
  <c r="M162" i="186"/>
  <c r="J162" i="186"/>
  <c r="G162" i="186"/>
  <c r="P161" i="186"/>
  <c r="M161" i="186"/>
  <c r="J161" i="186"/>
  <c r="G161" i="186"/>
  <c r="P160" i="186"/>
  <c r="J160" i="186"/>
  <c r="G160" i="186"/>
  <c r="P159" i="186"/>
  <c r="J159" i="186"/>
  <c r="G159" i="186"/>
  <c r="P158" i="186"/>
  <c r="M158" i="186"/>
  <c r="J158" i="186"/>
  <c r="G158" i="186"/>
  <c r="P157" i="186"/>
  <c r="M157" i="186"/>
  <c r="J157" i="186"/>
  <c r="G157" i="186"/>
  <c r="P156" i="186"/>
  <c r="M156" i="186"/>
  <c r="J156" i="186"/>
  <c r="G156" i="186"/>
  <c r="P155" i="186"/>
  <c r="M155" i="186"/>
  <c r="J155" i="186"/>
  <c r="G155" i="186"/>
  <c r="P154" i="186"/>
  <c r="M154" i="186"/>
  <c r="J154" i="186"/>
  <c r="G154" i="186"/>
  <c r="P153" i="186"/>
  <c r="M153" i="186"/>
  <c r="J153" i="186"/>
  <c r="G153" i="186"/>
  <c r="P152" i="186"/>
  <c r="M152" i="186"/>
  <c r="J152" i="186"/>
  <c r="G152" i="186"/>
  <c r="P151" i="186"/>
  <c r="M151" i="186"/>
  <c r="J151" i="186"/>
  <c r="G151" i="186"/>
  <c r="P150" i="186"/>
  <c r="M150" i="186"/>
  <c r="J150" i="186"/>
  <c r="G150" i="186"/>
  <c r="P149" i="186"/>
  <c r="M149" i="186"/>
  <c r="J149" i="186"/>
  <c r="G149" i="186"/>
  <c r="P148" i="186"/>
  <c r="M148" i="186"/>
  <c r="J148" i="186"/>
  <c r="G148" i="186"/>
  <c r="P147" i="186"/>
  <c r="M147" i="186"/>
  <c r="J147" i="186"/>
  <c r="G147" i="186"/>
  <c r="P146" i="186"/>
  <c r="M146" i="186"/>
  <c r="J146" i="186"/>
  <c r="G146" i="186"/>
  <c r="P145" i="186"/>
  <c r="M145" i="186"/>
  <c r="J145" i="186"/>
  <c r="G145" i="186"/>
  <c r="P144" i="186"/>
  <c r="M144" i="186"/>
  <c r="J144" i="186"/>
  <c r="G144" i="186"/>
  <c r="P143" i="186"/>
  <c r="M143" i="186"/>
  <c r="J143" i="186"/>
  <c r="G143" i="186"/>
  <c r="P142" i="186"/>
  <c r="M142" i="186"/>
  <c r="J142" i="186"/>
  <c r="G142" i="186"/>
  <c r="P141" i="186"/>
  <c r="M141" i="186"/>
  <c r="J141" i="186"/>
  <c r="G141" i="186"/>
  <c r="P140" i="186"/>
  <c r="M140" i="186"/>
  <c r="J140" i="186"/>
  <c r="G140" i="186"/>
  <c r="P139" i="186"/>
  <c r="M139" i="186"/>
  <c r="J139" i="186"/>
  <c r="G139" i="186"/>
  <c r="P138" i="186"/>
  <c r="M138" i="186"/>
  <c r="J138" i="186"/>
  <c r="G138" i="186"/>
  <c r="P137" i="186"/>
  <c r="M137" i="186"/>
  <c r="J137" i="186"/>
  <c r="G137" i="186"/>
  <c r="P136" i="186"/>
  <c r="M136" i="186"/>
  <c r="J136" i="186"/>
  <c r="G136" i="186"/>
  <c r="P135" i="186"/>
  <c r="M135" i="186"/>
  <c r="J135" i="186"/>
  <c r="G135" i="186"/>
  <c r="P134" i="186"/>
  <c r="M134" i="186"/>
  <c r="J134" i="186"/>
  <c r="G134" i="186"/>
  <c r="P133" i="186"/>
  <c r="M133" i="186"/>
  <c r="J133" i="186"/>
  <c r="G133" i="186"/>
  <c r="P132" i="186"/>
  <c r="M132" i="186"/>
  <c r="J132" i="186"/>
  <c r="G132" i="186"/>
  <c r="P131" i="186"/>
  <c r="M131" i="186"/>
  <c r="J131" i="186"/>
  <c r="G131" i="186"/>
  <c r="P130" i="186"/>
  <c r="M130" i="186"/>
  <c r="J130" i="186"/>
  <c r="G130" i="186"/>
  <c r="P129" i="186"/>
  <c r="M129" i="186"/>
  <c r="J129" i="186"/>
  <c r="G129" i="186"/>
  <c r="P128" i="186"/>
  <c r="M128" i="186"/>
  <c r="J128" i="186"/>
  <c r="G128" i="186"/>
  <c r="P127" i="186"/>
  <c r="M127" i="186"/>
  <c r="J127" i="186"/>
  <c r="G127" i="186"/>
  <c r="P126" i="186"/>
  <c r="M126" i="186"/>
  <c r="J126" i="186"/>
  <c r="G126" i="186"/>
  <c r="P125" i="186"/>
  <c r="M125" i="186"/>
  <c r="J125" i="186"/>
  <c r="G125" i="186"/>
  <c r="P124" i="186"/>
  <c r="M124" i="186"/>
  <c r="J124" i="186"/>
  <c r="G124" i="186"/>
  <c r="P123" i="186"/>
  <c r="M123" i="186"/>
  <c r="J123" i="186"/>
  <c r="G123" i="186"/>
  <c r="P122" i="186"/>
  <c r="M122" i="186"/>
  <c r="J122" i="186"/>
  <c r="G122" i="186"/>
  <c r="P121" i="186"/>
  <c r="M121" i="186"/>
  <c r="J121" i="186"/>
  <c r="G121" i="186"/>
  <c r="P120" i="186"/>
  <c r="M120" i="186"/>
  <c r="J120" i="186"/>
  <c r="G120" i="186"/>
  <c r="P119" i="186"/>
  <c r="M119" i="186"/>
  <c r="J119" i="186"/>
  <c r="G119" i="186"/>
  <c r="P118" i="186"/>
  <c r="M118" i="186"/>
  <c r="J118" i="186"/>
  <c r="G118" i="186"/>
  <c r="P117" i="186"/>
  <c r="M117" i="186"/>
  <c r="J117" i="186"/>
  <c r="G117" i="186"/>
  <c r="P116" i="186"/>
  <c r="M116" i="186"/>
  <c r="J116" i="186"/>
  <c r="G116" i="186"/>
  <c r="P115" i="186"/>
  <c r="M115" i="186"/>
  <c r="J115" i="186"/>
  <c r="G115" i="186"/>
  <c r="P114" i="186"/>
  <c r="M114" i="186"/>
  <c r="J114" i="186"/>
  <c r="G114" i="186"/>
  <c r="P113" i="186"/>
  <c r="M113" i="186"/>
  <c r="J113" i="186"/>
  <c r="G113" i="186"/>
  <c r="P112" i="186"/>
  <c r="M112" i="186"/>
  <c r="J112" i="186"/>
  <c r="G112" i="186"/>
  <c r="P111" i="186"/>
  <c r="M111" i="186"/>
  <c r="J111" i="186"/>
  <c r="G111" i="186"/>
  <c r="P110" i="186"/>
  <c r="M110" i="186"/>
  <c r="J110" i="186"/>
  <c r="G110" i="186"/>
  <c r="P109" i="186"/>
  <c r="M109" i="186"/>
  <c r="J109" i="186"/>
  <c r="G109" i="186"/>
  <c r="P108" i="186"/>
  <c r="M108" i="186"/>
  <c r="J108" i="186"/>
  <c r="G108" i="186"/>
  <c r="P107" i="186"/>
  <c r="M107" i="186"/>
  <c r="J107" i="186"/>
  <c r="G107" i="186"/>
  <c r="P106" i="186"/>
  <c r="M106" i="186"/>
  <c r="J106" i="186"/>
  <c r="G106" i="186"/>
  <c r="P105" i="186"/>
  <c r="M105" i="186"/>
  <c r="J105" i="186"/>
  <c r="G105" i="186"/>
  <c r="P104" i="186"/>
  <c r="M104" i="186"/>
  <c r="J104" i="186"/>
  <c r="G104" i="186"/>
  <c r="P103" i="186"/>
  <c r="M103" i="186"/>
  <c r="J103" i="186"/>
  <c r="G103" i="186"/>
  <c r="P102" i="186"/>
  <c r="M102" i="186"/>
  <c r="J102" i="186"/>
  <c r="G102" i="186"/>
  <c r="P101" i="186"/>
  <c r="M101" i="186"/>
  <c r="J101" i="186"/>
  <c r="G101" i="186"/>
  <c r="P100" i="186"/>
  <c r="M100" i="186"/>
  <c r="J100" i="186"/>
  <c r="G100" i="186"/>
  <c r="P99" i="186"/>
  <c r="M99" i="186"/>
  <c r="J99" i="186"/>
  <c r="G99" i="186"/>
  <c r="P98" i="186"/>
  <c r="M98" i="186"/>
  <c r="J98" i="186"/>
  <c r="G98" i="186"/>
  <c r="P97" i="186"/>
  <c r="M97" i="186"/>
  <c r="J97" i="186"/>
  <c r="G97" i="186"/>
  <c r="P96" i="186"/>
  <c r="M96" i="186"/>
  <c r="J96" i="186"/>
  <c r="G96" i="186"/>
  <c r="P95" i="186"/>
  <c r="M95" i="186"/>
  <c r="J95" i="186"/>
  <c r="G95" i="186"/>
  <c r="P94" i="186"/>
  <c r="M94" i="186"/>
  <c r="J94" i="186"/>
  <c r="G94" i="186"/>
  <c r="P93" i="186"/>
  <c r="M93" i="186"/>
  <c r="J93" i="186"/>
  <c r="G93" i="186"/>
  <c r="P92" i="186"/>
  <c r="M92" i="186"/>
  <c r="J92" i="186"/>
  <c r="G92" i="186"/>
  <c r="P91" i="186"/>
  <c r="M91" i="186"/>
  <c r="J91" i="186"/>
  <c r="G91" i="186"/>
  <c r="P90" i="186"/>
  <c r="M90" i="186"/>
  <c r="J90" i="186"/>
  <c r="G90" i="186"/>
  <c r="P89" i="186"/>
  <c r="M89" i="186"/>
  <c r="J89" i="186"/>
  <c r="G89" i="186"/>
  <c r="P88" i="186"/>
  <c r="M88" i="186"/>
  <c r="J88" i="186"/>
  <c r="G88" i="186"/>
  <c r="P87" i="186"/>
  <c r="M87" i="186"/>
  <c r="J87" i="186"/>
  <c r="G87" i="186"/>
  <c r="P86" i="186"/>
  <c r="M86" i="186"/>
  <c r="J86" i="186"/>
  <c r="G86" i="186"/>
  <c r="P85" i="186"/>
  <c r="M85" i="186"/>
  <c r="J85" i="186"/>
  <c r="G85" i="186"/>
  <c r="P84" i="186"/>
  <c r="M84" i="186"/>
  <c r="J84" i="186"/>
  <c r="G84" i="186"/>
  <c r="P83" i="186"/>
  <c r="M83" i="186"/>
  <c r="J83" i="186"/>
  <c r="G83" i="186"/>
  <c r="P82" i="186"/>
  <c r="M82" i="186"/>
  <c r="J82" i="186"/>
  <c r="G82" i="186"/>
  <c r="P81" i="186"/>
  <c r="M81" i="186"/>
  <c r="J81" i="186"/>
  <c r="G81" i="186"/>
  <c r="P80" i="186"/>
  <c r="M80" i="186"/>
  <c r="J80" i="186"/>
  <c r="G80" i="186"/>
  <c r="P79" i="186"/>
  <c r="M79" i="186"/>
  <c r="J79" i="186"/>
  <c r="G79" i="186"/>
  <c r="P78" i="186"/>
  <c r="M78" i="186"/>
  <c r="J78" i="186"/>
  <c r="G78" i="186"/>
  <c r="P77" i="186"/>
  <c r="M77" i="186"/>
  <c r="J77" i="186"/>
  <c r="G77" i="186"/>
  <c r="P76" i="186"/>
  <c r="M76" i="186"/>
  <c r="J76" i="186"/>
  <c r="G76" i="186"/>
  <c r="P75" i="186"/>
  <c r="M75" i="186"/>
  <c r="J75" i="186"/>
  <c r="G75" i="186"/>
  <c r="P74" i="186"/>
  <c r="M74" i="186"/>
  <c r="J74" i="186"/>
  <c r="G74" i="186"/>
  <c r="P73" i="186"/>
  <c r="M73" i="186"/>
  <c r="J73" i="186"/>
  <c r="G73" i="186"/>
  <c r="P72" i="186"/>
  <c r="M72" i="186"/>
  <c r="J72" i="186"/>
  <c r="G72" i="186"/>
  <c r="P71" i="186"/>
  <c r="M71" i="186"/>
  <c r="J71" i="186"/>
  <c r="G71" i="186"/>
  <c r="P70" i="186"/>
  <c r="M70" i="186"/>
  <c r="J70" i="186"/>
  <c r="G70" i="186"/>
  <c r="P69" i="186"/>
  <c r="M69" i="186"/>
  <c r="J69" i="186"/>
  <c r="G69" i="186"/>
  <c r="P68" i="186"/>
  <c r="M68" i="186"/>
  <c r="J68" i="186"/>
  <c r="G68" i="186"/>
  <c r="P67" i="186"/>
  <c r="M67" i="186"/>
  <c r="J67" i="186"/>
  <c r="G67" i="186"/>
  <c r="P66" i="186"/>
  <c r="M66" i="186"/>
  <c r="J66" i="186"/>
  <c r="G66" i="186"/>
  <c r="P65" i="186"/>
  <c r="M65" i="186"/>
  <c r="J65" i="186"/>
  <c r="G65" i="186"/>
  <c r="P64" i="186"/>
  <c r="M64" i="186"/>
  <c r="J64" i="186"/>
  <c r="G64" i="186"/>
  <c r="P63" i="186"/>
  <c r="M63" i="186"/>
  <c r="J63" i="186"/>
  <c r="G63" i="186"/>
  <c r="P62" i="186"/>
  <c r="M62" i="186"/>
  <c r="J62" i="186"/>
  <c r="G62" i="186"/>
  <c r="P61" i="186"/>
  <c r="M61" i="186"/>
  <c r="J61" i="186"/>
  <c r="G61" i="186"/>
  <c r="P60" i="186"/>
  <c r="M60" i="186"/>
  <c r="J60" i="186"/>
  <c r="G60" i="186"/>
  <c r="P59" i="186"/>
  <c r="M59" i="186"/>
  <c r="J59" i="186"/>
  <c r="G59" i="186"/>
  <c r="P58" i="186"/>
  <c r="M58" i="186"/>
  <c r="J58" i="186"/>
  <c r="G58" i="186"/>
  <c r="P57" i="186"/>
  <c r="M57" i="186"/>
  <c r="J57" i="186"/>
  <c r="G57" i="186"/>
  <c r="P56" i="186"/>
  <c r="M56" i="186"/>
  <c r="J56" i="186"/>
  <c r="G56" i="186"/>
  <c r="P55" i="186"/>
  <c r="M55" i="186"/>
  <c r="J55" i="186"/>
  <c r="G55" i="186"/>
  <c r="P54" i="186"/>
  <c r="M54" i="186"/>
  <c r="J54" i="186"/>
  <c r="G54" i="186"/>
  <c r="P53" i="186"/>
  <c r="M53" i="186"/>
  <c r="J53" i="186"/>
  <c r="G53" i="186"/>
  <c r="P52" i="186"/>
  <c r="M52" i="186"/>
  <c r="J52" i="186"/>
  <c r="G52" i="186"/>
  <c r="P51" i="186"/>
  <c r="M51" i="186"/>
  <c r="J51" i="186"/>
  <c r="G51" i="186"/>
  <c r="P50" i="186"/>
  <c r="M50" i="186"/>
  <c r="J50" i="186"/>
  <c r="G50" i="186"/>
  <c r="P49" i="186"/>
  <c r="M49" i="186"/>
  <c r="J49" i="186"/>
  <c r="G49" i="186"/>
  <c r="P48" i="186"/>
  <c r="M48" i="186"/>
  <c r="J48" i="186"/>
  <c r="G48" i="186"/>
  <c r="P47" i="186"/>
  <c r="M47" i="186"/>
  <c r="J47" i="186"/>
  <c r="G47" i="186"/>
  <c r="P46" i="186"/>
  <c r="M46" i="186"/>
  <c r="J46" i="186"/>
  <c r="G46" i="186"/>
  <c r="P45" i="186"/>
  <c r="M45" i="186"/>
  <c r="J45" i="186"/>
  <c r="G45" i="186"/>
  <c r="P44" i="186"/>
  <c r="M44" i="186"/>
  <c r="J44" i="186"/>
  <c r="G44" i="186"/>
  <c r="P43" i="186"/>
  <c r="M43" i="186"/>
  <c r="J43" i="186"/>
  <c r="G43" i="186"/>
  <c r="P42" i="186"/>
  <c r="M42" i="186"/>
  <c r="J42" i="186"/>
  <c r="G42" i="186"/>
  <c r="P41" i="186"/>
  <c r="M41" i="186"/>
  <c r="J41" i="186"/>
  <c r="G41" i="186"/>
  <c r="P40" i="186"/>
  <c r="M40" i="186"/>
  <c r="J40" i="186"/>
  <c r="G40" i="186"/>
  <c r="P39" i="186"/>
  <c r="M39" i="186"/>
  <c r="J39" i="186"/>
  <c r="G39" i="186"/>
  <c r="P38" i="186"/>
  <c r="M38" i="186"/>
  <c r="J38" i="186"/>
  <c r="G38" i="186"/>
  <c r="P37" i="186"/>
  <c r="M37" i="186"/>
  <c r="J37" i="186"/>
  <c r="G37" i="186"/>
  <c r="P36" i="186"/>
  <c r="M36" i="186"/>
  <c r="J36" i="186"/>
  <c r="G36" i="186"/>
  <c r="P35" i="186"/>
  <c r="M35" i="186"/>
  <c r="J35" i="186"/>
  <c r="G35" i="186"/>
  <c r="P34" i="186"/>
  <c r="M34" i="186"/>
  <c r="J34" i="186"/>
  <c r="G34" i="186"/>
  <c r="P33" i="186"/>
  <c r="M33" i="186"/>
  <c r="J33" i="186"/>
  <c r="G33" i="186"/>
  <c r="P32" i="186"/>
  <c r="M32" i="186"/>
  <c r="J32" i="186"/>
  <c r="G32" i="186"/>
  <c r="P31" i="186"/>
  <c r="M31" i="186"/>
  <c r="J31" i="186"/>
  <c r="G31" i="186"/>
  <c r="P30" i="186"/>
  <c r="M30" i="186"/>
  <c r="J30" i="186"/>
  <c r="G30" i="186"/>
  <c r="P29" i="186"/>
  <c r="M29" i="186"/>
  <c r="J29" i="186"/>
  <c r="G29" i="186"/>
  <c r="P28" i="186"/>
  <c r="M28" i="186"/>
  <c r="J28" i="186"/>
  <c r="G28" i="186"/>
  <c r="P27" i="186"/>
  <c r="M27" i="186"/>
  <c r="J27" i="186"/>
  <c r="G27" i="186"/>
  <c r="P26" i="186"/>
  <c r="M26" i="186"/>
  <c r="J26" i="186"/>
  <c r="G26" i="186"/>
  <c r="P25" i="186"/>
  <c r="M25" i="186"/>
  <c r="J25" i="186"/>
  <c r="G25" i="186"/>
  <c r="P24" i="186"/>
  <c r="M24" i="186"/>
  <c r="J24" i="186"/>
  <c r="G24" i="186"/>
  <c r="P23" i="186"/>
  <c r="M23" i="186"/>
  <c r="J23" i="186"/>
  <c r="G23" i="186"/>
  <c r="P22" i="186"/>
  <c r="M22" i="186"/>
  <c r="J22" i="186"/>
  <c r="G22" i="186"/>
  <c r="P21" i="186"/>
  <c r="M21" i="186"/>
  <c r="J21" i="186"/>
  <c r="G21" i="186"/>
  <c r="P20" i="186"/>
  <c r="M20" i="186"/>
  <c r="J20" i="186"/>
  <c r="G20" i="186"/>
  <c r="I14" i="186"/>
  <c r="H14" i="186"/>
  <c r="D13" i="186"/>
  <c r="D12" i="186"/>
  <c r="P228" i="185"/>
  <c r="M228" i="185"/>
  <c r="J228" i="185"/>
  <c r="G228" i="185"/>
  <c r="P227" i="185"/>
  <c r="M227" i="185"/>
  <c r="J227" i="185"/>
  <c r="G227" i="185"/>
  <c r="P226" i="185"/>
  <c r="M226" i="185"/>
  <c r="J226" i="185"/>
  <c r="G226" i="185"/>
  <c r="P225" i="185"/>
  <c r="M225" i="185"/>
  <c r="J225" i="185"/>
  <c r="G225" i="185"/>
  <c r="P224" i="185"/>
  <c r="M224" i="185"/>
  <c r="J224" i="185"/>
  <c r="G224" i="185"/>
  <c r="P223" i="185"/>
  <c r="M223" i="185"/>
  <c r="J223" i="185"/>
  <c r="G223" i="185"/>
  <c r="P222" i="185"/>
  <c r="M222" i="185"/>
  <c r="J222" i="185"/>
  <c r="G222" i="185"/>
  <c r="P221" i="185"/>
  <c r="M221" i="185"/>
  <c r="J221" i="185"/>
  <c r="G221" i="185"/>
  <c r="P220" i="185"/>
  <c r="M220" i="185"/>
  <c r="J220" i="185"/>
  <c r="G220" i="185"/>
  <c r="P219" i="185"/>
  <c r="M219" i="185"/>
  <c r="J219" i="185"/>
  <c r="G219" i="185"/>
  <c r="P218" i="185"/>
  <c r="M218" i="185"/>
  <c r="J218" i="185"/>
  <c r="G218" i="185"/>
  <c r="P217" i="185"/>
  <c r="J217" i="185"/>
  <c r="G217" i="185"/>
  <c r="P216" i="185"/>
  <c r="M216" i="185"/>
  <c r="J216" i="185"/>
  <c r="G216" i="185"/>
  <c r="P215" i="185"/>
  <c r="M215" i="185"/>
  <c r="J215" i="185"/>
  <c r="G215" i="185"/>
  <c r="P214" i="185"/>
  <c r="M214" i="185"/>
  <c r="J214" i="185"/>
  <c r="G214" i="185"/>
  <c r="P213" i="185"/>
  <c r="M213" i="185"/>
  <c r="J213" i="185"/>
  <c r="G213" i="185"/>
  <c r="P212" i="185"/>
  <c r="M212" i="185"/>
  <c r="J212" i="185"/>
  <c r="G212" i="185"/>
  <c r="P211" i="185"/>
  <c r="M211" i="185"/>
  <c r="J211" i="185"/>
  <c r="G211" i="185"/>
  <c r="P210" i="185"/>
  <c r="M210" i="185"/>
  <c r="J210" i="185"/>
  <c r="G210" i="185"/>
  <c r="P209" i="185"/>
  <c r="M209" i="185"/>
  <c r="J209" i="185"/>
  <c r="G209" i="185"/>
  <c r="P208" i="185"/>
  <c r="M208" i="185"/>
  <c r="J208" i="185"/>
  <c r="G208" i="185"/>
  <c r="P207" i="185"/>
  <c r="M207" i="185"/>
  <c r="J207" i="185"/>
  <c r="G207" i="185"/>
  <c r="P206" i="185"/>
  <c r="M206" i="185"/>
  <c r="J206" i="185"/>
  <c r="G206" i="185"/>
  <c r="P205" i="185"/>
  <c r="M205" i="185"/>
  <c r="J205" i="185"/>
  <c r="G205" i="185"/>
  <c r="P204" i="185"/>
  <c r="M204" i="185"/>
  <c r="J204" i="185"/>
  <c r="G204" i="185"/>
  <c r="P203" i="185"/>
  <c r="M203" i="185"/>
  <c r="J203" i="185"/>
  <c r="G203" i="185"/>
  <c r="P202" i="185"/>
  <c r="M202" i="185"/>
  <c r="J202" i="185"/>
  <c r="G202" i="185"/>
  <c r="P201" i="185"/>
  <c r="M201" i="185"/>
  <c r="J201" i="185"/>
  <c r="G201" i="185"/>
  <c r="P200" i="185"/>
  <c r="M200" i="185"/>
  <c r="J200" i="185"/>
  <c r="G200" i="185"/>
  <c r="P199" i="185"/>
  <c r="M199" i="185"/>
  <c r="J199" i="185"/>
  <c r="G199" i="185"/>
  <c r="P198" i="185"/>
  <c r="M198" i="185"/>
  <c r="J198" i="185"/>
  <c r="G198" i="185"/>
  <c r="P197" i="185"/>
  <c r="M197" i="185"/>
  <c r="J197" i="185"/>
  <c r="G197" i="185"/>
  <c r="P196" i="185"/>
  <c r="M196" i="185"/>
  <c r="J196" i="185"/>
  <c r="G196" i="185"/>
  <c r="P195" i="185"/>
  <c r="M195" i="185"/>
  <c r="J195" i="185"/>
  <c r="G195" i="185"/>
  <c r="P194" i="185"/>
  <c r="M194" i="185"/>
  <c r="G194" i="185"/>
  <c r="P193" i="185"/>
  <c r="M193" i="185"/>
  <c r="J193" i="185"/>
  <c r="G193" i="185"/>
  <c r="P192" i="185"/>
  <c r="M192" i="185"/>
  <c r="J192" i="185"/>
  <c r="G192" i="185"/>
  <c r="P191" i="185"/>
  <c r="M191" i="185"/>
  <c r="J191" i="185"/>
  <c r="G191" i="185"/>
  <c r="P190" i="185"/>
  <c r="M190" i="185"/>
  <c r="J190" i="185"/>
  <c r="G190" i="185"/>
  <c r="P189" i="185"/>
  <c r="M189" i="185"/>
  <c r="J189" i="185"/>
  <c r="G189" i="185"/>
  <c r="P188" i="185"/>
  <c r="M188" i="185"/>
  <c r="J188" i="185"/>
  <c r="G188" i="185"/>
  <c r="P187" i="185"/>
  <c r="M187" i="185"/>
  <c r="J187" i="185"/>
  <c r="G187" i="185"/>
  <c r="P186" i="185"/>
  <c r="M186" i="185"/>
  <c r="J186" i="185"/>
  <c r="G186" i="185"/>
  <c r="P185" i="185"/>
  <c r="M185" i="185"/>
  <c r="J185" i="185"/>
  <c r="G185" i="185"/>
  <c r="P184" i="185"/>
  <c r="M184" i="185"/>
  <c r="J184" i="185"/>
  <c r="G184" i="185"/>
  <c r="P183" i="185"/>
  <c r="M183" i="185"/>
  <c r="J183" i="185"/>
  <c r="G183" i="185"/>
  <c r="P182" i="185"/>
  <c r="M182" i="185"/>
  <c r="J182" i="185"/>
  <c r="G182" i="185"/>
  <c r="M181" i="185"/>
  <c r="J181" i="185"/>
  <c r="G181" i="185"/>
  <c r="M180" i="185"/>
  <c r="J180" i="185"/>
  <c r="G180" i="185"/>
  <c r="M179" i="185"/>
  <c r="J179" i="185"/>
  <c r="G179" i="185"/>
  <c r="M178" i="185"/>
  <c r="J178" i="185"/>
  <c r="G178" i="185"/>
  <c r="M177" i="185"/>
  <c r="J177" i="185"/>
  <c r="G177" i="185"/>
  <c r="M176" i="185"/>
  <c r="J176" i="185"/>
  <c r="G176" i="185"/>
  <c r="P175" i="185"/>
  <c r="M175" i="185"/>
  <c r="J175" i="185"/>
  <c r="G175" i="185"/>
  <c r="P174" i="185"/>
  <c r="M174" i="185"/>
  <c r="J174" i="185"/>
  <c r="G174" i="185"/>
  <c r="P173" i="185"/>
  <c r="M173" i="185"/>
  <c r="J173" i="185"/>
  <c r="G173" i="185"/>
  <c r="P172" i="185"/>
  <c r="M172" i="185"/>
  <c r="J172" i="185"/>
  <c r="G172" i="185"/>
  <c r="P171" i="185"/>
  <c r="M171" i="185"/>
  <c r="J171" i="185"/>
  <c r="G171" i="185"/>
  <c r="P170" i="185"/>
  <c r="M170" i="185"/>
  <c r="J170" i="185"/>
  <c r="G170" i="185"/>
  <c r="P169" i="185"/>
  <c r="M169" i="185"/>
  <c r="J169" i="185"/>
  <c r="G169" i="185"/>
  <c r="P168" i="185"/>
  <c r="M168" i="185"/>
  <c r="J168" i="185"/>
  <c r="G168" i="185"/>
  <c r="P167" i="185"/>
  <c r="M167" i="185"/>
  <c r="J167" i="185"/>
  <c r="G167" i="185"/>
  <c r="P166" i="185"/>
  <c r="M166" i="185"/>
  <c r="J166" i="185"/>
  <c r="G166" i="185"/>
  <c r="P165" i="185"/>
  <c r="M165" i="185"/>
  <c r="J165" i="185"/>
  <c r="G165" i="185"/>
  <c r="P164" i="185"/>
  <c r="M164" i="185"/>
  <c r="J164" i="185"/>
  <c r="G164" i="185"/>
  <c r="P163" i="185"/>
  <c r="M163" i="185"/>
  <c r="J163" i="185"/>
  <c r="G163" i="185"/>
  <c r="P162" i="185"/>
  <c r="M162" i="185"/>
  <c r="J162" i="185"/>
  <c r="G162" i="185"/>
  <c r="P161" i="185"/>
  <c r="M161" i="185"/>
  <c r="J161" i="185"/>
  <c r="G161" i="185"/>
  <c r="P160" i="185"/>
  <c r="J160" i="185"/>
  <c r="G160" i="185"/>
  <c r="P159" i="185"/>
  <c r="J159" i="185"/>
  <c r="G159" i="185"/>
  <c r="P158" i="185"/>
  <c r="M158" i="185"/>
  <c r="J158" i="185"/>
  <c r="G158" i="185"/>
  <c r="P157" i="185"/>
  <c r="M157" i="185"/>
  <c r="J157" i="185"/>
  <c r="G157" i="185"/>
  <c r="P156" i="185"/>
  <c r="M156" i="185"/>
  <c r="J156" i="185"/>
  <c r="G156" i="185"/>
  <c r="P155" i="185"/>
  <c r="M155" i="185"/>
  <c r="J155" i="185"/>
  <c r="G155" i="185"/>
  <c r="P154" i="185"/>
  <c r="M154" i="185"/>
  <c r="J154" i="185"/>
  <c r="G154" i="185"/>
  <c r="P153" i="185"/>
  <c r="M153" i="185"/>
  <c r="J153" i="185"/>
  <c r="G153" i="185"/>
  <c r="P152" i="185"/>
  <c r="M152" i="185"/>
  <c r="J152" i="185"/>
  <c r="G152" i="185"/>
  <c r="P151" i="185"/>
  <c r="M151" i="185"/>
  <c r="J151" i="185"/>
  <c r="G151" i="185"/>
  <c r="P150" i="185"/>
  <c r="M150" i="185"/>
  <c r="J150" i="185"/>
  <c r="G150" i="185"/>
  <c r="P149" i="185"/>
  <c r="M149" i="185"/>
  <c r="J149" i="185"/>
  <c r="G149" i="185"/>
  <c r="P148" i="185"/>
  <c r="M148" i="185"/>
  <c r="J148" i="185"/>
  <c r="G148" i="185"/>
  <c r="P147" i="185"/>
  <c r="M147" i="185"/>
  <c r="J147" i="185"/>
  <c r="G147" i="185"/>
  <c r="P146" i="185"/>
  <c r="M146" i="185"/>
  <c r="J146" i="185"/>
  <c r="G146" i="185"/>
  <c r="P145" i="185"/>
  <c r="M145" i="185"/>
  <c r="J145" i="185"/>
  <c r="G145" i="185"/>
  <c r="P144" i="185"/>
  <c r="M144" i="185"/>
  <c r="J144" i="185"/>
  <c r="G144" i="185"/>
  <c r="P143" i="185"/>
  <c r="M143" i="185"/>
  <c r="J143" i="185"/>
  <c r="G143" i="185"/>
  <c r="P142" i="185"/>
  <c r="M142" i="185"/>
  <c r="J142" i="185"/>
  <c r="G142" i="185"/>
  <c r="P141" i="185"/>
  <c r="M141" i="185"/>
  <c r="J141" i="185"/>
  <c r="G141" i="185"/>
  <c r="P140" i="185"/>
  <c r="M140" i="185"/>
  <c r="J140" i="185"/>
  <c r="G140" i="185"/>
  <c r="P139" i="185"/>
  <c r="M139" i="185"/>
  <c r="J139" i="185"/>
  <c r="G139" i="185"/>
  <c r="P138" i="185"/>
  <c r="M138" i="185"/>
  <c r="J138" i="185"/>
  <c r="G138" i="185"/>
  <c r="P137" i="185"/>
  <c r="M137" i="185"/>
  <c r="J137" i="185"/>
  <c r="G137" i="185"/>
  <c r="P136" i="185"/>
  <c r="M136" i="185"/>
  <c r="J136" i="185"/>
  <c r="G136" i="185"/>
  <c r="P135" i="185"/>
  <c r="M135" i="185"/>
  <c r="J135" i="185"/>
  <c r="G135" i="185"/>
  <c r="P134" i="185"/>
  <c r="M134" i="185"/>
  <c r="J134" i="185"/>
  <c r="G134" i="185"/>
  <c r="P133" i="185"/>
  <c r="M133" i="185"/>
  <c r="J133" i="185"/>
  <c r="G133" i="185"/>
  <c r="P132" i="185"/>
  <c r="M132" i="185"/>
  <c r="J132" i="185"/>
  <c r="G132" i="185"/>
  <c r="P131" i="185"/>
  <c r="M131" i="185"/>
  <c r="J131" i="185"/>
  <c r="G131" i="185"/>
  <c r="P130" i="185"/>
  <c r="M130" i="185"/>
  <c r="J130" i="185"/>
  <c r="G130" i="185"/>
  <c r="P129" i="185"/>
  <c r="M129" i="185"/>
  <c r="J129" i="185"/>
  <c r="G129" i="185"/>
  <c r="P128" i="185"/>
  <c r="M128" i="185"/>
  <c r="J128" i="185"/>
  <c r="G128" i="185"/>
  <c r="P127" i="185"/>
  <c r="M127" i="185"/>
  <c r="J127" i="185"/>
  <c r="G127" i="185"/>
  <c r="P126" i="185"/>
  <c r="M126" i="185"/>
  <c r="J126" i="185"/>
  <c r="G126" i="185"/>
  <c r="P125" i="185"/>
  <c r="M125" i="185"/>
  <c r="J125" i="185"/>
  <c r="G125" i="185"/>
  <c r="P124" i="185"/>
  <c r="M124" i="185"/>
  <c r="J124" i="185"/>
  <c r="G124" i="185"/>
  <c r="P123" i="185"/>
  <c r="M123" i="185"/>
  <c r="J123" i="185"/>
  <c r="G123" i="185"/>
  <c r="P122" i="185"/>
  <c r="M122" i="185"/>
  <c r="J122" i="185"/>
  <c r="G122" i="185"/>
  <c r="P121" i="185"/>
  <c r="M121" i="185"/>
  <c r="J121" i="185"/>
  <c r="G121" i="185"/>
  <c r="P120" i="185"/>
  <c r="M120" i="185"/>
  <c r="J120" i="185"/>
  <c r="G120" i="185"/>
  <c r="P119" i="185"/>
  <c r="M119" i="185"/>
  <c r="J119" i="185"/>
  <c r="G119" i="185"/>
  <c r="P118" i="185"/>
  <c r="M118" i="185"/>
  <c r="J118" i="185"/>
  <c r="G118" i="185"/>
  <c r="P117" i="185"/>
  <c r="M117" i="185"/>
  <c r="J117" i="185"/>
  <c r="G117" i="185"/>
  <c r="P116" i="185"/>
  <c r="M116" i="185"/>
  <c r="J116" i="185"/>
  <c r="G116" i="185"/>
  <c r="P115" i="185"/>
  <c r="M115" i="185"/>
  <c r="J115" i="185"/>
  <c r="G115" i="185"/>
  <c r="P114" i="185"/>
  <c r="M114" i="185"/>
  <c r="J114" i="185"/>
  <c r="G114" i="185"/>
  <c r="P113" i="185"/>
  <c r="M113" i="185"/>
  <c r="J113" i="185"/>
  <c r="G113" i="185"/>
  <c r="P112" i="185"/>
  <c r="M112" i="185"/>
  <c r="J112" i="185"/>
  <c r="G112" i="185"/>
  <c r="P111" i="185"/>
  <c r="M111" i="185"/>
  <c r="J111" i="185"/>
  <c r="G111" i="185"/>
  <c r="P110" i="185"/>
  <c r="M110" i="185"/>
  <c r="J110" i="185"/>
  <c r="G110" i="185"/>
  <c r="P109" i="185"/>
  <c r="M109" i="185"/>
  <c r="J109" i="185"/>
  <c r="G109" i="185"/>
  <c r="P108" i="185"/>
  <c r="M108" i="185"/>
  <c r="J108" i="185"/>
  <c r="G108" i="185"/>
  <c r="P107" i="185"/>
  <c r="M107" i="185"/>
  <c r="J107" i="185"/>
  <c r="G107" i="185"/>
  <c r="P106" i="185"/>
  <c r="M106" i="185"/>
  <c r="J106" i="185"/>
  <c r="G106" i="185"/>
  <c r="P105" i="185"/>
  <c r="M105" i="185"/>
  <c r="J105" i="185"/>
  <c r="G105" i="185"/>
  <c r="P104" i="185"/>
  <c r="M104" i="185"/>
  <c r="J104" i="185"/>
  <c r="G104" i="185"/>
  <c r="P103" i="185"/>
  <c r="M103" i="185"/>
  <c r="G103" i="185"/>
  <c r="P102" i="185"/>
  <c r="M102" i="185"/>
  <c r="J102" i="185"/>
  <c r="G102" i="185"/>
  <c r="P101" i="185"/>
  <c r="M101" i="185"/>
  <c r="J101" i="185"/>
  <c r="G101" i="185"/>
  <c r="P100" i="185"/>
  <c r="M100" i="185"/>
  <c r="J100" i="185"/>
  <c r="G100" i="185"/>
  <c r="P99" i="185"/>
  <c r="M99" i="185"/>
  <c r="J99" i="185"/>
  <c r="G99" i="185"/>
  <c r="P98" i="185"/>
  <c r="M98" i="185"/>
  <c r="J98" i="185"/>
  <c r="G98" i="185"/>
  <c r="P97" i="185"/>
  <c r="M97" i="185"/>
  <c r="J97" i="185"/>
  <c r="G97" i="185"/>
  <c r="P96" i="185"/>
  <c r="M96" i="185"/>
  <c r="J96" i="185"/>
  <c r="G96" i="185"/>
  <c r="P95" i="185"/>
  <c r="M95" i="185"/>
  <c r="J95" i="185"/>
  <c r="G95" i="185"/>
  <c r="P94" i="185"/>
  <c r="M94" i="185"/>
  <c r="J94" i="185"/>
  <c r="G94" i="185"/>
  <c r="P93" i="185"/>
  <c r="M93" i="185"/>
  <c r="J93" i="185"/>
  <c r="G93" i="185"/>
  <c r="P92" i="185"/>
  <c r="M92" i="185"/>
  <c r="J92" i="185"/>
  <c r="G92" i="185"/>
  <c r="P91" i="185"/>
  <c r="M91" i="185"/>
  <c r="J91" i="185"/>
  <c r="G91" i="185"/>
  <c r="P90" i="185"/>
  <c r="M90" i="185"/>
  <c r="J90" i="185"/>
  <c r="G90" i="185"/>
  <c r="P89" i="185"/>
  <c r="M89" i="185"/>
  <c r="J89" i="185"/>
  <c r="G89" i="185"/>
  <c r="P88" i="185"/>
  <c r="M88" i="185"/>
  <c r="J88" i="185"/>
  <c r="G88" i="185"/>
  <c r="P87" i="185"/>
  <c r="M87" i="185"/>
  <c r="J87" i="185"/>
  <c r="G87" i="185"/>
  <c r="P86" i="185"/>
  <c r="M86" i="185"/>
  <c r="J86" i="185"/>
  <c r="G86" i="185"/>
  <c r="P85" i="185"/>
  <c r="M85" i="185"/>
  <c r="J85" i="185"/>
  <c r="G85" i="185"/>
  <c r="P84" i="185"/>
  <c r="M84" i="185"/>
  <c r="J84" i="185"/>
  <c r="G84" i="185"/>
  <c r="P83" i="185"/>
  <c r="M83" i="185"/>
  <c r="J83" i="185"/>
  <c r="G83" i="185"/>
  <c r="P82" i="185"/>
  <c r="M82" i="185"/>
  <c r="J82" i="185"/>
  <c r="G82" i="185"/>
  <c r="P81" i="185"/>
  <c r="M81" i="185"/>
  <c r="J81" i="185"/>
  <c r="G81" i="185"/>
  <c r="P80" i="185"/>
  <c r="M80" i="185"/>
  <c r="J80" i="185"/>
  <c r="G80" i="185"/>
  <c r="P79" i="185"/>
  <c r="M79" i="185"/>
  <c r="J79" i="185"/>
  <c r="G79" i="185"/>
  <c r="P78" i="185"/>
  <c r="M78" i="185"/>
  <c r="J78" i="185"/>
  <c r="G78" i="185"/>
  <c r="P77" i="185"/>
  <c r="M77" i="185"/>
  <c r="J77" i="185"/>
  <c r="G77" i="185"/>
  <c r="P76" i="185"/>
  <c r="M76" i="185"/>
  <c r="J76" i="185"/>
  <c r="G76" i="185"/>
  <c r="P75" i="185"/>
  <c r="M75" i="185"/>
  <c r="J75" i="185"/>
  <c r="G75" i="185"/>
  <c r="P74" i="185"/>
  <c r="M74" i="185"/>
  <c r="J74" i="185"/>
  <c r="G74" i="185"/>
  <c r="P73" i="185"/>
  <c r="M73" i="185"/>
  <c r="J73" i="185"/>
  <c r="G73" i="185"/>
  <c r="P72" i="185"/>
  <c r="M72" i="185"/>
  <c r="J72" i="185"/>
  <c r="G72" i="185"/>
  <c r="P71" i="185"/>
  <c r="M71" i="185"/>
  <c r="J71" i="185"/>
  <c r="G71" i="185"/>
  <c r="P70" i="185"/>
  <c r="M70" i="185"/>
  <c r="J70" i="185"/>
  <c r="G70" i="185"/>
  <c r="P69" i="185"/>
  <c r="M69" i="185"/>
  <c r="J69" i="185"/>
  <c r="G69" i="185"/>
  <c r="P68" i="185"/>
  <c r="M68" i="185"/>
  <c r="J68" i="185"/>
  <c r="G68" i="185"/>
  <c r="P67" i="185"/>
  <c r="M67" i="185"/>
  <c r="J67" i="185"/>
  <c r="G67" i="185"/>
  <c r="P66" i="185"/>
  <c r="M66" i="185"/>
  <c r="J66" i="185"/>
  <c r="G66" i="185"/>
  <c r="P65" i="185"/>
  <c r="M65" i="185"/>
  <c r="J65" i="185"/>
  <c r="G65" i="185"/>
  <c r="P64" i="185"/>
  <c r="M64" i="185"/>
  <c r="J64" i="185"/>
  <c r="G64" i="185"/>
  <c r="P63" i="185"/>
  <c r="M63" i="185"/>
  <c r="J63" i="185"/>
  <c r="G63" i="185"/>
  <c r="P62" i="185"/>
  <c r="M62" i="185"/>
  <c r="J62" i="185"/>
  <c r="G62" i="185"/>
  <c r="P61" i="185"/>
  <c r="M61" i="185"/>
  <c r="J61" i="185"/>
  <c r="G61" i="185"/>
  <c r="P60" i="185"/>
  <c r="M60" i="185"/>
  <c r="J60" i="185"/>
  <c r="G60" i="185"/>
  <c r="P59" i="185"/>
  <c r="M59" i="185"/>
  <c r="J59" i="185"/>
  <c r="G59" i="185"/>
  <c r="P58" i="185"/>
  <c r="M58" i="185"/>
  <c r="J58" i="185"/>
  <c r="G58" i="185"/>
  <c r="P57" i="185"/>
  <c r="M57" i="185"/>
  <c r="J57" i="185"/>
  <c r="G57" i="185"/>
  <c r="P56" i="185"/>
  <c r="M56" i="185"/>
  <c r="J56" i="185"/>
  <c r="G56" i="185"/>
  <c r="P55" i="185"/>
  <c r="M55" i="185"/>
  <c r="J55" i="185"/>
  <c r="G55" i="185"/>
  <c r="P54" i="185"/>
  <c r="M54" i="185"/>
  <c r="J54" i="185"/>
  <c r="G54" i="185"/>
  <c r="P53" i="185"/>
  <c r="M53" i="185"/>
  <c r="J53" i="185"/>
  <c r="G53" i="185"/>
  <c r="P52" i="185"/>
  <c r="M52" i="185"/>
  <c r="J52" i="185"/>
  <c r="G52" i="185"/>
  <c r="P51" i="185"/>
  <c r="M51" i="185"/>
  <c r="J51" i="185"/>
  <c r="G51" i="185"/>
  <c r="P50" i="185"/>
  <c r="M50" i="185"/>
  <c r="J50" i="185"/>
  <c r="G50" i="185"/>
  <c r="P49" i="185"/>
  <c r="M49" i="185"/>
  <c r="J49" i="185"/>
  <c r="G49" i="185"/>
  <c r="P48" i="185"/>
  <c r="M48" i="185"/>
  <c r="J48" i="185"/>
  <c r="G48" i="185"/>
  <c r="P47" i="185"/>
  <c r="M47" i="185"/>
  <c r="J47" i="185"/>
  <c r="G47" i="185"/>
  <c r="P46" i="185"/>
  <c r="M46" i="185"/>
  <c r="J46" i="185"/>
  <c r="G46" i="185"/>
  <c r="P45" i="185"/>
  <c r="M45" i="185"/>
  <c r="J45" i="185"/>
  <c r="G45" i="185"/>
  <c r="P44" i="185"/>
  <c r="M44" i="185"/>
  <c r="J44" i="185"/>
  <c r="G44" i="185"/>
  <c r="P43" i="185"/>
  <c r="M43" i="185"/>
  <c r="J43" i="185"/>
  <c r="G43" i="185"/>
  <c r="P42" i="185"/>
  <c r="M42" i="185"/>
  <c r="J42" i="185"/>
  <c r="G42" i="185"/>
  <c r="P41" i="185"/>
  <c r="M41" i="185"/>
  <c r="J41" i="185"/>
  <c r="G41" i="185"/>
  <c r="P40" i="185"/>
  <c r="M40" i="185"/>
  <c r="J40" i="185"/>
  <c r="G40" i="185"/>
  <c r="P39" i="185"/>
  <c r="M39" i="185"/>
  <c r="J39" i="185"/>
  <c r="G39" i="185"/>
  <c r="P38" i="185"/>
  <c r="M38" i="185"/>
  <c r="J38" i="185"/>
  <c r="G38" i="185"/>
  <c r="P37" i="185"/>
  <c r="M37" i="185"/>
  <c r="J37" i="185"/>
  <c r="G37" i="185"/>
  <c r="P36" i="185"/>
  <c r="M36" i="185"/>
  <c r="J36" i="185"/>
  <c r="G36" i="185"/>
  <c r="P35" i="185"/>
  <c r="M35" i="185"/>
  <c r="J35" i="185"/>
  <c r="G35" i="185"/>
  <c r="P34" i="185"/>
  <c r="M34" i="185"/>
  <c r="J34" i="185"/>
  <c r="G34" i="185"/>
  <c r="P33" i="185"/>
  <c r="M33" i="185"/>
  <c r="J33" i="185"/>
  <c r="G33" i="185"/>
  <c r="P32" i="185"/>
  <c r="M32" i="185"/>
  <c r="J32" i="185"/>
  <c r="G32" i="185"/>
  <c r="P31" i="185"/>
  <c r="M31" i="185"/>
  <c r="J31" i="185"/>
  <c r="G31" i="185"/>
  <c r="P30" i="185"/>
  <c r="M30" i="185"/>
  <c r="J30" i="185"/>
  <c r="G30" i="185"/>
  <c r="P29" i="185"/>
  <c r="M29" i="185"/>
  <c r="J29" i="185"/>
  <c r="G29" i="185"/>
  <c r="P28" i="185"/>
  <c r="M28" i="185"/>
  <c r="J28" i="185"/>
  <c r="G28" i="185"/>
  <c r="P27" i="185"/>
  <c r="M27" i="185"/>
  <c r="J27" i="185"/>
  <c r="G27" i="185"/>
  <c r="P26" i="185"/>
  <c r="M26" i="185"/>
  <c r="J26" i="185"/>
  <c r="G26" i="185"/>
  <c r="P25" i="185"/>
  <c r="M25" i="185"/>
  <c r="J25" i="185"/>
  <c r="G25" i="185"/>
  <c r="P24" i="185"/>
  <c r="M24" i="185"/>
  <c r="J24" i="185"/>
  <c r="G24" i="185"/>
  <c r="P23" i="185"/>
  <c r="M23" i="185"/>
  <c r="J23" i="185"/>
  <c r="G23" i="185"/>
  <c r="P22" i="185"/>
  <c r="M22" i="185"/>
  <c r="J22" i="185"/>
  <c r="G22" i="185"/>
  <c r="P21" i="185"/>
  <c r="M21" i="185"/>
  <c r="J21" i="185"/>
  <c r="G21" i="185"/>
  <c r="P20" i="185"/>
  <c r="M20" i="185"/>
  <c r="J20" i="185"/>
  <c r="G20" i="185"/>
  <c r="I14" i="185"/>
  <c r="H14" i="185"/>
  <c r="D13" i="185"/>
  <c r="D12" i="185"/>
  <c r="P228" i="183"/>
  <c r="M228" i="183"/>
  <c r="J228" i="183"/>
  <c r="G228" i="183"/>
  <c r="P227" i="183"/>
  <c r="M227" i="183"/>
  <c r="J227" i="183"/>
  <c r="G227" i="183"/>
  <c r="P226" i="183"/>
  <c r="M226" i="183"/>
  <c r="J226" i="183"/>
  <c r="G226" i="183"/>
  <c r="P225" i="183"/>
  <c r="M225" i="183"/>
  <c r="J225" i="183"/>
  <c r="G225" i="183"/>
  <c r="P224" i="183"/>
  <c r="M224" i="183"/>
  <c r="J224" i="183"/>
  <c r="G224" i="183"/>
  <c r="P223" i="183"/>
  <c r="M223" i="183"/>
  <c r="J223" i="183"/>
  <c r="G223" i="183"/>
  <c r="P222" i="183"/>
  <c r="M222" i="183"/>
  <c r="J222" i="183"/>
  <c r="G222" i="183"/>
  <c r="P221" i="183"/>
  <c r="J221" i="183"/>
  <c r="G221" i="183"/>
  <c r="P220" i="183"/>
  <c r="M220" i="183"/>
  <c r="J220" i="183"/>
  <c r="G220" i="183"/>
  <c r="P219" i="183"/>
  <c r="M219" i="183"/>
  <c r="J219" i="183"/>
  <c r="G219" i="183"/>
  <c r="P218" i="183"/>
  <c r="M218" i="183"/>
  <c r="J218" i="183"/>
  <c r="G218" i="183"/>
  <c r="P217" i="183"/>
  <c r="M217" i="183"/>
  <c r="J217" i="183"/>
  <c r="G217" i="183"/>
  <c r="P216" i="183"/>
  <c r="M216" i="183"/>
  <c r="J216" i="183"/>
  <c r="G216" i="183"/>
  <c r="P215" i="183"/>
  <c r="M215" i="183"/>
  <c r="J215" i="183"/>
  <c r="G215" i="183"/>
  <c r="P214" i="183"/>
  <c r="M214" i="183"/>
  <c r="J214" i="183"/>
  <c r="G214" i="183"/>
  <c r="P213" i="183"/>
  <c r="M213" i="183"/>
  <c r="J213" i="183"/>
  <c r="G213" i="183"/>
  <c r="P212" i="183"/>
  <c r="M212" i="183"/>
  <c r="J212" i="183"/>
  <c r="G212" i="183"/>
  <c r="P211" i="183"/>
  <c r="M211" i="183"/>
  <c r="J211" i="183"/>
  <c r="G211" i="183"/>
  <c r="P210" i="183"/>
  <c r="M210" i="183"/>
  <c r="J210" i="183"/>
  <c r="G210" i="183"/>
  <c r="P209" i="183"/>
  <c r="M209" i="183"/>
  <c r="J209" i="183"/>
  <c r="G209" i="183"/>
  <c r="P208" i="183"/>
  <c r="M208" i="183"/>
  <c r="J208" i="183"/>
  <c r="G208" i="183"/>
  <c r="P207" i="183"/>
  <c r="M207" i="183"/>
  <c r="J207" i="183"/>
  <c r="G207" i="183"/>
  <c r="P206" i="183"/>
  <c r="M206" i="183"/>
  <c r="J206" i="183"/>
  <c r="G206" i="183"/>
  <c r="P205" i="183"/>
  <c r="M205" i="183"/>
  <c r="J205" i="183"/>
  <c r="G205" i="183"/>
  <c r="P204" i="183"/>
  <c r="M204" i="183"/>
  <c r="J204" i="183"/>
  <c r="G204" i="183"/>
  <c r="P203" i="183"/>
  <c r="M203" i="183"/>
  <c r="J203" i="183"/>
  <c r="G203" i="183"/>
  <c r="P202" i="183"/>
  <c r="M202" i="183"/>
  <c r="J202" i="183"/>
  <c r="G202" i="183"/>
  <c r="P201" i="183"/>
  <c r="M201" i="183"/>
  <c r="J201" i="183"/>
  <c r="G201" i="183"/>
  <c r="P200" i="183"/>
  <c r="M200" i="183"/>
  <c r="J200" i="183"/>
  <c r="G200" i="183"/>
  <c r="P199" i="183"/>
  <c r="M199" i="183"/>
  <c r="J199" i="183"/>
  <c r="G199" i="183"/>
  <c r="P198" i="183"/>
  <c r="M198" i="183"/>
  <c r="J198" i="183"/>
  <c r="G198" i="183"/>
  <c r="P197" i="183"/>
  <c r="M197" i="183"/>
  <c r="G197" i="183"/>
  <c r="P196" i="183"/>
  <c r="M196" i="183"/>
  <c r="J196" i="183"/>
  <c r="G196" i="183"/>
  <c r="P195" i="183"/>
  <c r="M195" i="183"/>
  <c r="J195" i="183"/>
  <c r="G195" i="183"/>
  <c r="P194" i="183"/>
  <c r="M194" i="183"/>
  <c r="J194" i="183"/>
  <c r="G194" i="183"/>
  <c r="P193" i="183"/>
  <c r="M193" i="183"/>
  <c r="J193" i="183"/>
  <c r="G193" i="183"/>
  <c r="P192" i="183"/>
  <c r="M192" i="183"/>
  <c r="J192" i="183"/>
  <c r="G192" i="183"/>
  <c r="P191" i="183"/>
  <c r="M191" i="183"/>
  <c r="J191" i="183"/>
  <c r="G191" i="183"/>
  <c r="P190" i="183"/>
  <c r="M190" i="183"/>
  <c r="J190" i="183"/>
  <c r="G190" i="183"/>
  <c r="P189" i="183"/>
  <c r="M189" i="183"/>
  <c r="J189" i="183"/>
  <c r="G189" i="183"/>
  <c r="P188" i="183"/>
  <c r="M188" i="183"/>
  <c r="J188" i="183"/>
  <c r="G188" i="183"/>
  <c r="P187" i="183"/>
  <c r="M187" i="183"/>
  <c r="J187" i="183"/>
  <c r="G187" i="183"/>
  <c r="P186" i="183"/>
  <c r="M186" i="183"/>
  <c r="J186" i="183"/>
  <c r="G186" i="183"/>
  <c r="P185" i="183"/>
  <c r="M185" i="183"/>
  <c r="J185" i="183"/>
  <c r="G185" i="183"/>
  <c r="P184" i="183"/>
  <c r="M184" i="183"/>
  <c r="J184" i="183"/>
  <c r="G184" i="183"/>
  <c r="P183" i="183"/>
  <c r="M183" i="183"/>
  <c r="J183" i="183"/>
  <c r="G183" i="183"/>
  <c r="P182" i="183"/>
  <c r="M182" i="183"/>
  <c r="J182" i="183"/>
  <c r="G182" i="183"/>
  <c r="P181" i="183"/>
  <c r="M181" i="183"/>
  <c r="J181" i="183"/>
  <c r="G181" i="183"/>
  <c r="P180" i="183"/>
  <c r="M180" i="183"/>
  <c r="J180" i="183"/>
  <c r="G180" i="183"/>
  <c r="M179" i="183"/>
  <c r="J179" i="183"/>
  <c r="G179" i="183"/>
  <c r="M178" i="183"/>
  <c r="J178" i="183"/>
  <c r="G178" i="183"/>
  <c r="M177" i="183"/>
  <c r="J177" i="183"/>
  <c r="G177" i="183"/>
  <c r="M176" i="183"/>
  <c r="J176" i="183"/>
  <c r="G176" i="183"/>
  <c r="M175" i="183"/>
  <c r="J175" i="183"/>
  <c r="G175" i="183"/>
  <c r="M174" i="183"/>
  <c r="J174" i="183"/>
  <c r="G174" i="183"/>
  <c r="M173" i="183"/>
  <c r="J173" i="183"/>
  <c r="G173" i="183"/>
  <c r="M172" i="183"/>
  <c r="J172" i="183"/>
  <c r="G172" i="183"/>
  <c r="M171" i="183"/>
  <c r="J171" i="183"/>
  <c r="G171" i="183"/>
  <c r="M170" i="183"/>
  <c r="J170" i="183"/>
  <c r="G170" i="183"/>
  <c r="M169" i="183"/>
  <c r="J169" i="183"/>
  <c r="G169" i="183"/>
  <c r="M168" i="183"/>
  <c r="J168" i="183"/>
  <c r="G168" i="183"/>
  <c r="M167" i="183"/>
  <c r="J167" i="183"/>
  <c r="G167" i="183"/>
  <c r="M166" i="183"/>
  <c r="J166" i="183"/>
  <c r="G166" i="183"/>
  <c r="P165" i="183"/>
  <c r="M165" i="183"/>
  <c r="J165" i="183"/>
  <c r="G165" i="183"/>
  <c r="P164" i="183"/>
  <c r="J164" i="183"/>
  <c r="G164" i="183"/>
  <c r="P163" i="183"/>
  <c r="J163" i="183"/>
  <c r="G163" i="183"/>
  <c r="P162" i="183"/>
  <c r="J162" i="183"/>
  <c r="G162" i="183"/>
  <c r="P161" i="183"/>
  <c r="J161" i="183"/>
  <c r="G161" i="183"/>
  <c r="P160" i="183"/>
  <c r="M160" i="183"/>
  <c r="J160" i="183"/>
  <c r="G160" i="183"/>
  <c r="P159" i="183"/>
  <c r="M159" i="183"/>
  <c r="J159" i="183"/>
  <c r="G159" i="183"/>
  <c r="P158" i="183"/>
  <c r="M158" i="183"/>
  <c r="J158" i="183"/>
  <c r="G158" i="183"/>
  <c r="P157" i="183"/>
  <c r="M157" i="183"/>
  <c r="J157" i="183"/>
  <c r="G157" i="183"/>
  <c r="P156" i="183"/>
  <c r="M156" i="183"/>
  <c r="J156" i="183"/>
  <c r="G156" i="183"/>
  <c r="P155" i="183"/>
  <c r="M155" i="183"/>
  <c r="J155" i="183"/>
  <c r="G155" i="183"/>
  <c r="P154" i="183"/>
  <c r="M154" i="183"/>
  <c r="J154" i="183"/>
  <c r="G154" i="183"/>
  <c r="P153" i="183"/>
  <c r="M153" i="183"/>
  <c r="J153" i="183"/>
  <c r="G153" i="183"/>
  <c r="P152" i="183"/>
  <c r="M152" i="183"/>
  <c r="J152" i="183"/>
  <c r="G152" i="183"/>
  <c r="P151" i="183"/>
  <c r="M151" i="183"/>
  <c r="J151" i="183"/>
  <c r="G151" i="183"/>
  <c r="P150" i="183"/>
  <c r="M150" i="183"/>
  <c r="J150" i="183"/>
  <c r="G150" i="183"/>
  <c r="P149" i="183"/>
  <c r="M149" i="183"/>
  <c r="J149" i="183"/>
  <c r="G149" i="183"/>
  <c r="P148" i="183"/>
  <c r="M148" i="183"/>
  <c r="J148" i="183"/>
  <c r="G148" i="183"/>
  <c r="P147" i="183"/>
  <c r="M147" i="183"/>
  <c r="J147" i="183"/>
  <c r="G147" i="183"/>
  <c r="P146" i="183"/>
  <c r="M146" i="183"/>
  <c r="J146" i="183"/>
  <c r="G146" i="183"/>
  <c r="P145" i="183"/>
  <c r="M145" i="183"/>
  <c r="J145" i="183"/>
  <c r="G145" i="183"/>
  <c r="P144" i="183"/>
  <c r="M144" i="183"/>
  <c r="J144" i="183"/>
  <c r="G144" i="183"/>
  <c r="P143" i="183"/>
  <c r="M143" i="183"/>
  <c r="J143" i="183"/>
  <c r="G143" i="183"/>
  <c r="P142" i="183"/>
  <c r="M142" i="183"/>
  <c r="J142" i="183"/>
  <c r="G142" i="183"/>
  <c r="P141" i="183"/>
  <c r="M141" i="183"/>
  <c r="J141" i="183"/>
  <c r="G141" i="183"/>
  <c r="P140" i="183"/>
  <c r="M140" i="183"/>
  <c r="J140" i="183"/>
  <c r="G140" i="183"/>
  <c r="P139" i="183"/>
  <c r="M139" i="183"/>
  <c r="J139" i="183"/>
  <c r="G139" i="183"/>
  <c r="P138" i="183"/>
  <c r="M138" i="183"/>
  <c r="J138" i="183"/>
  <c r="G138" i="183"/>
  <c r="P137" i="183"/>
  <c r="M137" i="183"/>
  <c r="J137" i="183"/>
  <c r="G137" i="183"/>
  <c r="P136" i="183"/>
  <c r="M136" i="183"/>
  <c r="J136" i="183"/>
  <c r="G136" i="183"/>
  <c r="P135" i="183"/>
  <c r="M135" i="183"/>
  <c r="J135" i="183"/>
  <c r="G135" i="183"/>
  <c r="P134" i="183"/>
  <c r="M134" i="183"/>
  <c r="J134" i="183"/>
  <c r="G134" i="183"/>
  <c r="P133" i="183"/>
  <c r="M133" i="183"/>
  <c r="J133" i="183"/>
  <c r="G133" i="183"/>
  <c r="P132" i="183"/>
  <c r="M132" i="183"/>
  <c r="J132" i="183"/>
  <c r="G132" i="183"/>
  <c r="P131" i="183"/>
  <c r="M131" i="183"/>
  <c r="J131" i="183"/>
  <c r="G131" i="183"/>
  <c r="P130" i="183"/>
  <c r="M130" i="183"/>
  <c r="J130" i="183"/>
  <c r="G130" i="183"/>
  <c r="P129" i="183"/>
  <c r="M129" i="183"/>
  <c r="J129" i="183"/>
  <c r="G129" i="183"/>
  <c r="P128" i="183"/>
  <c r="M128" i="183"/>
  <c r="J128" i="183"/>
  <c r="G128" i="183"/>
  <c r="P127" i="183"/>
  <c r="M127" i="183"/>
  <c r="J127" i="183"/>
  <c r="G127" i="183"/>
  <c r="P126" i="183"/>
  <c r="M126" i="183"/>
  <c r="J126" i="183"/>
  <c r="G126" i="183"/>
  <c r="P125" i="183"/>
  <c r="M125" i="183"/>
  <c r="J125" i="183"/>
  <c r="G125" i="183"/>
  <c r="P124" i="183"/>
  <c r="M124" i="183"/>
  <c r="J124" i="183"/>
  <c r="G124" i="183"/>
  <c r="P123" i="183"/>
  <c r="M123" i="183"/>
  <c r="J123" i="183"/>
  <c r="G123" i="183"/>
  <c r="P122" i="183"/>
  <c r="M122" i="183"/>
  <c r="J122" i="183"/>
  <c r="G122" i="183"/>
  <c r="P121" i="183"/>
  <c r="M121" i="183"/>
  <c r="J121" i="183"/>
  <c r="G121" i="183"/>
  <c r="P120" i="183"/>
  <c r="M120" i="183"/>
  <c r="J120" i="183"/>
  <c r="G120" i="183"/>
  <c r="P119" i="183"/>
  <c r="M119" i="183"/>
  <c r="J119" i="183"/>
  <c r="G119" i="183"/>
  <c r="P118" i="183"/>
  <c r="M118" i="183"/>
  <c r="J118" i="183"/>
  <c r="G118" i="183"/>
  <c r="P117" i="183"/>
  <c r="M117" i="183"/>
  <c r="J117" i="183"/>
  <c r="G117" i="183"/>
  <c r="P116" i="183"/>
  <c r="M116" i="183"/>
  <c r="J116" i="183"/>
  <c r="G116" i="183"/>
  <c r="P115" i="183"/>
  <c r="M115" i="183"/>
  <c r="J115" i="183"/>
  <c r="G115" i="183"/>
  <c r="P114" i="183"/>
  <c r="M114" i="183"/>
  <c r="J114" i="183"/>
  <c r="G114" i="183"/>
  <c r="P113" i="183"/>
  <c r="M113" i="183"/>
  <c r="J113" i="183"/>
  <c r="G113" i="183"/>
  <c r="P112" i="183"/>
  <c r="M112" i="183"/>
  <c r="J112" i="183"/>
  <c r="G112" i="183"/>
  <c r="P111" i="183"/>
  <c r="M111" i="183"/>
  <c r="J111" i="183"/>
  <c r="G111" i="183"/>
  <c r="P110" i="183"/>
  <c r="M110" i="183"/>
  <c r="J110" i="183"/>
  <c r="G110" i="183"/>
  <c r="P109" i="183"/>
  <c r="M109" i="183"/>
  <c r="J109" i="183"/>
  <c r="G109" i="183"/>
  <c r="P108" i="183"/>
  <c r="M108" i="183"/>
  <c r="J108" i="183"/>
  <c r="G108" i="183"/>
  <c r="P107" i="183"/>
  <c r="M107" i="183"/>
  <c r="J107" i="183"/>
  <c r="G107" i="183"/>
  <c r="P106" i="183"/>
  <c r="M106" i="183"/>
  <c r="J106" i="183"/>
  <c r="G106" i="183"/>
  <c r="P105" i="183"/>
  <c r="M105" i="183"/>
  <c r="J105" i="183"/>
  <c r="G105" i="183"/>
  <c r="P104" i="183"/>
  <c r="M104" i="183"/>
  <c r="J104" i="183"/>
  <c r="G104" i="183"/>
  <c r="P103" i="183"/>
  <c r="M103" i="183"/>
  <c r="J103" i="183"/>
  <c r="G103" i="183"/>
  <c r="P102" i="183"/>
  <c r="M102" i="183"/>
  <c r="J102" i="183"/>
  <c r="G102" i="183"/>
  <c r="P101" i="183"/>
  <c r="M101" i="183"/>
  <c r="J101" i="183"/>
  <c r="G101" i="183"/>
  <c r="P100" i="183"/>
  <c r="M100" i="183"/>
  <c r="J100" i="183"/>
  <c r="G100" i="183"/>
  <c r="P99" i="183"/>
  <c r="M99" i="183"/>
  <c r="J99" i="183"/>
  <c r="G99" i="183"/>
  <c r="P98" i="183"/>
  <c r="M98" i="183"/>
  <c r="J98" i="183"/>
  <c r="G98" i="183"/>
  <c r="P97" i="183"/>
  <c r="M97" i="183"/>
  <c r="J97" i="183"/>
  <c r="G97" i="183"/>
  <c r="P96" i="183"/>
  <c r="M96" i="183"/>
  <c r="J96" i="183"/>
  <c r="G96" i="183"/>
  <c r="P95" i="183"/>
  <c r="M95" i="183"/>
  <c r="J95" i="183"/>
  <c r="G95" i="183"/>
  <c r="P94" i="183"/>
  <c r="M94" i="183"/>
  <c r="J94" i="183"/>
  <c r="G94" i="183"/>
  <c r="P93" i="183"/>
  <c r="M93" i="183"/>
  <c r="J93" i="183"/>
  <c r="G93" i="183"/>
  <c r="P92" i="183"/>
  <c r="M92" i="183"/>
  <c r="J92" i="183"/>
  <c r="G92" i="183"/>
  <c r="P91" i="183"/>
  <c r="M91" i="183"/>
  <c r="J91" i="183"/>
  <c r="G91" i="183"/>
  <c r="P90" i="183"/>
  <c r="M90" i="183"/>
  <c r="J90" i="183"/>
  <c r="G90" i="183"/>
  <c r="P89" i="183"/>
  <c r="M89" i="183"/>
  <c r="J89" i="183"/>
  <c r="G89" i="183"/>
  <c r="P88" i="183"/>
  <c r="M88" i="183"/>
  <c r="J88" i="183"/>
  <c r="G88" i="183"/>
  <c r="P87" i="183"/>
  <c r="M87" i="183"/>
  <c r="J87" i="183"/>
  <c r="G87" i="183"/>
  <c r="P86" i="183"/>
  <c r="M86" i="183"/>
  <c r="J86" i="183"/>
  <c r="G86" i="183"/>
  <c r="P85" i="183"/>
  <c r="M85" i="183"/>
  <c r="J85" i="183"/>
  <c r="G85" i="183"/>
  <c r="P84" i="183"/>
  <c r="M84" i="183"/>
  <c r="J84" i="183"/>
  <c r="G84" i="183"/>
  <c r="P83" i="183"/>
  <c r="M83" i="183"/>
  <c r="J83" i="183"/>
  <c r="G83" i="183"/>
  <c r="P82" i="183"/>
  <c r="M82" i="183"/>
  <c r="J82" i="183"/>
  <c r="G82" i="183"/>
  <c r="P81" i="183"/>
  <c r="M81" i="183"/>
  <c r="J81" i="183"/>
  <c r="G81" i="183"/>
  <c r="P80" i="183"/>
  <c r="M80" i="183"/>
  <c r="J80" i="183"/>
  <c r="G80" i="183"/>
  <c r="P79" i="183"/>
  <c r="M79" i="183"/>
  <c r="J79" i="183"/>
  <c r="G79" i="183"/>
  <c r="P78" i="183"/>
  <c r="M78" i="183"/>
  <c r="J78" i="183"/>
  <c r="G78" i="183"/>
  <c r="P77" i="183"/>
  <c r="M77" i="183"/>
  <c r="J77" i="183"/>
  <c r="G77" i="183"/>
  <c r="P76" i="183"/>
  <c r="M76" i="183"/>
  <c r="J76" i="183"/>
  <c r="G76" i="183"/>
  <c r="P75" i="183"/>
  <c r="M75" i="183"/>
  <c r="J75" i="183"/>
  <c r="G75" i="183"/>
  <c r="P74" i="183"/>
  <c r="M74" i="183"/>
  <c r="J74" i="183"/>
  <c r="G74" i="183"/>
  <c r="P73" i="183"/>
  <c r="M73" i="183"/>
  <c r="J73" i="183"/>
  <c r="G73" i="183"/>
  <c r="P72" i="183"/>
  <c r="M72" i="183"/>
  <c r="J72" i="183"/>
  <c r="G72" i="183"/>
  <c r="P71" i="183"/>
  <c r="M71" i="183"/>
  <c r="J71" i="183"/>
  <c r="G71" i="183"/>
  <c r="P70" i="183"/>
  <c r="M70" i="183"/>
  <c r="J70" i="183"/>
  <c r="G70" i="183"/>
  <c r="P69" i="183"/>
  <c r="M69" i="183"/>
  <c r="J69" i="183"/>
  <c r="G69" i="183"/>
  <c r="P68" i="183"/>
  <c r="M68" i="183"/>
  <c r="J68" i="183"/>
  <c r="G68" i="183"/>
  <c r="P67" i="183"/>
  <c r="M67" i="183"/>
  <c r="J67" i="183"/>
  <c r="G67" i="183"/>
  <c r="P66" i="183"/>
  <c r="M66" i="183"/>
  <c r="J66" i="183"/>
  <c r="G66" i="183"/>
  <c r="P65" i="183"/>
  <c r="M65" i="183"/>
  <c r="J65" i="183"/>
  <c r="G65" i="183"/>
  <c r="P64" i="183"/>
  <c r="M64" i="183"/>
  <c r="J64" i="183"/>
  <c r="G64" i="183"/>
  <c r="P63" i="183"/>
  <c r="M63" i="183"/>
  <c r="J63" i="183"/>
  <c r="G63" i="183"/>
  <c r="P62" i="183"/>
  <c r="M62" i="183"/>
  <c r="J62" i="183"/>
  <c r="G62" i="183"/>
  <c r="P61" i="183"/>
  <c r="M61" i="183"/>
  <c r="J61" i="183"/>
  <c r="G61" i="183"/>
  <c r="P60" i="183"/>
  <c r="M60" i="183"/>
  <c r="J60" i="183"/>
  <c r="G60" i="183"/>
  <c r="P59" i="183"/>
  <c r="M59" i="183"/>
  <c r="J59" i="183"/>
  <c r="G59" i="183"/>
  <c r="P58" i="183"/>
  <c r="M58" i="183"/>
  <c r="J58" i="183"/>
  <c r="G58" i="183"/>
  <c r="P57" i="183"/>
  <c r="M57" i="183"/>
  <c r="J57" i="183"/>
  <c r="G57" i="183"/>
  <c r="P56" i="183"/>
  <c r="M56" i="183"/>
  <c r="J56" i="183"/>
  <c r="G56" i="183"/>
  <c r="P55" i="183"/>
  <c r="M55" i="183"/>
  <c r="J55" i="183"/>
  <c r="G55" i="183"/>
  <c r="P54" i="183"/>
  <c r="M54" i="183"/>
  <c r="J54" i="183"/>
  <c r="G54" i="183"/>
  <c r="P53" i="183"/>
  <c r="M53" i="183"/>
  <c r="J53" i="183"/>
  <c r="G53" i="183"/>
  <c r="P52" i="183"/>
  <c r="M52" i="183"/>
  <c r="J52" i="183"/>
  <c r="G52" i="183"/>
  <c r="P51" i="183"/>
  <c r="M51" i="183"/>
  <c r="J51" i="183"/>
  <c r="G51" i="183"/>
  <c r="P50" i="183"/>
  <c r="M50" i="183"/>
  <c r="J50" i="183"/>
  <c r="G50" i="183"/>
  <c r="P49" i="183"/>
  <c r="M49" i="183"/>
  <c r="J49" i="183"/>
  <c r="G49" i="183"/>
  <c r="P48" i="183"/>
  <c r="M48" i="183"/>
  <c r="J48" i="183"/>
  <c r="G48" i="183"/>
  <c r="P47" i="183"/>
  <c r="M47" i="183"/>
  <c r="J47" i="183"/>
  <c r="G47" i="183"/>
  <c r="P46" i="183"/>
  <c r="M46" i="183"/>
  <c r="J46" i="183"/>
  <c r="G46" i="183"/>
  <c r="P45" i="183"/>
  <c r="M45" i="183"/>
  <c r="J45" i="183"/>
  <c r="G45" i="183"/>
  <c r="P44" i="183"/>
  <c r="M44" i="183"/>
  <c r="J44" i="183"/>
  <c r="G44" i="183"/>
  <c r="P43" i="183"/>
  <c r="M43" i="183"/>
  <c r="J43" i="183"/>
  <c r="G43" i="183"/>
  <c r="P42" i="183"/>
  <c r="M42" i="183"/>
  <c r="J42" i="183"/>
  <c r="G42" i="183"/>
  <c r="P41" i="183"/>
  <c r="M41" i="183"/>
  <c r="J41" i="183"/>
  <c r="G41" i="183"/>
  <c r="P40" i="183"/>
  <c r="M40" i="183"/>
  <c r="J40" i="183"/>
  <c r="G40" i="183"/>
  <c r="P39" i="183"/>
  <c r="M39" i="183"/>
  <c r="J39" i="183"/>
  <c r="G39" i="183"/>
  <c r="P38" i="183"/>
  <c r="M38" i="183"/>
  <c r="J38" i="183"/>
  <c r="G38" i="183"/>
  <c r="P37" i="183"/>
  <c r="M37" i="183"/>
  <c r="J37" i="183"/>
  <c r="G37" i="183"/>
  <c r="P36" i="183"/>
  <c r="M36" i="183"/>
  <c r="J36" i="183"/>
  <c r="G36" i="183"/>
  <c r="P35" i="183"/>
  <c r="M35" i="183"/>
  <c r="J35" i="183"/>
  <c r="G35" i="183"/>
  <c r="P34" i="183"/>
  <c r="M34" i="183"/>
  <c r="J34" i="183"/>
  <c r="G34" i="183"/>
  <c r="P33" i="183"/>
  <c r="M33" i="183"/>
  <c r="J33" i="183"/>
  <c r="G33" i="183"/>
  <c r="P32" i="183"/>
  <c r="M32" i="183"/>
  <c r="J32" i="183"/>
  <c r="G32" i="183"/>
  <c r="P31" i="183"/>
  <c r="M31" i="183"/>
  <c r="J31" i="183"/>
  <c r="G31" i="183"/>
  <c r="P30" i="183"/>
  <c r="M30" i="183"/>
  <c r="J30" i="183"/>
  <c r="G30" i="183"/>
  <c r="P29" i="183"/>
  <c r="M29" i="183"/>
  <c r="J29" i="183"/>
  <c r="G29" i="183"/>
  <c r="P28" i="183"/>
  <c r="M28" i="183"/>
  <c r="J28" i="183"/>
  <c r="G28" i="183"/>
  <c r="P27" i="183"/>
  <c r="M27" i="183"/>
  <c r="J27" i="183"/>
  <c r="G27" i="183"/>
  <c r="P26" i="183"/>
  <c r="M26" i="183"/>
  <c r="J26" i="183"/>
  <c r="G26" i="183"/>
  <c r="P25" i="183"/>
  <c r="M25" i="183"/>
  <c r="J25" i="183"/>
  <c r="G25" i="183"/>
  <c r="P24" i="183"/>
  <c r="M24" i="183"/>
  <c r="J24" i="183"/>
  <c r="G24" i="183"/>
  <c r="P23" i="183"/>
  <c r="M23" i="183"/>
  <c r="J23" i="183"/>
  <c r="G23" i="183"/>
  <c r="P22" i="183"/>
  <c r="M22" i="183"/>
  <c r="J22" i="183"/>
  <c r="G22" i="183"/>
  <c r="P21" i="183"/>
  <c r="M21" i="183"/>
  <c r="J21" i="183"/>
  <c r="G21" i="183"/>
  <c r="P20" i="183"/>
  <c r="M20" i="183"/>
  <c r="J20" i="183"/>
  <c r="G20" i="183"/>
  <c r="I14" i="183"/>
  <c r="H14" i="183"/>
  <c r="D13" i="183"/>
  <c r="D12" i="183"/>
  <c r="P228" i="182"/>
  <c r="M228" i="182"/>
  <c r="J228" i="182"/>
  <c r="G228" i="182"/>
  <c r="D228" i="182"/>
  <c r="P227" i="182"/>
  <c r="M227" i="182"/>
  <c r="J227" i="182"/>
  <c r="G227" i="182"/>
  <c r="D227" i="182"/>
  <c r="P226" i="182"/>
  <c r="M226" i="182"/>
  <c r="J226" i="182"/>
  <c r="G226" i="182"/>
  <c r="D226" i="182"/>
  <c r="P225" i="182"/>
  <c r="M225" i="182"/>
  <c r="J225" i="182"/>
  <c r="G225" i="182"/>
  <c r="D225" i="182"/>
  <c r="P224" i="182"/>
  <c r="M224" i="182"/>
  <c r="J224" i="182"/>
  <c r="G224" i="182"/>
  <c r="D224" i="182"/>
  <c r="P223" i="182"/>
  <c r="M223" i="182"/>
  <c r="J223" i="182"/>
  <c r="G223" i="182"/>
  <c r="D223" i="182"/>
  <c r="P222" i="182"/>
  <c r="M222" i="182"/>
  <c r="J222" i="182"/>
  <c r="G222" i="182"/>
  <c r="D222" i="182"/>
  <c r="P221" i="182"/>
  <c r="M221" i="182"/>
  <c r="J221" i="182"/>
  <c r="G221" i="182"/>
  <c r="D221" i="182"/>
  <c r="P220" i="182"/>
  <c r="J220" i="182"/>
  <c r="G220" i="182"/>
  <c r="D220" i="182"/>
  <c r="P219" i="182"/>
  <c r="M219" i="182"/>
  <c r="J219" i="182"/>
  <c r="G219" i="182"/>
  <c r="D219" i="182"/>
  <c r="P218" i="182"/>
  <c r="M218" i="182"/>
  <c r="J218" i="182"/>
  <c r="G218" i="182"/>
  <c r="D218" i="182"/>
  <c r="P217" i="182"/>
  <c r="M217" i="182"/>
  <c r="J217" i="182"/>
  <c r="G217" i="182"/>
  <c r="D217" i="182"/>
  <c r="P216" i="182"/>
  <c r="M216" i="182"/>
  <c r="J216" i="182"/>
  <c r="G216" i="182"/>
  <c r="D216" i="182"/>
  <c r="P215" i="182"/>
  <c r="M215" i="182"/>
  <c r="J215" i="182"/>
  <c r="G215" i="182"/>
  <c r="D215" i="182"/>
  <c r="P214" i="182"/>
  <c r="M214" i="182"/>
  <c r="J214" i="182"/>
  <c r="G214" i="182"/>
  <c r="D214" i="182"/>
  <c r="P213" i="182"/>
  <c r="M213" i="182"/>
  <c r="J213" i="182"/>
  <c r="G213" i="182"/>
  <c r="D213" i="182"/>
  <c r="P212" i="182"/>
  <c r="M212" i="182"/>
  <c r="J212" i="182"/>
  <c r="G212" i="182"/>
  <c r="D212" i="182"/>
  <c r="P211" i="182"/>
  <c r="M211" i="182"/>
  <c r="J211" i="182"/>
  <c r="G211" i="182"/>
  <c r="D211" i="182"/>
  <c r="P210" i="182"/>
  <c r="M210" i="182"/>
  <c r="J210" i="182"/>
  <c r="G210" i="182"/>
  <c r="D210" i="182"/>
  <c r="P209" i="182"/>
  <c r="M209" i="182"/>
  <c r="J209" i="182"/>
  <c r="G209" i="182"/>
  <c r="D209" i="182"/>
  <c r="P208" i="182"/>
  <c r="M208" i="182"/>
  <c r="J208" i="182"/>
  <c r="G208" i="182"/>
  <c r="D208" i="182"/>
  <c r="P207" i="182"/>
  <c r="M207" i="182"/>
  <c r="J207" i="182"/>
  <c r="G207" i="182"/>
  <c r="D207" i="182"/>
  <c r="P206" i="182"/>
  <c r="M206" i="182"/>
  <c r="J206" i="182"/>
  <c r="G206" i="182"/>
  <c r="D206" i="182"/>
  <c r="P205" i="182"/>
  <c r="M205" i="182"/>
  <c r="J205" i="182"/>
  <c r="G205" i="182"/>
  <c r="D205" i="182"/>
  <c r="P204" i="182"/>
  <c r="M204" i="182"/>
  <c r="J204" i="182"/>
  <c r="G204" i="182"/>
  <c r="D204" i="182"/>
  <c r="P203" i="182"/>
  <c r="M203" i="182"/>
  <c r="J203" i="182"/>
  <c r="G203" i="182"/>
  <c r="D203" i="182"/>
  <c r="P202" i="182"/>
  <c r="M202" i="182"/>
  <c r="J202" i="182"/>
  <c r="G202" i="182"/>
  <c r="D202" i="182"/>
  <c r="P201" i="182"/>
  <c r="M201" i="182"/>
  <c r="J201" i="182"/>
  <c r="G201" i="182"/>
  <c r="D201" i="182"/>
  <c r="P200" i="182"/>
  <c r="M200" i="182"/>
  <c r="J200" i="182"/>
  <c r="G200" i="182"/>
  <c r="D200" i="182"/>
  <c r="P199" i="182"/>
  <c r="M199" i="182"/>
  <c r="J199" i="182"/>
  <c r="G199" i="182"/>
  <c r="D199" i="182"/>
  <c r="P198" i="182"/>
  <c r="M198" i="182"/>
  <c r="J198" i="182"/>
  <c r="G198" i="182"/>
  <c r="D198" i="182"/>
  <c r="P197" i="182"/>
  <c r="M197" i="182"/>
  <c r="J197" i="182"/>
  <c r="G197" i="182"/>
  <c r="D197" i="182"/>
  <c r="P196" i="182"/>
  <c r="M196" i="182"/>
  <c r="J196" i="182"/>
  <c r="G196" i="182"/>
  <c r="D196" i="182"/>
  <c r="P195" i="182"/>
  <c r="M195" i="182"/>
  <c r="J195" i="182"/>
  <c r="G195" i="182"/>
  <c r="D195" i="182"/>
  <c r="P194" i="182"/>
  <c r="M194" i="182"/>
  <c r="J194" i="182"/>
  <c r="G194" i="182"/>
  <c r="D194" i="182"/>
  <c r="P193" i="182"/>
  <c r="M193" i="182"/>
  <c r="J193" i="182"/>
  <c r="G193" i="182"/>
  <c r="D193" i="182"/>
  <c r="P192" i="182"/>
  <c r="M192" i="182"/>
  <c r="J192" i="182"/>
  <c r="G192" i="182"/>
  <c r="D192" i="182"/>
  <c r="P191" i="182"/>
  <c r="M191" i="182"/>
  <c r="J191" i="182"/>
  <c r="G191" i="182"/>
  <c r="D191" i="182"/>
  <c r="P190" i="182"/>
  <c r="M190" i="182"/>
  <c r="J190" i="182"/>
  <c r="G190" i="182"/>
  <c r="D190" i="182"/>
  <c r="P189" i="182"/>
  <c r="M189" i="182"/>
  <c r="J189" i="182"/>
  <c r="G189" i="182"/>
  <c r="D189" i="182"/>
  <c r="P188" i="182"/>
  <c r="M188" i="182"/>
  <c r="J188" i="182"/>
  <c r="G188" i="182"/>
  <c r="D188" i="182"/>
  <c r="P187" i="182"/>
  <c r="M187" i="182"/>
  <c r="J187" i="182"/>
  <c r="G187" i="182"/>
  <c r="D187" i="182"/>
  <c r="P186" i="182"/>
  <c r="M186" i="182"/>
  <c r="J186" i="182"/>
  <c r="G186" i="182"/>
  <c r="D186" i="182"/>
  <c r="P185" i="182"/>
  <c r="M185" i="182"/>
  <c r="J185" i="182"/>
  <c r="G185" i="182"/>
  <c r="D185" i="182"/>
  <c r="P184" i="182"/>
  <c r="M184" i="182"/>
  <c r="J184" i="182"/>
  <c r="G184" i="182"/>
  <c r="D184" i="182"/>
  <c r="P183" i="182"/>
  <c r="M183" i="182"/>
  <c r="J183" i="182"/>
  <c r="G183" i="182"/>
  <c r="D183" i="182"/>
  <c r="P182" i="182"/>
  <c r="M182" i="182"/>
  <c r="J182" i="182"/>
  <c r="G182" i="182"/>
  <c r="D182" i="182"/>
  <c r="P181" i="182"/>
  <c r="M181" i="182"/>
  <c r="J181" i="182"/>
  <c r="G181" i="182"/>
  <c r="D181" i="182"/>
  <c r="P180" i="182"/>
  <c r="M180" i="182"/>
  <c r="J180" i="182"/>
  <c r="G180" i="182"/>
  <c r="D180" i="182"/>
  <c r="P179" i="182"/>
  <c r="M179" i="182"/>
  <c r="J179" i="182"/>
  <c r="G179" i="182"/>
  <c r="D179" i="182"/>
  <c r="P178" i="182"/>
  <c r="M178" i="182"/>
  <c r="J178" i="182"/>
  <c r="G178" i="182"/>
  <c r="D178" i="182"/>
  <c r="P177" i="182"/>
  <c r="M177" i="182"/>
  <c r="J177" i="182"/>
  <c r="G177" i="182"/>
  <c r="D177" i="182"/>
  <c r="P176" i="182"/>
  <c r="M176" i="182"/>
  <c r="J176" i="182"/>
  <c r="G176" i="182"/>
  <c r="D176" i="182"/>
  <c r="P175" i="182"/>
  <c r="M175" i="182"/>
  <c r="J175" i="182"/>
  <c r="G175" i="182"/>
  <c r="D175" i="182"/>
  <c r="P174" i="182"/>
  <c r="M174" i="182"/>
  <c r="J174" i="182"/>
  <c r="G174" i="182"/>
  <c r="D174" i="182"/>
  <c r="P173" i="182"/>
  <c r="M173" i="182"/>
  <c r="J173" i="182"/>
  <c r="G173" i="182"/>
  <c r="D173" i="182"/>
  <c r="M172" i="182"/>
  <c r="J172" i="182"/>
  <c r="G172" i="182"/>
  <c r="D172" i="182"/>
  <c r="M171" i="182"/>
  <c r="J171" i="182"/>
  <c r="G171" i="182"/>
  <c r="M170" i="182"/>
  <c r="J170" i="182"/>
  <c r="G170" i="182"/>
  <c r="M169" i="182"/>
  <c r="J169" i="182"/>
  <c r="G169" i="182"/>
  <c r="M168" i="182"/>
  <c r="J168" i="182"/>
  <c r="G168" i="182"/>
  <c r="M167" i="182"/>
  <c r="J167" i="182"/>
  <c r="G167" i="182"/>
  <c r="M166" i="182"/>
  <c r="J166" i="182"/>
  <c r="G166" i="182"/>
  <c r="D166" i="182"/>
  <c r="M165" i="182"/>
  <c r="J165" i="182"/>
  <c r="G165" i="182"/>
  <c r="D165" i="182"/>
  <c r="M164" i="182"/>
  <c r="J164" i="182"/>
  <c r="G164" i="182"/>
  <c r="D164" i="182"/>
  <c r="J163" i="182"/>
  <c r="G163" i="182"/>
  <c r="D163" i="182"/>
  <c r="J162" i="182"/>
  <c r="G162" i="182"/>
  <c r="D162" i="182"/>
  <c r="J161" i="182"/>
  <c r="G161" i="182"/>
  <c r="D161" i="182"/>
  <c r="J160" i="182"/>
  <c r="G160" i="182"/>
  <c r="D160" i="182"/>
  <c r="J159" i="182"/>
  <c r="G159" i="182"/>
  <c r="D159" i="182"/>
  <c r="M158" i="182"/>
  <c r="J158" i="182"/>
  <c r="G158" i="182"/>
  <c r="D158" i="182"/>
  <c r="M157" i="182"/>
  <c r="J157" i="182"/>
  <c r="G157" i="182"/>
  <c r="D157" i="182"/>
  <c r="M156" i="182"/>
  <c r="J156" i="182"/>
  <c r="G156" i="182"/>
  <c r="D156" i="182"/>
  <c r="M155" i="182"/>
  <c r="J155" i="182"/>
  <c r="G155" i="182"/>
  <c r="D155" i="182"/>
  <c r="P154" i="182"/>
  <c r="M154" i="182"/>
  <c r="J154" i="182"/>
  <c r="G154" i="182"/>
  <c r="D154" i="182"/>
  <c r="P153" i="182"/>
  <c r="M153" i="182"/>
  <c r="J153" i="182"/>
  <c r="G153" i="182"/>
  <c r="D153" i="182"/>
  <c r="P152" i="182"/>
  <c r="M152" i="182"/>
  <c r="J152" i="182"/>
  <c r="G152" i="182"/>
  <c r="D152" i="182"/>
  <c r="P151" i="182"/>
  <c r="M151" i="182"/>
  <c r="J151" i="182"/>
  <c r="G151" i="182"/>
  <c r="D151" i="182"/>
  <c r="P150" i="182"/>
  <c r="M150" i="182"/>
  <c r="J150" i="182"/>
  <c r="G150" i="182"/>
  <c r="D150" i="182"/>
  <c r="P149" i="182"/>
  <c r="M149" i="182"/>
  <c r="J149" i="182"/>
  <c r="G149" i="182"/>
  <c r="D149" i="182"/>
  <c r="P148" i="182"/>
  <c r="M148" i="182"/>
  <c r="J148" i="182"/>
  <c r="G148" i="182"/>
  <c r="D148" i="182"/>
  <c r="P147" i="182"/>
  <c r="M147" i="182"/>
  <c r="J147" i="182"/>
  <c r="G147" i="182"/>
  <c r="D147" i="182"/>
  <c r="P146" i="182"/>
  <c r="M146" i="182"/>
  <c r="J146" i="182"/>
  <c r="G146" i="182"/>
  <c r="D146" i="182"/>
  <c r="P145" i="182"/>
  <c r="M145" i="182"/>
  <c r="J145" i="182"/>
  <c r="G145" i="182"/>
  <c r="D145" i="182"/>
  <c r="P144" i="182"/>
  <c r="M144" i="182"/>
  <c r="J144" i="182"/>
  <c r="G144" i="182"/>
  <c r="D144" i="182"/>
  <c r="P143" i="182"/>
  <c r="M143" i="182"/>
  <c r="J143" i="182"/>
  <c r="G143" i="182"/>
  <c r="D143" i="182"/>
  <c r="P142" i="182"/>
  <c r="M142" i="182"/>
  <c r="J142" i="182"/>
  <c r="G142" i="182"/>
  <c r="D142" i="182"/>
  <c r="P141" i="182"/>
  <c r="M141" i="182"/>
  <c r="J141" i="182"/>
  <c r="G141" i="182"/>
  <c r="D141" i="182"/>
  <c r="P140" i="182"/>
  <c r="M140" i="182"/>
  <c r="J140" i="182"/>
  <c r="G140" i="182"/>
  <c r="D140" i="182"/>
  <c r="P139" i="182"/>
  <c r="M139" i="182"/>
  <c r="J139" i="182"/>
  <c r="G139" i="182"/>
  <c r="D139" i="182"/>
  <c r="P138" i="182"/>
  <c r="M138" i="182"/>
  <c r="J138" i="182"/>
  <c r="G138" i="182"/>
  <c r="D138" i="182"/>
  <c r="P137" i="182"/>
  <c r="M137" i="182"/>
  <c r="J137" i="182"/>
  <c r="G137" i="182"/>
  <c r="D137" i="182"/>
  <c r="P136" i="182"/>
  <c r="M136" i="182"/>
  <c r="J136" i="182"/>
  <c r="G136" i="182"/>
  <c r="D136" i="182"/>
  <c r="P135" i="182"/>
  <c r="M135" i="182"/>
  <c r="J135" i="182"/>
  <c r="G135" i="182"/>
  <c r="D135" i="182"/>
  <c r="P134" i="182"/>
  <c r="M134" i="182"/>
  <c r="J134" i="182"/>
  <c r="G134" i="182"/>
  <c r="D134" i="182"/>
  <c r="P133" i="182"/>
  <c r="M133" i="182"/>
  <c r="J133" i="182"/>
  <c r="G133" i="182"/>
  <c r="D133" i="182"/>
  <c r="P132" i="182"/>
  <c r="M132" i="182"/>
  <c r="J132" i="182"/>
  <c r="G132" i="182"/>
  <c r="D132" i="182"/>
  <c r="P131" i="182"/>
  <c r="M131" i="182"/>
  <c r="J131" i="182"/>
  <c r="G131" i="182"/>
  <c r="D131" i="182"/>
  <c r="P130" i="182"/>
  <c r="M130" i="182"/>
  <c r="J130" i="182"/>
  <c r="G130" i="182"/>
  <c r="D130" i="182"/>
  <c r="P129" i="182"/>
  <c r="M129" i="182"/>
  <c r="J129" i="182"/>
  <c r="G129" i="182"/>
  <c r="D129" i="182"/>
  <c r="P128" i="182"/>
  <c r="M128" i="182"/>
  <c r="J128" i="182"/>
  <c r="G128" i="182"/>
  <c r="D128" i="182"/>
  <c r="P127" i="182"/>
  <c r="M127" i="182"/>
  <c r="J127" i="182"/>
  <c r="G127" i="182"/>
  <c r="D127" i="182"/>
  <c r="P126" i="182"/>
  <c r="M126" i="182"/>
  <c r="J126" i="182"/>
  <c r="G126" i="182"/>
  <c r="D126" i="182"/>
  <c r="P125" i="182"/>
  <c r="M125" i="182"/>
  <c r="J125" i="182"/>
  <c r="G125" i="182"/>
  <c r="D125" i="182"/>
  <c r="P124" i="182"/>
  <c r="M124" i="182"/>
  <c r="J124" i="182"/>
  <c r="G124" i="182"/>
  <c r="D124" i="182"/>
  <c r="P123" i="182"/>
  <c r="M123" i="182"/>
  <c r="J123" i="182"/>
  <c r="G123" i="182"/>
  <c r="D123" i="182"/>
  <c r="P122" i="182"/>
  <c r="M122" i="182"/>
  <c r="J122" i="182"/>
  <c r="G122" i="182"/>
  <c r="D122" i="182"/>
  <c r="P121" i="182"/>
  <c r="M121" i="182"/>
  <c r="J121" i="182"/>
  <c r="G121" i="182"/>
  <c r="D121" i="182"/>
  <c r="P120" i="182"/>
  <c r="M120" i="182"/>
  <c r="J120" i="182"/>
  <c r="G120" i="182"/>
  <c r="D120" i="182"/>
  <c r="P119" i="182"/>
  <c r="M119" i="182"/>
  <c r="J119" i="182"/>
  <c r="G119" i="182"/>
  <c r="D119" i="182"/>
  <c r="P118" i="182"/>
  <c r="M118" i="182"/>
  <c r="J118" i="182"/>
  <c r="G118" i="182"/>
  <c r="D118" i="182"/>
  <c r="P117" i="182"/>
  <c r="M117" i="182"/>
  <c r="J117" i="182"/>
  <c r="G117" i="182"/>
  <c r="D117" i="182"/>
  <c r="P116" i="182"/>
  <c r="M116" i="182"/>
  <c r="J116" i="182"/>
  <c r="G116" i="182"/>
  <c r="D116" i="182"/>
  <c r="P115" i="182"/>
  <c r="M115" i="182"/>
  <c r="J115" i="182"/>
  <c r="G115" i="182"/>
  <c r="D115" i="182"/>
  <c r="P114" i="182"/>
  <c r="M114" i="182"/>
  <c r="J114" i="182"/>
  <c r="G114" i="182"/>
  <c r="D114" i="182"/>
  <c r="P113" i="182"/>
  <c r="M113" i="182"/>
  <c r="J113" i="182"/>
  <c r="G113" i="182"/>
  <c r="D113" i="182"/>
  <c r="P112" i="182"/>
  <c r="M112" i="182"/>
  <c r="J112" i="182"/>
  <c r="G112" i="182"/>
  <c r="D112" i="182"/>
  <c r="P111" i="182"/>
  <c r="M111" i="182"/>
  <c r="J111" i="182"/>
  <c r="G111" i="182"/>
  <c r="D111" i="182"/>
  <c r="P110" i="182"/>
  <c r="M110" i="182"/>
  <c r="J110" i="182"/>
  <c r="G110" i="182"/>
  <c r="D110" i="182"/>
  <c r="P109" i="182"/>
  <c r="M109" i="182"/>
  <c r="J109" i="182"/>
  <c r="G109" i="182"/>
  <c r="D109" i="182"/>
  <c r="P108" i="182"/>
  <c r="M108" i="182"/>
  <c r="J108" i="182"/>
  <c r="G108" i="182"/>
  <c r="D108" i="182"/>
  <c r="P107" i="182"/>
  <c r="M107" i="182"/>
  <c r="J107" i="182"/>
  <c r="G107" i="182"/>
  <c r="D107" i="182"/>
  <c r="P106" i="182"/>
  <c r="M106" i="182"/>
  <c r="G106" i="182"/>
  <c r="D106" i="182"/>
  <c r="P105" i="182"/>
  <c r="M105" i="182"/>
  <c r="J105" i="182"/>
  <c r="G105" i="182"/>
  <c r="D105" i="182"/>
  <c r="P104" i="182"/>
  <c r="M104" i="182"/>
  <c r="J104" i="182"/>
  <c r="G104" i="182"/>
  <c r="D104" i="182"/>
  <c r="P103" i="182"/>
  <c r="M103" i="182"/>
  <c r="J103" i="182"/>
  <c r="G103" i="182"/>
  <c r="D103" i="182"/>
  <c r="P102" i="182"/>
  <c r="M102" i="182"/>
  <c r="J102" i="182"/>
  <c r="G102" i="182"/>
  <c r="D102" i="182"/>
  <c r="P101" i="182"/>
  <c r="M101" i="182"/>
  <c r="J101" i="182"/>
  <c r="G101" i="182"/>
  <c r="D101" i="182"/>
  <c r="P100" i="182"/>
  <c r="M100" i="182"/>
  <c r="J100" i="182"/>
  <c r="G100" i="182"/>
  <c r="D100" i="182"/>
  <c r="P99" i="182"/>
  <c r="M99" i="182"/>
  <c r="J99" i="182"/>
  <c r="G99" i="182"/>
  <c r="D99" i="182"/>
  <c r="P98" i="182"/>
  <c r="M98" i="182"/>
  <c r="J98" i="182"/>
  <c r="G98" i="182"/>
  <c r="D98" i="182"/>
  <c r="P97" i="182"/>
  <c r="M97" i="182"/>
  <c r="J97" i="182"/>
  <c r="G97" i="182"/>
  <c r="D97" i="182"/>
  <c r="P96" i="182"/>
  <c r="M96" i="182"/>
  <c r="J96" i="182"/>
  <c r="G96" i="182"/>
  <c r="D96" i="182"/>
  <c r="P95" i="182"/>
  <c r="M95" i="182"/>
  <c r="J95" i="182"/>
  <c r="G95" i="182"/>
  <c r="D95" i="182"/>
  <c r="P94" i="182"/>
  <c r="M94" i="182"/>
  <c r="J94" i="182"/>
  <c r="G94" i="182"/>
  <c r="D94" i="182"/>
  <c r="P93" i="182"/>
  <c r="M93" i="182"/>
  <c r="J93" i="182"/>
  <c r="G93" i="182"/>
  <c r="P92" i="182"/>
  <c r="M92" i="182"/>
  <c r="J92" i="182"/>
  <c r="G92" i="182"/>
  <c r="P91" i="182"/>
  <c r="M91" i="182"/>
  <c r="J91" i="182"/>
  <c r="G91" i="182"/>
  <c r="P90" i="182"/>
  <c r="M90" i="182"/>
  <c r="J90" i="182"/>
  <c r="G90" i="182"/>
  <c r="P89" i="182"/>
  <c r="M89" i="182"/>
  <c r="J89" i="182"/>
  <c r="G89" i="182"/>
  <c r="P88" i="182"/>
  <c r="M88" i="182"/>
  <c r="J88" i="182"/>
  <c r="G88" i="182"/>
  <c r="D88" i="182"/>
  <c r="P87" i="182"/>
  <c r="M87" i="182"/>
  <c r="J87" i="182"/>
  <c r="G87" i="182"/>
  <c r="D87" i="182"/>
  <c r="P86" i="182"/>
  <c r="M86" i="182"/>
  <c r="J86" i="182"/>
  <c r="G86" i="182"/>
  <c r="D86" i="182"/>
  <c r="P85" i="182"/>
  <c r="M85" i="182"/>
  <c r="J85" i="182"/>
  <c r="G85" i="182"/>
  <c r="D85" i="182"/>
  <c r="P84" i="182"/>
  <c r="M84" i="182"/>
  <c r="J84" i="182"/>
  <c r="G84" i="182"/>
  <c r="D84" i="182"/>
  <c r="P83" i="182"/>
  <c r="M83" i="182"/>
  <c r="J83" i="182"/>
  <c r="G83" i="182"/>
  <c r="D83" i="182"/>
  <c r="P82" i="182"/>
  <c r="M82" i="182"/>
  <c r="J82" i="182"/>
  <c r="G82" i="182"/>
  <c r="D82" i="182"/>
  <c r="P81" i="182"/>
  <c r="M81" i="182"/>
  <c r="J81" i="182"/>
  <c r="G81" i="182"/>
  <c r="D81" i="182"/>
  <c r="P80" i="182"/>
  <c r="M80" i="182"/>
  <c r="J80" i="182"/>
  <c r="G80" i="182"/>
  <c r="D80" i="182"/>
  <c r="P79" i="182"/>
  <c r="M79" i="182"/>
  <c r="J79" i="182"/>
  <c r="G79" i="182"/>
  <c r="D79" i="182"/>
  <c r="P78" i="182"/>
  <c r="M78" i="182"/>
  <c r="J78" i="182"/>
  <c r="G78" i="182"/>
  <c r="D78" i="182"/>
  <c r="P77" i="182"/>
  <c r="M77" i="182"/>
  <c r="J77" i="182"/>
  <c r="G77" i="182"/>
  <c r="D77" i="182"/>
  <c r="P76" i="182"/>
  <c r="M76" i="182"/>
  <c r="J76" i="182"/>
  <c r="G76" i="182"/>
  <c r="D76" i="182"/>
  <c r="P75" i="182"/>
  <c r="M75" i="182"/>
  <c r="J75" i="182"/>
  <c r="G75" i="182"/>
  <c r="D75" i="182"/>
  <c r="P74" i="182"/>
  <c r="M74" i="182"/>
  <c r="J74" i="182"/>
  <c r="G74" i="182"/>
  <c r="D74" i="182"/>
  <c r="P73" i="182"/>
  <c r="M73" i="182"/>
  <c r="J73" i="182"/>
  <c r="G73" i="182"/>
  <c r="D73" i="182"/>
  <c r="P72" i="182"/>
  <c r="M72" i="182"/>
  <c r="J72" i="182"/>
  <c r="G72" i="182"/>
  <c r="D72" i="182"/>
  <c r="P71" i="182"/>
  <c r="M71" i="182"/>
  <c r="J71" i="182"/>
  <c r="G71" i="182"/>
  <c r="D71" i="182"/>
  <c r="P70" i="182"/>
  <c r="M70" i="182"/>
  <c r="J70" i="182"/>
  <c r="G70" i="182"/>
  <c r="D70" i="182"/>
  <c r="P69" i="182"/>
  <c r="M69" i="182"/>
  <c r="J69" i="182"/>
  <c r="G69" i="182"/>
  <c r="D69" i="182"/>
  <c r="P68" i="182"/>
  <c r="M68" i="182"/>
  <c r="J68" i="182"/>
  <c r="G68" i="182"/>
  <c r="D68" i="182"/>
  <c r="P67" i="182"/>
  <c r="M67" i="182"/>
  <c r="J67" i="182"/>
  <c r="G67" i="182"/>
  <c r="D67" i="182"/>
  <c r="P66" i="182"/>
  <c r="M66" i="182"/>
  <c r="J66" i="182"/>
  <c r="G66" i="182"/>
  <c r="D66" i="182"/>
  <c r="P65" i="182"/>
  <c r="M65" i="182"/>
  <c r="J65" i="182"/>
  <c r="G65" i="182"/>
  <c r="D65" i="182"/>
  <c r="P64" i="182"/>
  <c r="M64" i="182"/>
  <c r="J64" i="182"/>
  <c r="G64" i="182"/>
  <c r="D64" i="182"/>
  <c r="P63" i="182"/>
  <c r="M63" i="182"/>
  <c r="J63" i="182"/>
  <c r="G63" i="182"/>
  <c r="D63" i="182"/>
  <c r="P62" i="182"/>
  <c r="M62" i="182"/>
  <c r="J62" i="182"/>
  <c r="G62" i="182"/>
  <c r="D62" i="182"/>
  <c r="P61" i="182"/>
  <c r="M61" i="182"/>
  <c r="J61" i="182"/>
  <c r="G61" i="182"/>
  <c r="D61" i="182"/>
  <c r="P60" i="182"/>
  <c r="M60" i="182"/>
  <c r="J60" i="182"/>
  <c r="G60" i="182"/>
  <c r="D60" i="182"/>
  <c r="P59" i="182"/>
  <c r="M59" i="182"/>
  <c r="J59" i="182"/>
  <c r="G59" i="182"/>
  <c r="D59" i="182"/>
  <c r="P58" i="182"/>
  <c r="M58" i="182"/>
  <c r="J58" i="182"/>
  <c r="G58" i="182"/>
  <c r="D58" i="182"/>
  <c r="P57" i="182"/>
  <c r="M57" i="182"/>
  <c r="J57" i="182"/>
  <c r="G57" i="182"/>
  <c r="D57" i="182"/>
  <c r="P56" i="182"/>
  <c r="M56" i="182"/>
  <c r="J56" i="182"/>
  <c r="G56" i="182"/>
  <c r="D56" i="182"/>
  <c r="P55" i="182"/>
  <c r="M55" i="182"/>
  <c r="J55" i="182"/>
  <c r="G55" i="182"/>
  <c r="D55" i="182"/>
  <c r="P54" i="182"/>
  <c r="M54" i="182"/>
  <c r="J54" i="182"/>
  <c r="G54" i="182"/>
  <c r="D54" i="182"/>
  <c r="P53" i="182"/>
  <c r="M53" i="182"/>
  <c r="J53" i="182"/>
  <c r="G53" i="182"/>
  <c r="D53" i="182"/>
  <c r="P52" i="182"/>
  <c r="M52" i="182"/>
  <c r="J52" i="182"/>
  <c r="G52" i="182"/>
  <c r="D52" i="182"/>
  <c r="P51" i="182"/>
  <c r="M51" i="182"/>
  <c r="J51" i="182"/>
  <c r="G51" i="182"/>
  <c r="D51" i="182"/>
  <c r="P50" i="182"/>
  <c r="M50" i="182"/>
  <c r="J50" i="182"/>
  <c r="G50" i="182"/>
  <c r="D50" i="182"/>
  <c r="P49" i="182"/>
  <c r="M49" i="182"/>
  <c r="J49" i="182"/>
  <c r="G49" i="182"/>
  <c r="D49" i="182"/>
  <c r="P48" i="182"/>
  <c r="M48" i="182"/>
  <c r="J48" i="182"/>
  <c r="G48" i="182"/>
  <c r="D48" i="182"/>
  <c r="P47" i="182"/>
  <c r="M47" i="182"/>
  <c r="J47" i="182"/>
  <c r="G47" i="182"/>
  <c r="D47" i="182"/>
  <c r="P46" i="182"/>
  <c r="M46" i="182"/>
  <c r="J46" i="182"/>
  <c r="G46" i="182"/>
  <c r="D46" i="182"/>
  <c r="P45" i="182"/>
  <c r="M45" i="182"/>
  <c r="J45" i="182"/>
  <c r="G45" i="182"/>
  <c r="D45" i="182"/>
  <c r="P44" i="182"/>
  <c r="M44" i="182"/>
  <c r="J44" i="182"/>
  <c r="G44" i="182"/>
  <c r="D44" i="182"/>
  <c r="P43" i="182"/>
  <c r="M43" i="182"/>
  <c r="J43" i="182"/>
  <c r="G43" i="182"/>
  <c r="D43" i="182"/>
  <c r="P42" i="182"/>
  <c r="M42" i="182"/>
  <c r="J42" i="182"/>
  <c r="G42" i="182"/>
  <c r="D42" i="182"/>
  <c r="P41" i="182"/>
  <c r="M41" i="182"/>
  <c r="J41" i="182"/>
  <c r="G41" i="182"/>
  <c r="D41" i="182"/>
  <c r="P40" i="182"/>
  <c r="M40" i="182"/>
  <c r="J40" i="182"/>
  <c r="G40" i="182"/>
  <c r="D40" i="182"/>
  <c r="P39" i="182"/>
  <c r="M39" i="182"/>
  <c r="J39" i="182"/>
  <c r="G39" i="182"/>
  <c r="D39" i="182"/>
  <c r="P38" i="182"/>
  <c r="M38" i="182"/>
  <c r="J38" i="182"/>
  <c r="G38" i="182"/>
  <c r="D38" i="182"/>
  <c r="P37" i="182"/>
  <c r="M37" i="182"/>
  <c r="J37" i="182"/>
  <c r="G37" i="182"/>
  <c r="D37" i="182"/>
  <c r="P36" i="182"/>
  <c r="M36" i="182"/>
  <c r="J36" i="182"/>
  <c r="G36" i="182"/>
  <c r="D36" i="182"/>
  <c r="P35" i="182"/>
  <c r="M35" i="182"/>
  <c r="J35" i="182"/>
  <c r="G35" i="182"/>
  <c r="D35" i="182"/>
  <c r="P34" i="182"/>
  <c r="M34" i="182"/>
  <c r="J34" i="182"/>
  <c r="G34" i="182"/>
  <c r="D34" i="182"/>
  <c r="P33" i="182"/>
  <c r="M33" i="182"/>
  <c r="J33" i="182"/>
  <c r="G33" i="182"/>
  <c r="D33" i="182"/>
  <c r="P32" i="182"/>
  <c r="M32" i="182"/>
  <c r="J32" i="182"/>
  <c r="G32" i="182"/>
  <c r="D32" i="182"/>
  <c r="P31" i="182"/>
  <c r="M31" i="182"/>
  <c r="J31" i="182"/>
  <c r="G31" i="182"/>
  <c r="D31" i="182"/>
  <c r="P30" i="182"/>
  <c r="M30" i="182"/>
  <c r="J30" i="182"/>
  <c r="G30" i="182"/>
  <c r="D30" i="182"/>
  <c r="P29" i="182"/>
  <c r="M29" i="182"/>
  <c r="J29" i="182"/>
  <c r="G29" i="182"/>
  <c r="D29" i="182"/>
  <c r="P28" i="182"/>
  <c r="M28" i="182"/>
  <c r="J28" i="182"/>
  <c r="G28" i="182"/>
  <c r="D28" i="182"/>
  <c r="P27" i="182"/>
  <c r="M27" i="182"/>
  <c r="J27" i="182"/>
  <c r="G27" i="182"/>
  <c r="D27" i="182"/>
  <c r="P26" i="182"/>
  <c r="M26" i="182"/>
  <c r="J26" i="182"/>
  <c r="G26" i="182"/>
  <c r="D26" i="182"/>
  <c r="P25" i="182"/>
  <c r="M25" i="182"/>
  <c r="J25" i="182"/>
  <c r="G25" i="182"/>
  <c r="D25" i="182"/>
  <c r="P24" i="182"/>
  <c r="M24" i="182"/>
  <c r="J24" i="182"/>
  <c r="G24" i="182"/>
  <c r="D24" i="182"/>
  <c r="P23" i="182"/>
  <c r="M23" i="182"/>
  <c r="J23" i="182"/>
  <c r="G23" i="182"/>
  <c r="D23" i="182"/>
  <c r="P22" i="182"/>
  <c r="M22" i="182"/>
  <c r="J22" i="182"/>
  <c r="G22" i="182"/>
  <c r="D22" i="182"/>
  <c r="P21" i="182"/>
  <c r="M21" i="182"/>
  <c r="J21" i="182"/>
  <c r="G21" i="182"/>
  <c r="D21" i="182"/>
  <c r="P20" i="182"/>
  <c r="M20" i="182"/>
  <c r="J20" i="182"/>
  <c r="G20" i="182"/>
  <c r="D20" i="182"/>
  <c r="I14" i="182"/>
  <c r="H14" i="182"/>
  <c r="D13" i="182"/>
  <c r="D12" i="182"/>
</calcChain>
</file>

<file path=xl/sharedStrings.xml><?xml version="1.0" encoding="utf-8"?>
<sst xmlns="http://schemas.openxmlformats.org/spreadsheetml/2006/main" count="7329" uniqueCount="229">
  <si>
    <t>Name</t>
  </si>
  <si>
    <t>Mass</t>
  </si>
  <si>
    <t>N</t>
  </si>
  <si>
    <t>H</t>
  </si>
  <si>
    <t>C</t>
  </si>
  <si>
    <t>O</t>
  </si>
  <si>
    <t>Al</t>
  </si>
  <si>
    <t>Si</t>
  </si>
  <si>
    <t>Ar</t>
  </si>
  <si>
    <t>g/cm3</t>
  </si>
  <si>
    <t>atoms/cm3</t>
  </si>
  <si>
    <t>Atom</t>
  </si>
  <si>
    <t>mm</t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</si>
  <si>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27"/>
  </si>
  <si>
    <t>from SRIM output</t>
    <phoneticPr fontId="27"/>
  </si>
  <si>
    <t>SRIM ver=</t>
    <phoneticPr fontId="27"/>
  </si>
  <si>
    <t>SRIM-2013.00</t>
  </si>
  <si>
    <t>== Target  Composition ==</t>
  </si>
  <si>
    <t>Atomic</t>
  </si>
  <si>
    <t>Multiply Stopping by ; for Stopping Units</t>
    <phoneticPr fontId="27"/>
  </si>
  <si>
    <t>Ion A=</t>
    <phoneticPr fontId="27"/>
  </si>
  <si>
    <t>amu</t>
    <phoneticPr fontId="27"/>
  </si>
  <si>
    <t>Numb</t>
  </si>
  <si>
    <t>[%]</t>
    <phoneticPr fontId="27"/>
  </si>
  <si>
    <t>unitID</t>
    <phoneticPr fontId="27"/>
  </si>
  <si>
    <t>Cnv. Factor</t>
    <phoneticPr fontId="27"/>
  </si>
  <si>
    <t>Target=</t>
    <phoneticPr fontId="27"/>
  </si>
  <si>
    <t>Al</t>
    <phoneticPr fontId="27"/>
  </si>
  <si>
    <t>short name</t>
    <phoneticPr fontId="27"/>
  </si>
  <si>
    <t>Aluminum</t>
    <phoneticPr fontId="27"/>
  </si>
  <si>
    <t>Trg.Dens=</t>
    <phoneticPr fontId="27"/>
  </si>
  <si>
    <t>MeV / mm</t>
    <phoneticPr fontId="27"/>
  </si>
  <si>
    <t>keV / (ug/cm2)</t>
    <phoneticPr fontId="27"/>
  </si>
  <si>
    <t>BraggCrct=</t>
    <phoneticPr fontId="27"/>
  </si>
  <si>
    <t>MeV / (mg/cm2)</t>
    <phoneticPr fontId="27"/>
  </si>
  <si>
    <t>row#</t>
    <phoneticPr fontId="27"/>
  </si>
  <si>
    <t>SRIM E range</t>
    <phoneticPr fontId="27"/>
  </si>
  <si>
    <t>keV / (mg/cm2)</t>
    <phoneticPr fontId="27"/>
  </si>
  <si>
    <t>Emin=</t>
    <phoneticPr fontId="27"/>
  </si>
  <si>
    <t>eV / (1E15 atoms/cm2)</t>
    <phoneticPr fontId="27"/>
  </si>
  <si>
    <t>Emax=</t>
    <phoneticPr fontId="27"/>
  </si>
  <si>
    <t>L.S.S. reduced unit</t>
    <phoneticPr fontId="27"/>
  </si>
  <si>
    <t xml:space="preserve"> == 5 : MeV/(mg/cm2)</t>
    <phoneticPr fontId="27"/>
  </si>
  <si>
    <t>SRIM Stopping Power Unit = [MeV/(mg/cm2)]</t>
    <phoneticPr fontId="27"/>
  </si>
  <si>
    <t>Ion</t>
  </si>
  <si>
    <t>dE/dx Elec</t>
    <phoneticPr fontId="27"/>
  </si>
  <si>
    <t>dE/dx Nucl</t>
    <phoneticPr fontId="27"/>
  </si>
  <si>
    <t>dE/dx tot</t>
    <phoneticPr fontId="27"/>
  </si>
  <si>
    <t>Projected</t>
  </si>
  <si>
    <t>Longitudinal</t>
  </si>
  <si>
    <t>Lateral</t>
  </si>
  <si>
    <t>Energy</t>
  </si>
  <si>
    <t>[MeV/u]</t>
    <phoneticPr fontId="37"/>
  </si>
  <si>
    <t>[MeV/(mg/cm2)]</t>
    <phoneticPr fontId="27"/>
  </si>
  <si>
    <t>Range</t>
  </si>
  <si>
    <t>[um]</t>
    <phoneticPr fontId="37"/>
  </si>
  <si>
    <t>Straggling</t>
  </si>
  <si>
    <t>keV</t>
  </si>
  <si>
    <t>A</t>
  </si>
  <si>
    <t>MeV</t>
  </si>
  <si>
    <t>um</t>
  </si>
  <si>
    <t>GeV</t>
  </si>
  <si>
    <t>Cnv. Factor</t>
    <phoneticPr fontId="27"/>
  </si>
  <si>
    <t>Target=</t>
    <phoneticPr fontId="27"/>
  </si>
  <si>
    <t>Si</t>
    <phoneticPr fontId="27"/>
  </si>
  <si>
    <t>Silicon</t>
    <phoneticPr fontId="27"/>
  </si>
  <si>
    <t>keV / (ug/cm2)</t>
    <phoneticPr fontId="27"/>
  </si>
  <si>
    <t>row#</t>
    <phoneticPr fontId="27"/>
  </si>
  <si>
    <t>keV / (mg/cm2)</t>
    <phoneticPr fontId="27"/>
  </si>
  <si>
    <t>Emin=</t>
    <phoneticPr fontId="27"/>
  </si>
  <si>
    <t>Emax=</t>
    <phoneticPr fontId="27"/>
  </si>
  <si>
    <t>1GeV/A</t>
    <phoneticPr fontId="27"/>
  </si>
  <si>
    <t>L.S.S. reduced unit</t>
    <phoneticPr fontId="27"/>
  </si>
  <si>
    <t>Kapton</t>
  </si>
  <si>
    <t>Kapton(Polyimide Film ICRU-179)</t>
    <phoneticPr fontId="23"/>
  </si>
  <si>
    <t>Gas</t>
    <phoneticPr fontId="23"/>
  </si>
  <si>
    <t>m</t>
  </si>
  <si>
    <t>Mylar</t>
    <phoneticPr fontId="23"/>
  </si>
  <si>
    <t>Mylar, Melinex (ICRU-222)</t>
    <phoneticPr fontId="23"/>
  </si>
  <si>
    <t>EJ212</t>
    <phoneticPr fontId="23"/>
  </si>
  <si>
    <t>EJ-212 PL-Scinti</t>
    <phoneticPr fontId="23"/>
  </si>
  <si>
    <t>Au</t>
  </si>
  <si>
    <t>Au</t>
    <phoneticPr fontId="27"/>
  </si>
  <si>
    <t>Gold</t>
    <phoneticPr fontId="27"/>
  </si>
  <si>
    <t>Plastics / Polymers : Kapton Polyimide Film (ICRU-179)</t>
    <phoneticPr fontId="37"/>
  </si>
  <si>
    <t>Common Target Materials: Mylar, Melinex (ICRU-222)</t>
    <phoneticPr fontId="37"/>
  </si>
  <si>
    <t>ref) http://www.eljentechnology.com/index.php/products/plastic-scintillators/64-ej-212</t>
    <phoneticPr fontId="37"/>
  </si>
  <si>
    <t>Polyvinyltoluene C10H11 rho=1.023</t>
    <phoneticPr fontId="37"/>
  </si>
  <si>
    <t>10eV/A</t>
  </si>
  <si>
    <t>10eV/A</t>
    <phoneticPr fontId="27"/>
  </si>
  <si>
    <t>1GeV/A</t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</si>
  <si>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27"/>
  </si>
  <si>
    <t>please fill in</t>
    <phoneticPr fontId="27"/>
  </si>
  <si>
    <t>please change in</t>
    <phoneticPr fontId="27"/>
  </si>
  <si>
    <t>for appropriate value/formula</t>
    <phoneticPr fontId="27"/>
  </si>
  <si>
    <t>Ion Z=</t>
    <phoneticPr fontId="27"/>
  </si>
  <si>
    <t>eV / Angstrom</t>
    <phoneticPr fontId="27"/>
  </si>
  <si>
    <t>keV / micron</t>
    <phoneticPr fontId="27"/>
  </si>
  <si>
    <t>Trg.Dens=</t>
    <phoneticPr fontId="27"/>
  </si>
  <si>
    <t>BraggCrct=</t>
    <phoneticPr fontId="27"/>
  </si>
  <si>
    <t>MeV / (mg/cm2)</t>
    <phoneticPr fontId="27"/>
  </si>
  <si>
    <t>eV / (1E15 atoms/cm2)</t>
    <phoneticPr fontId="27"/>
  </si>
  <si>
    <t>dE/dx Elec</t>
    <phoneticPr fontId="27"/>
  </si>
  <si>
    <t>[MeV/(mg/cm2)]</t>
    <phoneticPr fontId="27"/>
  </si>
  <si>
    <t>Corded</t>
    <phoneticPr fontId="23"/>
  </si>
  <si>
    <t>ThisWSname</t>
    <phoneticPr fontId="23"/>
  </si>
  <si>
    <t>Ayoshida.RIKEN 2016.05</t>
  </si>
  <si>
    <t>Ayoshida.RIKEN 2016.05</t>
    <phoneticPr fontId="23"/>
  </si>
  <si>
    <t>Gas?</t>
    <phoneticPr fontId="23"/>
  </si>
  <si>
    <t>Carbon</t>
  </si>
  <si>
    <t>Ayoshida.RIKEN 2017.06</t>
  </si>
  <si>
    <t>確認　SRIM-2013の[Compound Dictionary]で用いている組成表のチェック</t>
    <phoneticPr fontId="23"/>
  </si>
  <si>
    <t>please fill in</t>
    <phoneticPr fontId="27"/>
  </si>
  <si>
    <t>from SRIM output</t>
    <phoneticPr fontId="27"/>
  </si>
  <si>
    <r>
      <t>Wikipedia 空気、</t>
    </r>
    <r>
      <rPr>
        <sz val="10"/>
        <color rgb="FF0000FF"/>
        <rFont val="ＭＳ Ｐゴシック"/>
        <family val="3"/>
        <charset val="128"/>
        <scheme val="minor"/>
      </rPr>
      <t>国際標準大気(1975) より</t>
    </r>
    <rPh sb="10" eb="12">
      <t>クウキ</t>
    </rPh>
    <rPh sb="13" eb="15">
      <t>コクサイ</t>
    </rPh>
    <rPh sb="15" eb="17">
      <t>ヒョウジュン</t>
    </rPh>
    <rPh sb="17" eb="19">
      <t>タイキ</t>
    </rPh>
    <phoneticPr fontId="23"/>
  </si>
  <si>
    <t>国際標準大気の値</t>
    <rPh sb="0" eb="2">
      <t>コクサイ</t>
    </rPh>
    <rPh sb="2" eb="4">
      <t>ヒョウジュン</t>
    </rPh>
    <rPh sb="4" eb="6">
      <t>タイキ</t>
    </rPh>
    <rPh sb="7" eb="8">
      <t>アタイ</t>
    </rPh>
    <phoneticPr fontId="23"/>
  </si>
  <si>
    <t>compund.dat の値</t>
    <rPh sb="13" eb="14">
      <t>アタイ</t>
    </rPh>
    <phoneticPr fontId="23"/>
  </si>
  <si>
    <t>Gas?</t>
    <phoneticPr fontId="23"/>
  </si>
  <si>
    <t>please change in</t>
    <phoneticPr fontId="27"/>
  </si>
  <si>
    <t>for appropriate value/formula</t>
    <phoneticPr fontId="27"/>
  </si>
  <si>
    <t>[Vol %]</t>
    <phoneticPr fontId="23"/>
  </si>
  <si>
    <t>[Atom]</t>
    <phoneticPr fontId="23"/>
  </si>
  <si>
    <t>[Mass]</t>
    <phoneticPr fontId="23"/>
  </si>
  <si>
    <t>[Atomic%]</t>
    <phoneticPr fontId="23"/>
  </si>
  <si>
    <t xml:space="preserve">[Mass %] </t>
    <phoneticPr fontId="23"/>
  </si>
  <si>
    <r>
      <rPr>
        <sz val="10"/>
        <color rgb="FF0000FF"/>
        <rFont val="ＭＳ Ｐゴシック"/>
        <family val="3"/>
        <charset val="128"/>
        <scheme val="minor"/>
      </rPr>
      <t>compound.dat の値は</t>
    </r>
    <r>
      <rPr>
        <sz val="10"/>
        <color theme="1"/>
        <rFont val="ＭＳ Ｐゴシック"/>
        <family val="3"/>
        <charset val="128"/>
        <scheme val="minor"/>
      </rPr>
      <t>、</t>
    </r>
    <rPh sb="14" eb="15">
      <t>アタイ</t>
    </rPh>
    <phoneticPr fontId="23"/>
  </si>
  <si>
    <t>Ion Z=</t>
    <phoneticPr fontId="27"/>
  </si>
  <si>
    <t>Multiply Stopping by ; for Stopping Units</t>
    <phoneticPr fontId="27"/>
  </si>
  <si>
    <t>N2</t>
    <phoneticPr fontId="23"/>
  </si>
  <si>
    <t>C</t>
    <phoneticPr fontId="23"/>
  </si>
  <si>
    <t>*Air, Dry near sea level (ICRU-104)  0.00120484  O-23.2, N-75.5, Ar-1.3</t>
    <phoneticPr fontId="23"/>
  </si>
  <si>
    <t>Ion A=</t>
    <phoneticPr fontId="27"/>
  </si>
  <si>
    <t>amu</t>
    <phoneticPr fontId="27"/>
  </si>
  <si>
    <t>[%]</t>
    <phoneticPr fontId="27"/>
  </si>
  <si>
    <t>ThisWSname</t>
    <phoneticPr fontId="23"/>
  </si>
  <si>
    <t>O2</t>
    <phoneticPr fontId="23"/>
  </si>
  <si>
    <t>O</t>
    <phoneticPr fontId="23"/>
  </si>
  <si>
    <r>
      <t xml:space="preserve">"%Air, Dry (ICRU-104)", .00120484, 4, </t>
    </r>
    <r>
      <rPr>
        <sz val="10"/>
        <color rgb="FF0000FF"/>
        <rFont val="ＭＳ Ｐゴシック"/>
        <family val="3"/>
        <charset val="128"/>
        <scheme val="minor"/>
      </rPr>
      <t>6, .000124, 8, .231781, 7, .755267, 18, .012827</t>
    </r>
    <phoneticPr fontId="23"/>
  </si>
  <si>
    <t>eV / Angstrom</t>
    <phoneticPr fontId="27"/>
  </si>
  <si>
    <t>Corded</t>
    <phoneticPr fontId="23"/>
  </si>
  <si>
    <t>Ar</t>
    <phoneticPr fontId="23"/>
  </si>
  <si>
    <t>N</t>
    <phoneticPr fontId="23"/>
  </si>
  <si>
    <t>0 0 0 0   0 0 0 0 0 0 0 0   0 0 0   0 0 0</t>
    <phoneticPr fontId="23"/>
  </si>
  <si>
    <t>keV / micron</t>
    <phoneticPr fontId="27"/>
  </si>
  <si>
    <t>CO2</t>
    <phoneticPr fontId="23"/>
  </si>
  <si>
    <t>$ corrected by H. Paul, Sept. 2004</t>
    <phoneticPr fontId="23"/>
  </si>
  <si>
    <t>Trg.Dens=</t>
    <phoneticPr fontId="27"/>
  </si>
  <si>
    <t>MeV / mm</t>
    <phoneticPr fontId="27"/>
  </si>
  <si>
    <t>sum</t>
    <phoneticPr fontId="23"/>
  </si>
  <si>
    <t>sum</t>
    <phoneticPr fontId="23"/>
  </si>
  <si>
    <t>この値を手動で入力して</t>
    <rPh sb="2" eb="3">
      <t>アタイ</t>
    </rPh>
    <rPh sb="4" eb="6">
      <t>シュドウ</t>
    </rPh>
    <rPh sb="7" eb="9">
      <t>ニュウリョク</t>
    </rPh>
    <phoneticPr fontId="23"/>
  </si>
  <si>
    <t>なので、組成比はほぼ同じ値になっている。</t>
    <rPh sb="4" eb="6">
      <t>ソセイ</t>
    </rPh>
    <rPh sb="6" eb="7">
      <t>ヒ</t>
    </rPh>
    <rPh sb="10" eb="11">
      <t>オナ</t>
    </rPh>
    <rPh sb="12" eb="13">
      <t>アタイ</t>
    </rPh>
    <phoneticPr fontId="23"/>
  </si>
  <si>
    <t>keV / (ug/cm2)</t>
    <phoneticPr fontId="27"/>
  </si>
  <si>
    <t>Avr.Mass</t>
    <phoneticPr fontId="23"/>
  </si>
  <si>
    <t>SRIM計算してある。</t>
  </si>
  <si>
    <t>BraggCrct=</t>
    <phoneticPr fontId="27"/>
  </si>
  <si>
    <t>MeV / (mg/cm2)</t>
    <phoneticPr fontId="27"/>
  </si>
  <si>
    <t>[Atomic%] = [Atom] / sum[Atom]</t>
    <phoneticPr fontId="23"/>
  </si>
  <si>
    <t>SRIM E range</t>
    <phoneticPr fontId="27"/>
  </si>
  <si>
    <t>keV / (mg/cm2)</t>
    <phoneticPr fontId="27"/>
  </si>
  <si>
    <t>[Mass %] = [Atomic %] * Mass / Avr.Mass</t>
    <phoneticPr fontId="23"/>
  </si>
  <si>
    <t>10eV/A</t>
    <phoneticPr fontId="27"/>
  </si>
  <si>
    <t>eV / (1E15 atoms/cm2)</t>
    <phoneticPr fontId="27"/>
  </si>
  <si>
    <t>密度値は、1.63E-3 と表示されるが、1.2048E-3 : compound.dat ファイル中の数値と異なっていたので、</t>
    <rPh sb="0" eb="2">
      <t>ミツド</t>
    </rPh>
    <rPh sb="2" eb="3">
      <t>チ</t>
    </rPh>
    <rPh sb="14" eb="16">
      <t>ヒョウジ</t>
    </rPh>
    <rPh sb="50" eb="51">
      <t>チュウ</t>
    </rPh>
    <rPh sb="52" eb="54">
      <t>スウチ</t>
    </rPh>
    <rPh sb="55" eb="56">
      <t>コト</t>
    </rPh>
    <phoneticPr fontId="23"/>
  </si>
  <si>
    <t>Emax=</t>
    <phoneticPr fontId="27"/>
  </si>
  <si>
    <t>1GeV/A</t>
    <phoneticPr fontId="27"/>
  </si>
  <si>
    <t>L.S.S. reduced unit</t>
    <phoneticPr fontId="27"/>
  </si>
  <si>
    <t>ここでは手動にて 1.2048E-3 g/cm3 を入力してSRIM計算した結果を記入してある。</t>
    <rPh sb="38" eb="40">
      <t>ケッカ</t>
    </rPh>
    <rPh sb="41" eb="43">
      <t>キニュウ</t>
    </rPh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</si>
  <si>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</si>
  <si>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</si>
  <si>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t xml:space="preserve"> == 5 : MeV/(mg/cm2)</t>
    <phoneticPr fontId="27"/>
  </si>
  <si>
    <t>compound.dat に記載されている密度 1.2048E-3 に</t>
    <rPh sb="14" eb="16">
      <t>キサイ</t>
    </rPh>
    <rPh sb="21" eb="23">
      <t>ミツド</t>
    </rPh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</si>
  <si>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</si>
  <si>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</si>
  <si>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t>SRIM Stopping Power Unit</t>
    <phoneticPr fontId="23"/>
  </si>
  <si>
    <t xml:space="preserve">Use [Compound Dictionary] [Common Target Materials ][Air,Dry near sea level(ICRU-104)]  and CHANGE "Density= 1.2048E-3" BY HAND </t>
    <phoneticPr fontId="23"/>
  </si>
  <si>
    <t>「近くなるような 1atm の気温」= 20℃　</t>
    <rPh sb="1" eb="2">
      <t>チカ</t>
    </rPh>
    <rPh sb="15" eb="17">
      <t>キオン</t>
    </rPh>
    <phoneticPr fontId="23"/>
  </si>
  <si>
    <t xml:space="preserve"> = [MeV/(mg/cm2)]</t>
    <phoneticPr fontId="23"/>
  </si>
  <si>
    <t>see) SRIM directory\Data\Compound.dat : %Air = Mass%, Dry (ICRU-104: 1atm 20 C), .00120484, 4, 6, .000124, 8, .231781, 7, .755267, 18, .012827</t>
    <phoneticPr fontId="23"/>
  </si>
  <si>
    <t>を別途算出して記載することにした。</t>
    <phoneticPr fontId="23"/>
  </si>
  <si>
    <t>dE/dx Elec</t>
    <phoneticPr fontId="27"/>
  </si>
  <si>
    <t>dE/dx Nucl</t>
    <phoneticPr fontId="27"/>
  </si>
  <si>
    <t>dE/dx tot</t>
    <phoneticPr fontId="27"/>
  </si>
  <si>
    <t>その計算式は、Wikipedia から参照した。</t>
    <rPh sb="2" eb="5">
      <t>ケイサンシキ</t>
    </rPh>
    <rPh sb="19" eb="21">
      <t>サンショウ</t>
    </rPh>
    <phoneticPr fontId="23"/>
  </si>
  <si>
    <t>[MeV/u]</t>
    <phoneticPr fontId="37"/>
  </si>
  <si>
    <t>[MeV/(mg/cm2)]</t>
    <phoneticPr fontId="27"/>
  </si>
  <si>
    <t>[um]</t>
    <phoneticPr fontId="37"/>
  </si>
  <si>
    <t>[um]</t>
    <phoneticPr fontId="37"/>
  </si>
  <si>
    <t>ref) Wikipedia 「空気」</t>
    <phoneticPr fontId="23"/>
  </si>
  <si>
    <t>t [℃]における空気の密度ρ [kg/m3]は、</t>
    <phoneticPr fontId="23"/>
  </si>
  <si>
    <t>大気圧をP [atm]、水蒸気圧を e [atm]とすると、</t>
    <phoneticPr fontId="23"/>
  </si>
  <si>
    <t>ρ[g/cm3] = 1.293E-3 * P[atm] / (1 + t[℃]/273.15)</t>
    <phoneticPr fontId="23"/>
  </si>
  <si>
    <t xml:space="preserve">           x ( 1 - 0.378 * e[atm] / P[atm] )</t>
    <phoneticPr fontId="23"/>
  </si>
  <si>
    <t>ここで、「Air, Dry」なので、</t>
    <phoneticPr fontId="23"/>
  </si>
  <si>
    <t>水蒸気圧を e = 0 [atm] とすると、</t>
    <phoneticPr fontId="23"/>
  </si>
  <si>
    <t>ρ[g/cm3] = 1.293E-3 * P[atm] / (1 + t[℃]/273.15)</t>
  </si>
  <si>
    <t>よって、これらの式に 次の Ptbl と Ttbl を代入し、</t>
    <rPh sb="8" eb="9">
      <t>シキ</t>
    </rPh>
    <rPh sb="11" eb="12">
      <t>ツギ</t>
    </rPh>
    <rPh sb="27" eb="29">
      <t>ダイニュウ</t>
    </rPh>
    <phoneticPr fontId="23"/>
  </si>
  <si>
    <t>ρが 1.2048E-3 に近くなる様な Ttbl を決めた。</t>
    <rPh sb="14" eb="15">
      <t>チカ</t>
    </rPh>
    <rPh sb="18" eb="19">
      <t>ヨウ</t>
    </rPh>
    <rPh sb="27" eb="28">
      <t>キ</t>
    </rPh>
    <phoneticPr fontId="23"/>
  </si>
  <si>
    <t xml:space="preserve">Ptbl = </t>
    <phoneticPr fontId="23"/>
  </si>
  <si>
    <t>[Pa]</t>
    <phoneticPr fontId="23"/>
  </si>
  <si>
    <t>Ttbl =</t>
    <phoneticPr fontId="23"/>
  </si>
  <si>
    <t>[℃]</t>
    <phoneticPr fontId="23"/>
  </si>
  <si>
    <t xml:space="preserve"> e =</t>
    <phoneticPr fontId="23"/>
  </si>
  <si>
    <t>[atm]</t>
    <phoneticPr fontId="23"/>
  </si>
  <si>
    <t>∴ ρ =</t>
    <phoneticPr fontId="23"/>
  </si>
  <si>
    <t>[g/cm3]</t>
    <phoneticPr fontId="23"/>
  </si>
  <si>
    <t>の場合に、ρが一番近い値となった。</t>
    <rPh sb="1" eb="3">
      <t>バアイ</t>
    </rPh>
    <rPh sb="7" eb="9">
      <t>イチバン</t>
    </rPh>
    <rPh sb="9" eb="10">
      <t>チカ</t>
    </rPh>
    <rPh sb="11" eb="12">
      <t>アタイ</t>
    </rPh>
    <phoneticPr fontId="23"/>
  </si>
  <si>
    <t>Air</t>
  </si>
  <si>
    <t>Air (Dry ICRU-104(gas))</t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</si>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</sst>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.0000"/>
    <numFmt numFmtId="177" formatCode="0.000"/>
    <numFmt numFmtId="178" formatCode="0.00000"/>
    <numFmt numFmtId="179" formatCode="0.000_ "/>
    <numFmt numFmtId="180" formatCode="0.0"/>
    <numFmt numFmtId="181" formatCode="0.0%"/>
    <numFmt numFmtId="182" formatCode="0.000E+00"/>
    <numFmt numFmtId="183" formatCode="0.0000E+00"/>
    <numFmt numFmtId="184" formatCode="0.000000"/>
    <numFmt numFmtId="185" formatCode="0.00000_ "/>
    <numFmt numFmtId="186" formatCode="0.0000_ "/>
    <numFmt numFmtId="187" formatCode="0.00_ "/>
    <numFmt numFmtId="188" formatCode="0.000%"/>
  </numFmts>
  <fonts count="4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Arial"/>
      <family val="2"/>
      <charset val="204"/>
    </font>
    <font>
      <sz val="10"/>
      <name val="MS Sans Serif"/>
      <family val="2"/>
    </font>
    <font>
      <sz val="10"/>
      <name val="Geneva"/>
      <family val="2"/>
    </font>
    <font>
      <sz val="11"/>
      <color theme="1"/>
      <name val="ＭＳ Ｐゴシック"/>
      <family val="3"/>
      <charset val="128"/>
    </font>
    <font>
      <sz val="10"/>
      <color rgb="FF0000FF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0000FF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0"/>
      <color rgb="FFC00000"/>
      <name val="ＭＳ Ｐゴシック"/>
      <family val="3"/>
      <charset val="128"/>
      <scheme val="minor"/>
    </font>
    <font>
      <sz val="6"/>
      <name val="細明朝体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name val="細明朝体"/>
      <family val="3"/>
      <charset val="128"/>
    </font>
    <font>
      <sz val="10"/>
      <color rgb="FF0070C0"/>
      <name val="ＭＳ Ｐゴシック"/>
      <family val="3"/>
      <charset val="128"/>
      <scheme val="minor"/>
    </font>
    <font>
      <sz val="10"/>
      <color rgb="FF00B050"/>
      <name val="ＭＳ Ｐゴシック"/>
      <family val="3"/>
      <charset val="128"/>
      <scheme val="minor"/>
    </font>
    <font>
      <sz val="8"/>
      <color rgb="FF0000FF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rgb="FFC00000"/>
      <name val="ＭＳ Ｐゴシック"/>
      <family val="3"/>
      <charset val="128"/>
      <scheme val="minor"/>
    </font>
    <font>
      <sz val="8"/>
      <color rgb="FF00B05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6600CC"/>
      <name val="ＭＳ Ｐゴシック"/>
      <family val="3"/>
      <charset val="128"/>
      <scheme val="minor"/>
    </font>
    <font>
      <sz val="10"/>
      <color rgb="FF7030A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name val="Arial"/>
      <family val="2"/>
    </font>
    <font>
      <sz val="12"/>
      <name val="Osaka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3">
    <xf numFmtId="0" fontId="0" fillId="0" borderId="0">
      <alignment vertical="center"/>
    </xf>
    <xf numFmtId="0" fontId="14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9" fillId="0" borderId="0"/>
    <xf numFmtId="0" fontId="10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9" fillId="0" borderId="0">
      <alignment vertical="center"/>
    </xf>
    <xf numFmtId="0" fontId="43" fillId="0" borderId="0"/>
    <xf numFmtId="0" fontId="44" fillId="0" borderId="0">
      <alignment vertical="center"/>
    </xf>
    <xf numFmtId="0" fontId="4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47" fillId="0" borderId="0"/>
    <xf numFmtId="38" fontId="47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9" fontId="4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86">
    <xf numFmtId="0" fontId="0" fillId="0" borderId="0" xfId="0">
      <alignment vertical="center"/>
    </xf>
    <xf numFmtId="0" fontId="21" fillId="0" borderId="0" xfId="10" applyFont="1" applyFill="1">
      <alignment vertical="center"/>
    </xf>
    <xf numFmtId="0" fontId="21" fillId="0" borderId="0" xfId="10" applyFont="1" applyFill="1" applyAlignment="1">
      <alignment horizontal="center" vertical="center"/>
    </xf>
    <xf numFmtId="0" fontId="26" fillId="0" borderId="0" xfId="10" applyFont="1" applyFill="1" applyAlignment="1">
      <alignment horizontal="center" vertical="center"/>
    </xf>
    <xf numFmtId="0" fontId="26" fillId="0" borderId="0" xfId="10" applyFont="1" applyFill="1">
      <alignment vertical="center"/>
    </xf>
    <xf numFmtId="0" fontId="21" fillId="0" borderId="0" xfId="10" applyFont="1" applyFill="1" applyAlignment="1">
      <alignment horizontal="right" vertical="center"/>
    </xf>
    <xf numFmtId="0" fontId="28" fillId="0" borderId="0" xfId="10" applyFont="1" applyFill="1">
      <alignment vertical="center"/>
    </xf>
    <xf numFmtId="0" fontId="24" fillId="0" borderId="0" xfId="10" applyFont="1" applyFill="1">
      <alignment vertical="center"/>
    </xf>
    <xf numFmtId="0" fontId="18" fillId="2" borderId="12" xfId="11" applyFont="1" applyFill="1" applyBorder="1" applyAlignment="1">
      <alignment vertical="center"/>
    </xf>
    <xf numFmtId="0" fontId="18" fillId="0" borderId="0" xfId="11" applyFont="1" applyFill="1" applyAlignment="1">
      <alignment vertical="center"/>
    </xf>
    <xf numFmtId="0" fontId="21" fillId="0" borderId="4" xfId="10" applyFont="1" applyFill="1" applyBorder="1">
      <alignment vertical="center"/>
    </xf>
    <xf numFmtId="0" fontId="21" fillId="0" borderId="3" xfId="10" applyFont="1" applyFill="1" applyBorder="1">
      <alignment vertical="center"/>
    </xf>
    <xf numFmtId="0" fontId="30" fillId="0" borderId="0" xfId="10" applyFont="1" applyFill="1" applyAlignment="1">
      <alignment horizontal="right" vertical="center"/>
    </xf>
    <xf numFmtId="0" fontId="17" fillId="2" borderId="10" xfId="10" applyFont="1" applyFill="1" applyBorder="1">
      <alignment vertical="center"/>
    </xf>
    <xf numFmtId="0" fontId="30" fillId="0" borderId="0" xfId="11" applyFont="1" applyFill="1" applyAlignment="1">
      <alignment vertical="center"/>
    </xf>
    <xf numFmtId="0" fontId="18" fillId="0" borderId="0" xfId="11" applyFont="1" applyFill="1" applyAlignment="1">
      <alignment horizontal="right" vertical="center"/>
    </xf>
    <xf numFmtId="0" fontId="18" fillId="3" borderId="12" xfId="11" applyFont="1" applyFill="1" applyBorder="1" applyAlignment="1">
      <alignment vertical="center"/>
    </xf>
    <xf numFmtId="0" fontId="21" fillId="0" borderId="8" xfId="10" applyFont="1" applyFill="1" applyBorder="1">
      <alignment vertical="center"/>
    </xf>
    <xf numFmtId="0" fontId="21" fillId="0" borderId="7" xfId="10" applyFont="1" applyFill="1" applyBorder="1">
      <alignment vertical="center"/>
    </xf>
    <xf numFmtId="0" fontId="21" fillId="0" borderId="9" xfId="10" applyFont="1" applyFill="1" applyBorder="1">
      <alignment vertical="center"/>
    </xf>
    <xf numFmtId="0" fontId="17" fillId="2" borderId="1" xfId="10" applyFont="1" applyFill="1" applyBorder="1" applyAlignment="1">
      <alignment horizontal="left" vertical="center"/>
    </xf>
    <xf numFmtId="0" fontId="20" fillId="0" borderId="0" xfId="10" applyFont="1" applyFill="1">
      <alignment vertical="center"/>
    </xf>
    <xf numFmtId="0" fontId="30" fillId="0" borderId="0" xfId="11" applyFont="1" applyFill="1" applyAlignment="1">
      <alignment horizontal="left" vertical="center"/>
    </xf>
    <xf numFmtId="0" fontId="31" fillId="0" borderId="0" xfId="10" applyFont="1" applyFill="1" applyBorder="1" applyAlignment="1">
      <alignment horizontal="left" vertical="center"/>
    </xf>
    <xf numFmtId="0" fontId="26" fillId="0" borderId="0" xfId="10" applyFont="1" applyFill="1" applyAlignment="1">
      <alignment horizontal="right" vertical="center"/>
    </xf>
    <xf numFmtId="0" fontId="21" fillId="0" borderId="0" xfId="10" applyFont="1" applyFill="1" applyBorder="1">
      <alignment vertical="center"/>
    </xf>
    <xf numFmtId="0" fontId="17" fillId="2" borderId="1" xfId="10" applyFont="1" applyFill="1" applyBorder="1">
      <alignment vertical="center"/>
    </xf>
    <xf numFmtId="0" fontId="17" fillId="2" borderId="2" xfId="11" applyFont="1" applyFill="1" applyBorder="1" applyAlignment="1">
      <alignment horizontal="right" vertical="center"/>
    </xf>
    <xf numFmtId="0" fontId="17" fillId="2" borderId="3" xfId="11" applyFont="1" applyFill="1" applyBorder="1" applyAlignment="1">
      <alignment horizontal="right" vertical="center"/>
    </xf>
    <xf numFmtId="0" fontId="17" fillId="2" borderId="4" xfId="11" applyFont="1" applyFill="1" applyBorder="1" applyAlignment="1">
      <alignment horizontal="right" vertical="center"/>
    </xf>
    <xf numFmtId="11" fontId="17" fillId="2" borderId="10" xfId="11" applyNumberFormat="1" applyFont="1" applyFill="1" applyBorder="1" applyAlignment="1">
      <alignment vertical="center"/>
    </xf>
    <xf numFmtId="0" fontId="30" fillId="0" borderId="0" xfId="10" applyFont="1" applyFill="1">
      <alignment vertical="center"/>
    </xf>
    <xf numFmtId="0" fontId="17" fillId="2" borderId="5" xfId="10" applyFont="1" applyFill="1" applyBorder="1" applyAlignment="1">
      <alignment horizontal="right" vertical="center"/>
    </xf>
    <xf numFmtId="0" fontId="17" fillId="2" borderId="0" xfId="10" applyFont="1" applyFill="1" applyBorder="1">
      <alignment vertical="center"/>
    </xf>
    <xf numFmtId="0" fontId="17" fillId="2" borderId="6" xfId="10" applyFont="1" applyFill="1" applyBorder="1">
      <alignment vertical="center"/>
    </xf>
    <xf numFmtId="11" fontId="17" fillId="2" borderId="1" xfId="11" applyNumberFormat="1" applyFont="1" applyFill="1" applyBorder="1" applyAlignment="1">
      <alignment vertical="center"/>
    </xf>
    <xf numFmtId="0" fontId="21" fillId="0" borderId="0" xfId="10" applyFont="1" applyFill="1" applyBorder="1" applyAlignment="1">
      <alignment horizontal="center" vertical="center"/>
    </xf>
    <xf numFmtId="183" fontId="32" fillId="2" borderId="1" xfId="10" applyNumberFormat="1" applyFont="1" applyFill="1" applyBorder="1">
      <alignment vertical="center"/>
    </xf>
    <xf numFmtId="0" fontId="33" fillId="0" borderId="0" xfId="11" applyFont="1" applyFill="1" applyAlignment="1">
      <alignment vertical="center"/>
    </xf>
    <xf numFmtId="185" fontId="31" fillId="0" borderId="0" xfId="12" applyNumberFormat="1" applyFont="1" applyFill="1" applyBorder="1">
      <alignment vertical="center"/>
    </xf>
    <xf numFmtId="178" fontId="31" fillId="0" borderId="0" xfId="10" applyNumberFormat="1" applyFont="1" applyFill="1" applyBorder="1">
      <alignment vertical="center"/>
    </xf>
    <xf numFmtId="182" fontId="31" fillId="0" borderId="0" xfId="10" applyNumberFormat="1" applyFont="1" applyFill="1" applyBorder="1" applyAlignment="1">
      <alignment horizontal="left" vertical="center"/>
    </xf>
    <xf numFmtId="10" fontId="17" fillId="2" borderId="11" xfId="11" applyNumberFormat="1" applyFont="1" applyFill="1" applyBorder="1" applyAlignment="1">
      <alignment vertical="center"/>
    </xf>
    <xf numFmtId="0" fontId="20" fillId="0" borderId="0" xfId="10" applyFont="1" applyFill="1" applyAlignment="1">
      <alignment horizontal="center" vertical="center"/>
    </xf>
    <xf numFmtId="0" fontId="26" fillId="3" borderId="10" xfId="10" applyFont="1" applyFill="1" applyBorder="1">
      <alignment vertical="center"/>
    </xf>
    <xf numFmtId="0" fontId="34" fillId="0" borderId="0" xfId="10" applyFont="1" applyFill="1">
      <alignment vertical="center"/>
    </xf>
    <xf numFmtId="0" fontId="21" fillId="0" borderId="0" xfId="10" applyFont="1" applyFill="1" applyBorder="1" applyAlignment="1">
      <alignment horizontal="right" vertical="center"/>
    </xf>
    <xf numFmtId="0" fontId="31" fillId="0" borderId="0" xfId="10" applyFont="1" applyFill="1" applyBorder="1" applyAlignment="1">
      <alignment horizontal="right" vertical="center"/>
    </xf>
    <xf numFmtId="0" fontId="26" fillId="3" borderId="11" xfId="10" applyFont="1" applyFill="1" applyBorder="1">
      <alignment vertical="center"/>
    </xf>
    <xf numFmtId="0" fontId="17" fillId="2" borderId="8" xfId="10" applyFont="1" applyFill="1" applyBorder="1" applyAlignment="1">
      <alignment horizontal="right" vertical="center"/>
    </xf>
    <xf numFmtId="0" fontId="17" fillId="2" borderId="7" xfId="10" applyFont="1" applyFill="1" applyBorder="1">
      <alignment vertical="center"/>
    </xf>
    <xf numFmtId="0" fontId="17" fillId="2" borderId="9" xfId="10" applyFont="1" applyFill="1" applyBorder="1">
      <alignment vertical="center"/>
    </xf>
    <xf numFmtId="11" fontId="17" fillId="2" borderId="11" xfId="11" applyNumberFormat="1" applyFont="1" applyFill="1" applyBorder="1" applyAlignment="1">
      <alignment vertical="center"/>
    </xf>
    <xf numFmtId="11" fontId="21" fillId="0" borderId="0" xfId="11" quotePrefix="1" applyNumberFormat="1" applyFont="1" applyFill="1" applyBorder="1" applyAlignment="1">
      <alignment vertical="center"/>
    </xf>
    <xf numFmtId="0" fontId="18" fillId="0" borderId="0" xfId="11" applyFont="1" applyFill="1" applyAlignment="1">
      <alignment horizontal="left" vertical="center"/>
    </xf>
    <xf numFmtId="0" fontId="31" fillId="0" borderId="0" xfId="10" applyFont="1" applyFill="1" applyAlignment="1">
      <alignment horizontal="right" vertical="center"/>
    </xf>
    <xf numFmtId="0" fontId="20" fillId="0" borderId="0" xfId="10" applyFont="1" applyFill="1" applyAlignment="1">
      <alignment horizontal="right" vertical="center"/>
    </xf>
    <xf numFmtId="0" fontId="35" fillId="0" borderId="0" xfId="10" applyFont="1" applyFill="1">
      <alignment vertical="center"/>
    </xf>
    <xf numFmtId="0" fontId="20" fillId="0" borderId="0" xfId="10" applyFont="1" applyFill="1" applyBorder="1">
      <alignment vertical="center"/>
    </xf>
    <xf numFmtId="11" fontId="32" fillId="0" borderId="0" xfId="11" applyNumberFormat="1" applyFont="1" applyFill="1" applyBorder="1" applyAlignment="1">
      <alignment vertical="center"/>
    </xf>
    <xf numFmtId="0" fontId="33" fillId="0" borderId="0" xfId="11" applyFont="1" applyFill="1" applyAlignment="1">
      <alignment horizontal="left" vertical="center"/>
    </xf>
    <xf numFmtId="0" fontId="36" fillId="0" borderId="0" xfId="10" applyFont="1" applyFill="1" applyAlignment="1">
      <alignment horizontal="center" vertical="center"/>
    </xf>
    <xf numFmtId="11" fontId="20" fillId="0" borderId="0" xfId="10" applyNumberFormat="1" applyFont="1" applyFill="1" applyBorder="1">
      <alignment vertical="center"/>
    </xf>
    <xf numFmtId="0" fontId="30" fillId="0" borderId="2" xfId="14" applyFont="1" applyFill="1" applyBorder="1">
      <alignment vertical="center"/>
    </xf>
    <xf numFmtId="0" fontId="30" fillId="0" borderId="3" xfId="14" applyFont="1" applyFill="1" applyBorder="1">
      <alignment vertical="center"/>
    </xf>
    <xf numFmtId="0" fontId="30" fillId="0" borderId="4" xfId="14" applyFont="1" applyFill="1" applyBorder="1">
      <alignment vertical="center"/>
    </xf>
    <xf numFmtId="0" fontId="21" fillId="0" borderId="3" xfId="14" applyFont="1" applyFill="1" applyBorder="1">
      <alignment vertical="center"/>
    </xf>
    <xf numFmtId="0" fontId="21" fillId="0" borderId="4" xfId="14" applyFont="1" applyFill="1" applyBorder="1">
      <alignment vertical="center"/>
    </xf>
    <xf numFmtId="0" fontId="30" fillId="0" borderId="5" xfId="14" applyFont="1" applyFill="1" applyBorder="1">
      <alignment vertical="center"/>
    </xf>
    <xf numFmtId="0" fontId="21" fillId="0" borderId="0" xfId="14" applyFont="1" applyFill="1" applyBorder="1">
      <alignment vertical="center"/>
    </xf>
    <xf numFmtId="177" fontId="38" fillId="0" borderId="0" xfId="14" applyNumberFormat="1" applyFont="1" applyFill="1">
      <alignment vertical="center"/>
    </xf>
    <xf numFmtId="2" fontId="38" fillId="0" borderId="0" xfId="14" applyNumberFormat="1" applyFont="1" applyFill="1">
      <alignment vertical="center"/>
    </xf>
    <xf numFmtId="0" fontId="21" fillId="2" borderId="5" xfId="10" applyFont="1" applyFill="1" applyBorder="1">
      <alignment vertical="center"/>
    </xf>
    <xf numFmtId="0" fontId="21" fillId="3" borderId="6" xfId="10" applyFont="1" applyFill="1" applyBorder="1">
      <alignment vertical="center"/>
    </xf>
    <xf numFmtId="0" fontId="21" fillId="2" borderId="6" xfId="10" applyFont="1" applyFill="1" applyBorder="1">
      <alignment vertical="center"/>
    </xf>
    <xf numFmtId="180" fontId="38" fillId="0" borderId="0" xfId="14" applyNumberFormat="1" applyFont="1" applyFill="1">
      <alignment vertical="center"/>
    </xf>
    <xf numFmtId="177" fontId="38" fillId="3" borderId="0" xfId="14" applyNumberFormat="1" applyFont="1" applyFill="1">
      <alignment vertical="center"/>
    </xf>
    <xf numFmtId="11" fontId="38" fillId="0" borderId="0" xfId="14" applyNumberFormat="1" applyFont="1" applyFill="1">
      <alignment vertical="center"/>
    </xf>
    <xf numFmtId="0" fontId="41" fillId="0" borderId="0" xfId="10" applyFont="1" applyFill="1" applyAlignment="1">
      <alignment horizontal="left" vertical="center"/>
    </xf>
    <xf numFmtId="0" fontId="42" fillId="0" borderId="0" xfId="10" applyFont="1" applyFill="1">
      <alignment vertical="center"/>
    </xf>
    <xf numFmtId="178" fontId="20" fillId="0" borderId="0" xfId="10" applyNumberFormat="1" applyFont="1" applyFill="1">
      <alignment vertical="center"/>
    </xf>
    <xf numFmtId="0" fontId="19" fillId="2" borderId="10" xfId="10" applyFont="1" applyFill="1" applyBorder="1">
      <alignment vertical="center"/>
    </xf>
    <xf numFmtId="0" fontId="19" fillId="2" borderId="11" xfId="10" applyFont="1" applyFill="1" applyBorder="1">
      <alignment vertical="center"/>
    </xf>
    <xf numFmtId="0" fontId="41" fillId="0" borderId="0" xfId="10" applyFont="1" applyFill="1" applyAlignment="1">
      <alignment horizontal="right" vertical="center"/>
    </xf>
    <xf numFmtId="0" fontId="20" fillId="0" borderId="0" xfId="10" quotePrefix="1" applyFont="1" applyFill="1">
      <alignment vertical="center"/>
    </xf>
    <xf numFmtId="180" fontId="21" fillId="0" borderId="0" xfId="10" applyNumberFormat="1" applyFont="1" applyFill="1" applyBorder="1">
      <alignment vertical="center"/>
    </xf>
    <xf numFmtId="2" fontId="21" fillId="2" borderId="7" xfId="10" applyNumberFormat="1" applyFont="1" applyFill="1" applyBorder="1">
      <alignment vertical="center"/>
    </xf>
    <xf numFmtId="177" fontId="21" fillId="0" borderId="0" xfId="10" applyNumberFormat="1" applyFont="1" applyFill="1">
      <alignment vertical="center"/>
    </xf>
    <xf numFmtId="176" fontId="21" fillId="0" borderId="0" xfId="10" applyNumberFormat="1" applyFont="1" applyFill="1">
      <alignment vertical="center"/>
    </xf>
    <xf numFmtId="177" fontId="21" fillId="0" borderId="0" xfId="10" applyNumberFormat="1" applyFont="1" applyFill="1" applyAlignment="1">
      <alignment horizontal="right" vertical="center"/>
    </xf>
    <xf numFmtId="0" fontId="17" fillId="0" borderId="0" xfId="10" applyFont="1" applyFill="1">
      <alignment vertical="center"/>
    </xf>
    <xf numFmtId="176" fontId="17" fillId="0" borderId="0" xfId="10" applyNumberFormat="1" applyFont="1" applyFill="1">
      <alignment vertical="center"/>
    </xf>
    <xf numFmtId="177" fontId="17" fillId="0" borderId="0" xfId="10" applyNumberFormat="1" applyFont="1" applyFill="1">
      <alignment vertical="center"/>
    </xf>
    <xf numFmtId="179" fontId="31" fillId="0" borderId="0" xfId="12" applyNumberFormat="1" applyFont="1" applyFill="1" applyBorder="1">
      <alignment vertical="center"/>
    </xf>
    <xf numFmtId="0" fontId="45" fillId="0" borderId="0" xfId="0" applyFont="1">
      <alignment vertical="center"/>
    </xf>
    <xf numFmtId="178" fontId="38" fillId="0" borderId="0" xfId="14" applyNumberFormat="1" applyFont="1" applyFill="1">
      <alignment vertical="center"/>
    </xf>
    <xf numFmtId="187" fontId="22" fillId="0" borderId="0" xfId="10" applyNumberFormat="1" applyFont="1" applyFill="1" applyBorder="1">
      <alignment vertical="center"/>
    </xf>
    <xf numFmtId="177" fontId="31" fillId="0" borderId="0" xfId="10" applyNumberFormat="1" applyFont="1" applyFill="1" applyBorder="1">
      <alignment vertical="center"/>
    </xf>
    <xf numFmtId="179" fontId="31" fillId="0" borderId="0" xfId="87" applyNumberFormat="1" applyFont="1" applyFill="1" applyBorder="1">
      <alignment vertical="center"/>
    </xf>
    <xf numFmtId="185" fontId="31" fillId="0" borderId="0" xfId="87" applyNumberFormat="1" applyFont="1" applyFill="1" applyBorder="1">
      <alignment vertical="center"/>
    </xf>
    <xf numFmtId="182" fontId="20" fillId="0" borderId="0" xfId="88" applyNumberFormat="1" applyFont="1" applyFill="1">
      <alignment vertical="center"/>
    </xf>
    <xf numFmtId="179" fontId="20" fillId="0" borderId="0" xfId="88" applyNumberFormat="1" applyFont="1" applyFill="1">
      <alignment vertical="center"/>
    </xf>
    <xf numFmtId="186" fontId="20" fillId="0" borderId="0" xfId="88" applyNumberFormat="1" applyFont="1" applyFill="1">
      <alignment vertical="center"/>
    </xf>
    <xf numFmtId="0" fontId="21" fillId="2" borderId="2" xfId="88" applyFont="1" applyFill="1" applyBorder="1">
      <alignment vertical="center"/>
    </xf>
    <xf numFmtId="0" fontId="21" fillId="3" borderId="4" xfId="88" applyFont="1" applyFill="1" applyBorder="1">
      <alignment vertical="center"/>
    </xf>
    <xf numFmtId="182" fontId="21" fillId="2" borderId="2" xfId="88" applyNumberFormat="1" applyFont="1" applyFill="1" applyBorder="1">
      <alignment vertical="center"/>
    </xf>
    <xf numFmtId="182" fontId="21" fillId="2" borderId="4" xfId="88" applyNumberFormat="1" applyFont="1" applyFill="1" applyBorder="1">
      <alignment vertical="center"/>
    </xf>
    <xf numFmtId="182" fontId="39" fillId="0" borderId="0" xfId="88" applyNumberFormat="1" applyFont="1" applyFill="1">
      <alignment vertical="center"/>
    </xf>
    <xf numFmtId="0" fontId="21" fillId="2" borderId="5" xfId="88" applyFont="1" applyFill="1" applyBorder="1">
      <alignment vertical="center"/>
    </xf>
    <xf numFmtId="0" fontId="21" fillId="2" borderId="6" xfId="88" applyFont="1" applyFill="1" applyBorder="1">
      <alignment vertical="center"/>
    </xf>
    <xf numFmtId="182" fontId="21" fillId="2" borderId="5" xfId="88" applyNumberFormat="1" applyFont="1" applyFill="1" applyBorder="1">
      <alignment vertical="center"/>
    </xf>
    <xf numFmtId="182" fontId="21" fillId="2" borderId="6" xfId="88" applyNumberFormat="1" applyFont="1" applyFill="1" applyBorder="1">
      <alignment vertical="center"/>
    </xf>
    <xf numFmtId="0" fontId="21" fillId="0" borderId="0" xfId="88" applyFont="1" applyFill="1">
      <alignment vertical="center"/>
    </xf>
    <xf numFmtId="3" fontId="21" fillId="2" borderId="6" xfId="88" applyNumberFormat="1" applyFont="1" applyFill="1" applyBorder="1">
      <alignment vertical="center"/>
    </xf>
    <xf numFmtId="182" fontId="20" fillId="0" borderId="0" xfId="87" applyNumberFormat="1" applyFont="1" applyFill="1">
      <alignment vertical="center"/>
    </xf>
    <xf numFmtId="179" fontId="20" fillId="0" borderId="0" xfId="87" applyNumberFormat="1" applyFont="1" applyFill="1">
      <alignment vertical="center"/>
    </xf>
    <xf numFmtId="186" fontId="20" fillId="0" borderId="0" xfId="87" applyNumberFormat="1" applyFont="1" applyFill="1">
      <alignment vertical="center"/>
    </xf>
    <xf numFmtId="178" fontId="38" fillId="3" borderId="0" xfId="14" applyNumberFormat="1" applyFont="1" applyFill="1">
      <alignment vertical="center"/>
    </xf>
    <xf numFmtId="0" fontId="21" fillId="3" borderId="6" xfId="88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26" fillId="0" borderId="6" xfId="14" applyFont="1" applyFill="1" applyBorder="1" applyAlignment="1">
      <alignment horizontal="center" vertical="center"/>
    </xf>
    <xf numFmtId="0" fontId="21" fillId="0" borderId="0" xfId="10" applyFont="1" applyFill="1" applyBorder="1" applyAlignment="1">
      <alignment horizontal="left" vertical="center"/>
    </xf>
    <xf numFmtId="0" fontId="22" fillId="0" borderId="0" xfId="10" applyFont="1" applyFill="1" applyBorder="1" applyAlignment="1">
      <alignment horizontal="right" vertical="center"/>
    </xf>
    <xf numFmtId="0" fontId="21" fillId="0" borderId="0" xfId="10" quotePrefix="1" applyFont="1" applyFill="1" applyBorder="1">
      <alignment vertical="center"/>
    </xf>
    <xf numFmtId="0" fontId="42" fillId="0" borderId="0" xfId="10" applyFont="1" applyFill="1" applyBorder="1">
      <alignment vertical="center"/>
    </xf>
    <xf numFmtId="181" fontId="21" fillId="0" borderId="0" xfId="13" applyNumberFormat="1" applyFont="1" applyFill="1" applyBorder="1">
      <alignment vertical="center"/>
    </xf>
    <xf numFmtId="0" fontId="33" fillId="0" borderId="0" xfId="11" applyFont="1" applyFill="1" applyBorder="1" applyAlignment="1">
      <alignment vertical="center"/>
    </xf>
    <xf numFmtId="179" fontId="22" fillId="0" borderId="0" xfId="10" applyNumberFormat="1" applyFont="1" applyFill="1" applyBorder="1">
      <alignment vertical="center"/>
    </xf>
    <xf numFmtId="0" fontId="22" fillId="0" borderId="0" xfId="10" applyFont="1" applyFill="1" applyBorder="1" applyAlignment="1">
      <alignment horizontal="left" vertical="center"/>
    </xf>
    <xf numFmtId="184" fontId="22" fillId="0" borderId="0" xfId="10" applyNumberFormat="1" applyFont="1" applyFill="1" applyBorder="1" applyAlignment="1">
      <alignment horizontal="right" vertical="center"/>
    </xf>
    <xf numFmtId="182" fontId="31" fillId="0" borderId="0" xfId="87" applyNumberFormat="1" applyFont="1" applyFill="1" applyBorder="1">
      <alignment vertical="center"/>
    </xf>
    <xf numFmtId="0" fontId="21" fillId="3" borderId="12" xfId="10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26" fillId="0" borderId="6" xfId="14" applyFont="1" applyFill="1" applyBorder="1" applyAlignment="1">
      <alignment horizontal="center" vertical="center"/>
    </xf>
    <xf numFmtId="0" fontId="18" fillId="0" borderId="10" xfId="11" applyFont="1" applyFill="1" applyBorder="1" applyAlignment="1">
      <alignment horizontal="right" vertical="center"/>
    </xf>
    <xf numFmtId="176" fontId="21" fillId="4" borderId="4" xfId="10" applyNumberFormat="1" applyFont="1" applyFill="1" applyBorder="1">
      <alignment vertical="center"/>
    </xf>
    <xf numFmtId="176" fontId="21" fillId="0" borderId="0" xfId="10" applyNumberFormat="1" applyFont="1" applyFill="1" applyBorder="1">
      <alignment vertical="center"/>
    </xf>
    <xf numFmtId="177" fontId="17" fillId="0" borderId="3" xfId="10" applyNumberFormat="1" applyFont="1" applyFill="1" applyBorder="1">
      <alignment vertical="center"/>
    </xf>
    <xf numFmtId="10" fontId="17" fillId="4" borderId="2" xfId="90" applyNumberFormat="1" applyFont="1" applyFill="1" applyBorder="1">
      <alignment vertical="center"/>
    </xf>
    <xf numFmtId="177" fontId="17" fillId="4" borderId="4" xfId="10" applyNumberFormat="1" applyFont="1" applyFill="1" applyBorder="1">
      <alignment vertical="center"/>
    </xf>
    <xf numFmtId="188" fontId="21" fillId="0" borderId="10" xfId="90" applyNumberFormat="1" applyFont="1" applyFill="1" applyBorder="1">
      <alignment vertical="center"/>
    </xf>
    <xf numFmtId="0" fontId="21" fillId="0" borderId="0" xfId="10" applyNumberFormat="1" applyFont="1" applyFill="1" applyAlignment="1">
      <alignment horizontal="left" vertical="center"/>
    </xf>
    <xf numFmtId="0" fontId="21" fillId="0" borderId="12" xfId="10" applyFont="1" applyFill="1" applyBorder="1">
      <alignment vertical="center"/>
    </xf>
    <xf numFmtId="0" fontId="18" fillId="0" borderId="1" xfId="11" applyFont="1" applyFill="1" applyBorder="1" applyAlignment="1">
      <alignment horizontal="right" vertical="center"/>
    </xf>
    <xf numFmtId="176" fontId="21" fillId="4" borderId="6" xfId="10" applyNumberFormat="1" applyFont="1" applyFill="1" applyBorder="1">
      <alignment vertical="center"/>
    </xf>
    <xf numFmtId="177" fontId="17" fillId="0" borderId="0" xfId="10" applyNumberFormat="1" applyFont="1" applyFill="1" applyBorder="1">
      <alignment vertical="center"/>
    </xf>
    <xf numFmtId="0" fontId="21" fillId="0" borderId="6" xfId="10" applyFont="1" applyFill="1" applyBorder="1">
      <alignment vertical="center"/>
    </xf>
    <xf numFmtId="10" fontId="17" fillId="4" borderId="5" xfId="90" applyNumberFormat="1" applyFont="1" applyFill="1" applyBorder="1">
      <alignment vertical="center"/>
    </xf>
    <xf numFmtId="177" fontId="17" fillId="4" borderId="6" xfId="10" applyNumberFormat="1" applyFont="1" applyFill="1" applyBorder="1">
      <alignment vertical="center"/>
    </xf>
    <xf numFmtId="188" fontId="21" fillId="0" borderId="1" xfId="90" applyNumberFormat="1" applyFont="1" applyFill="1" applyBorder="1">
      <alignment vertical="center"/>
    </xf>
    <xf numFmtId="0" fontId="21" fillId="0" borderId="0" xfId="10" applyFont="1" applyFill="1" applyAlignment="1">
      <alignment horizontal="left" vertical="center"/>
    </xf>
    <xf numFmtId="0" fontId="21" fillId="0" borderId="1" xfId="10" applyFont="1" applyFill="1" applyBorder="1" applyAlignment="1">
      <alignment horizontal="right" vertical="center"/>
    </xf>
    <xf numFmtId="0" fontId="18" fillId="0" borderId="11" xfId="11" applyFont="1" applyFill="1" applyBorder="1" applyAlignment="1">
      <alignment horizontal="right" vertical="center"/>
    </xf>
    <xf numFmtId="176" fontId="21" fillId="4" borderId="9" xfId="10" applyNumberFormat="1" applyFont="1" applyFill="1" applyBorder="1">
      <alignment vertical="center"/>
    </xf>
    <xf numFmtId="0" fontId="21" fillId="0" borderId="11" xfId="10" applyFont="1" applyFill="1" applyBorder="1" applyAlignment="1">
      <alignment horizontal="right" vertical="center"/>
    </xf>
    <xf numFmtId="177" fontId="17" fillId="0" borderId="7" xfId="10" applyNumberFormat="1" applyFont="1" applyFill="1" applyBorder="1">
      <alignment vertical="center"/>
    </xf>
    <xf numFmtId="10" fontId="17" fillId="4" borderId="8" xfId="90" applyNumberFormat="1" applyFont="1" applyFill="1" applyBorder="1">
      <alignment vertical="center"/>
    </xf>
    <xf numFmtId="177" fontId="17" fillId="4" borderId="9" xfId="10" applyNumberFormat="1" applyFont="1" applyFill="1" applyBorder="1">
      <alignment vertical="center"/>
    </xf>
    <xf numFmtId="188" fontId="21" fillId="0" borderId="11" xfId="90" applyNumberFormat="1" applyFont="1" applyFill="1" applyBorder="1">
      <alignment vertical="center"/>
    </xf>
    <xf numFmtId="177" fontId="21" fillId="0" borderId="0" xfId="10" applyNumberFormat="1" applyFont="1" applyFill="1" applyBorder="1">
      <alignment vertical="center"/>
    </xf>
    <xf numFmtId="185" fontId="31" fillId="0" borderId="0" xfId="91" applyNumberFormat="1" applyFont="1" applyFill="1" applyBorder="1">
      <alignment vertical="center"/>
    </xf>
    <xf numFmtId="178" fontId="17" fillId="0" borderId="0" xfId="10" applyNumberFormat="1" applyFont="1" applyFill="1" applyBorder="1">
      <alignment vertical="center"/>
    </xf>
    <xf numFmtId="179" fontId="21" fillId="0" borderId="0" xfId="91" applyNumberFormat="1" applyFont="1" applyFill="1" applyBorder="1">
      <alignment vertical="center"/>
    </xf>
    <xf numFmtId="185" fontId="21" fillId="0" borderId="0" xfId="91" applyNumberFormat="1" applyFont="1" applyFill="1" applyBorder="1">
      <alignment vertical="center"/>
    </xf>
    <xf numFmtId="180" fontId="21" fillId="0" borderId="13" xfId="10" applyNumberFormat="1" applyFont="1" applyFill="1" applyBorder="1">
      <alignment vertical="center"/>
    </xf>
    <xf numFmtId="180" fontId="21" fillId="0" borderId="14" xfId="10" applyNumberFormat="1" applyFont="1" applyFill="1" applyBorder="1">
      <alignment vertical="center"/>
    </xf>
    <xf numFmtId="187" fontId="24" fillId="0" borderId="0" xfId="10" applyNumberFormat="1" applyFont="1" applyFill="1" applyBorder="1">
      <alignment vertical="center"/>
    </xf>
    <xf numFmtId="179" fontId="24" fillId="0" borderId="0" xfId="10" applyNumberFormat="1" applyFont="1" applyFill="1" applyBorder="1">
      <alignment vertical="center"/>
    </xf>
    <xf numFmtId="0" fontId="36" fillId="0" borderId="0" xfId="10" applyFont="1" applyFill="1">
      <alignment vertical="center"/>
    </xf>
    <xf numFmtId="179" fontId="20" fillId="0" borderId="0" xfId="92" applyNumberFormat="1" applyFont="1" applyFill="1">
      <alignment vertical="center"/>
    </xf>
    <xf numFmtId="178" fontId="21" fillId="0" borderId="0" xfId="10" applyNumberFormat="1" applyFont="1" applyFill="1" applyBorder="1">
      <alignment vertical="center"/>
    </xf>
    <xf numFmtId="183" fontId="20" fillId="0" borderId="0" xfId="10" applyNumberFormat="1" applyFont="1" applyFill="1" applyAlignment="1">
      <alignment horizontal="right" vertical="center"/>
    </xf>
    <xf numFmtId="0" fontId="36" fillId="0" borderId="0" xfId="10" quotePrefix="1" applyFont="1" applyFill="1" applyAlignment="1">
      <alignment horizontal="center" vertical="center"/>
    </xf>
    <xf numFmtId="186" fontId="20" fillId="0" borderId="0" xfId="92" applyNumberFormat="1" applyFont="1" applyFill="1">
      <alignment vertical="center"/>
    </xf>
    <xf numFmtId="0" fontId="21" fillId="0" borderId="0" xfId="10" quotePrefix="1" applyFont="1" applyFill="1">
      <alignment vertical="center"/>
    </xf>
    <xf numFmtId="0" fontId="24" fillId="0" borderId="0" xfId="10" applyFont="1" applyFill="1" applyAlignment="1">
      <alignment horizontal="right" vertical="center"/>
    </xf>
    <xf numFmtId="1" fontId="17" fillId="0" borderId="0" xfId="10" applyNumberFormat="1" applyFont="1" applyFill="1">
      <alignment vertical="center"/>
    </xf>
    <xf numFmtId="177" fontId="24" fillId="0" borderId="0" xfId="10" applyNumberFormat="1" applyFont="1" applyFill="1" applyAlignment="1">
      <alignment horizontal="right" vertical="center"/>
    </xf>
    <xf numFmtId="2" fontId="22" fillId="0" borderId="0" xfId="10" applyNumberFormat="1" applyFont="1" applyFill="1">
      <alignment vertical="center"/>
    </xf>
    <xf numFmtId="2" fontId="21" fillId="0" borderId="0" xfId="10" applyNumberFormat="1" applyFont="1" applyFill="1">
      <alignment vertical="center"/>
    </xf>
    <xf numFmtId="183" fontId="26" fillId="0" borderId="0" xfId="10" applyNumberFormat="1" applyFont="1" applyFill="1">
      <alignment vertical="center"/>
    </xf>
    <xf numFmtId="0" fontId="21" fillId="0" borderId="0" xfId="92" applyFont="1" applyFill="1">
      <alignment vertical="center"/>
    </xf>
    <xf numFmtId="0" fontId="26" fillId="0" borderId="5" xfId="14" applyFont="1" applyFill="1" applyBorder="1" applyAlignment="1">
      <alignment horizontal="center" vertical="center"/>
    </xf>
    <xf numFmtId="0" fontId="26" fillId="0" borderId="0" xfId="14" applyFont="1" applyFill="1" applyBorder="1" applyAlignment="1">
      <alignment horizontal="center" vertical="center"/>
    </xf>
    <xf numFmtId="0" fontId="26" fillId="0" borderId="6" xfId="14" applyFont="1" applyFill="1" applyBorder="1" applyAlignment="1">
      <alignment horizontal="center" vertical="center"/>
    </xf>
    <xf numFmtId="0" fontId="40" fillId="2" borderId="12" xfId="10" applyFont="1" applyFill="1" applyBorder="1" applyAlignment="1">
      <alignment horizontal="center" vertical="center"/>
    </xf>
  </cellXfs>
  <cellStyles count="93">
    <cellStyle name="Normal_calc" xfId="1"/>
    <cellStyle name="パーセント" xfId="90" builtinId="5"/>
    <cellStyle name="パーセント 2" xfId="13"/>
    <cellStyle name="桁区切り 2" xfId="9"/>
    <cellStyle name="桁区切り 2 2" xfId="22"/>
    <cellStyle name="桁区切り 2 2 2" xfId="45"/>
    <cellStyle name="桁区切り 2 2 3" xfId="53"/>
    <cellStyle name="桁区切り 2 2 4" xfId="54"/>
    <cellStyle name="桁区切り 2 3" xfId="24"/>
    <cellStyle name="桁区切り 2 4" xfId="28"/>
    <cellStyle name="桁区切り 2 5" xfId="39"/>
    <cellStyle name="桁区切り 2 6" xfId="55"/>
    <cellStyle name="桁区切り 2 7" xfId="56"/>
    <cellStyle name="標準" xfId="0" builtinId="0"/>
    <cellStyle name="標準 10" xfId="16"/>
    <cellStyle name="標準 2" xfId="2"/>
    <cellStyle name="標準 2 2" xfId="14"/>
    <cellStyle name="標準 2 3" xfId="29"/>
    <cellStyle name="標準 2 3 2" xfId="49"/>
    <cellStyle name="標準 2 3 3" xfId="57"/>
    <cellStyle name="標準 2 3 4" xfId="58"/>
    <cellStyle name="標準 3" xfId="3"/>
    <cellStyle name="標準 3 2" xfId="12"/>
    <cellStyle name="標準 3 2 2" xfId="17"/>
    <cellStyle name="標準 3 2 3" xfId="40"/>
    <cellStyle name="標準 3 2 4" xfId="59"/>
    <cellStyle name="標準 3 2 5" xfId="60"/>
    <cellStyle name="標準 3 2 6" xfId="87"/>
    <cellStyle name="標準 3 2 7" xfId="89"/>
    <cellStyle name="標準 3 2 8" xfId="91"/>
    <cellStyle name="標準 3 3" xfId="15"/>
    <cellStyle name="標準 3 3 2" xfId="41"/>
    <cellStyle name="標準 3 3 3" xfId="61"/>
    <cellStyle name="標準 3 3 4" xfId="62"/>
    <cellStyle name="標準 3 3 5" xfId="88"/>
    <cellStyle name="標準 3 3 6" xfId="92"/>
    <cellStyle name="標準 3 4" xfId="18"/>
    <cellStyle name="標準 3 5" xfId="30"/>
    <cellStyle name="標準 3 5 2" xfId="50"/>
    <cellStyle name="標準 3 5 3" xfId="63"/>
    <cellStyle name="標準 3 5 4" xfId="64"/>
    <cellStyle name="標準 4" xfId="4"/>
    <cellStyle name="標準 4 2" xfId="31"/>
    <cellStyle name="標準 4 2 2" xfId="51"/>
    <cellStyle name="標準 4 2 3" xfId="65"/>
    <cellStyle name="標準 4 2 4" xfId="66"/>
    <cellStyle name="標準 5" xfId="5"/>
    <cellStyle name="標準 5 2" xfId="10"/>
    <cellStyle name="標準 5 3" xfId="23"/>
    <cellStyle name="標準 5 4" xfId="32"/>
    <cellStyle name="標準 5 4 2" xfId="52"/>
    <cellStyle name="標準 5 4 3" xfId="67"/>
    <cellStyle name="標準 5 4 4" xfId="68"/>
    <cellStyle name="標準 6" xfId="7"/>
    <cellStyle name="標準 6 2" xfId="20"/>
    <cellStyle name="標準 6 2 2" xfId="43"/>
    <cellStyle name="標準 6 2 3" xfId="69"/>
    <cellStyle name="標準 6 2 4" xfId="70"/>
    <cellStyle name="標準 6 3" xfId="25"/>
    <cellStyle name="標準 6 3 2" xfId="46"/>
    <cellStyle name="標準 6 3 3" xfId="71"/>
    <cellStyle name="標準 6 3 4" xfId="72"/>
    <cellStyle name="標準 6 4" xfId="33"/>
    <cellStyle name="標準 6 5" xfId="37"/>
    <cellStyle name="標準 6 6" xfId="73"/>
    <cellStyle name="標準 6 7" xfId="74"/>
    <cellStyle name="標準 7" xfId="6"/>
    <cellStyle name="標準 7 2" xfId="19"/>
    <cellStyle name="標準 7 2 2" xfId="42"/>
    <cellStyle name="標準 7 2 3" xfId="75"/>
    <cellStyle name="標準 7 2 4" xfId="76"/>
    <cellStyle name="標準 7 3" xfId="26"/>
    <cellStyle name="標準 7 3 2" xfId="47"/>
    <cellStyle name="標準 7 3 3" xfId="77"/>
    <cellStyle name="標準 7 3 4" xfId="78"/>
    <cellStyle name="標準 7 4" xfId="34"/>
    <cellStyle name="標準 7 5" xfId="36"/>
    <cellStyle name="標準 7 6" xfId="79"/>
    <cellStyle name="標準 7 7" xfId="80"/>
    <cellStyle name="標準 8" xfId="8"/>
    <cellStyle name="標準 8 2" xfId="21"/>
    <cellStyle name="標準 8 2 2" xfId="44"/>
    <cellStyle name="標準 8 2 3" xfId="81"/>
    <cellStyle name="標準 8 2 4" xfId="82"/>
    <cellStyle name="標準 8 3" xfId="27"/>
    <cellStyle name="標準 8 3 2" xfId="48"/>
    <cellStyle name="標準 8 3 3" xfId="83"/>
    <cellStyle name="標準 8 3 4" xfId="84"/>
    <cellStyle name="標準 8 4" xfId="35"/>
    <cellStyle name="標準 8 5" xfId="38"/>
    <cellStyle name="標準 8 6" xfId="85"/>
    <cellStyle name="標準 8 7" xfId="86"/>
    <cellStyle name="標準 9" xfId="11"/>
  </cellStyles>
  <dxfs count="0"/>
  <tableStyles count="0" defaultTableStyle="TableStyleMedium9" defaultPivotStyle="PivotStyleLight16"/>
  <colors>
    <mruColors>
      <color rgb="FF0000FF"/>
      <color rgb="FFCCFFFF"/>
      <color rgb="FFFF00FF"/>
      <color rgb="FFCCFFCC"/>
      <color rgb="FFFFFF00"/>
      <color rgb="FFFFFFCC"/>
      <color rgb="FF996633"/>
      <color rgb="FFFF9900"/>
      <color rgb="FF99FF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srim197Au_Si!$P$5</c:f>
          <c:strCache>
            <c:ptCount val="1"/>
            <c:pt idx="0">
              <c:v>srim197Au_Si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srim197Au_Si!$D$20:$D$228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srim197Au_Si!$E$20:$E$228</c:f>
              <c:numCache>
                <c:formatCode>0.000E+00</c:formatCode>
                <c:ptCount val="209"/>
                <c:pt idx="0">
                  <c:v>0.26819999999999999</c:v>
                </c:pt>
                <c:pt idx="1">
                  <c:v>0.28449999999999998</c:v>
                </c:pt>
                <c:pt idx="2">
                  <c:v>0.2999</c:v>
                </c:pt>
                <c:pt idx="3">
                  <c:v>0.3145</c:v>
                </c:pt>
                <c:pt idx="4">
                  <c:v>0.32850000000000001</c:v>
                </c:pt>
                <c:pt idx="5">
                  <c:v>0.34189999999999998</c:v>
                </c:pt>
                <c:pt idx="6">
                  <c:v>0.3548</c:v>
                </c:pt>
                <c:pt idx="7">
                  <c:v>0.36730000000000002</c:v>
                </c:pt>
                <c:pt idx="8">
                  <c:v>0.37930000000000003</c:v>
                </c:pt>
                <c:pt idx="9">
                  <c:v>0.40229999999999999</c:v>
                </c:pt>
                <c:pt idx="10">
                  <c:v>0.42409999999999998</c:v>
                </c:pt>
                <c:pt idx="11">
                  <c:v>0.44479999999999997</c:v>
                </c:pt>
                <c:pt idx="12">
                  <c:v>0.46460000000000001</c:v>
                </c:pt>
                <c:pt idx="13">
                  <c:v>0.48349999999999999</c:v>
                </c:pt>
                <c:pt idx="14">
                  <c:v>0.50180000000000002</c:v>
                </c:pt>
                <c:pt idx="15">
                  <c:v>0.53639999999999999</c:v>
                </c:pt>
                <c:pt idx="16">
                  <c:v>0.56899999999999995</c:v>
                </c:pt>
                <c:pt idx="17">
                  <c:v>0.5998</c:v>
                </c:pt>
                <c:pt idx="18">
                  <c:v>0.629</c:v>
                </c:pt>
                <c:pt idx="19">
                  <c:v>0.65700000000000003</c:v>
                </c:pt>
                <c:pt idx="20">
                  <c:v>0.68379999999999996</c:v>
                </c:pt>
                <c:pt idx="21">
                  <c:v>0.7097</c:v>
                </c:pt>
                <c:pt idx="22">
                  <c:v>0.73460000000000003</c:v>
                </c:pt>
                <c:pt idx="23">
                  <c:v>0.75870000000000004</c:v>
                </c:pt>
                <c:pt idx="24">
                  <c:v>0.78200000000000003</c:v>
                </c:pt>
                <c:pt idx="25">
                  <c:v>0.80469999999999997</c:v>
                </c:pt>
                <c:pt idx="26">
                  <c:v>0.84819999999999995</c:v>
                </c:pt>
                <c:pt idx="27">
                  <c:v>0.89970000000000006</c:v>
                </c:pt>
                <c:pt idx="28">
                  <c:v>0.94830000000000003</c:v>
                </c:pt>
                <c:pt idx="29">
                  <c:v>0.99460000000000004</c:v>
                </c:pt>
                <c:pt idx="30">
                  <c:v>1.0389999999999999</c:v>
                </c:pt>
                <c:pt idx="31">
                  <c:v>1.081</c:v>
                </c:pt>
                <c:pt idx="32">
                  <c:v>1.1220000000000001</c:v>
                </c:pt>
                <c:pt idx="33">
                  <c:v>1.161</c:v>
                </c:pt>
                <c:pt idx="34">
                  <c:v>1.2</c:v>
                </c:pt>
                <c:pt idx="35">
                  <c:v>1.272</c:v>
                </c:pt>
                <c:pt idx="36">
                  <c:v>1.341</c:v>
                </c:pt>
                <c:pt idx="37">
                  <c:v>1.407</c:v>
                </c:pt>
                <c:pt idx="38">
                  <c:v>1.4690000000000001</c:v>
                </c:pt>
                <c:pt idx="39">
                  <c:v>1.5289999999999999</c:v>
                </c:pt>
                <c:pt idx="40">
                  <c:v>1.587</c:v>
                </c:pt>
                <c:pt idx="41">
                  <c:v>1.696</c:v>
                </c:pt>
                <c:pt idx="42">
                  <c:v>1.7989999999999999</c:v>
                </c:pt>
                <c:pt idx="43">
                  <c:v>1.897</c:v>
                </c:pt>
                <c:pt idx="44">
                  <c:v>1.9890000000000001</c:v>
                </c:pt>
                <c:pt idx="45">
                  <c:v>2.0779999999999998</c:v>
                </c:pt>
                <c:pt idx="46">
                  <c:v>2.1629999999999998</c:v>
                </c:pt>
                <c:pt idx="47">
                  <c:v>2.2440000000000002</c:v>
                </c:pt>
                <c:pt idx="48">
                  <c:v>2.323</c:v>
                </c:pt>
                <c:pt idx="49">
                  <c:v>2.399</c:v>
                </c:pt>
                <c:pt idx="50">
                  <c:v>2.4729999999999999</c:v>
                </c:pt>
                <c:pt idx="51">
                  <c:v>2.5449999999999999</c:v>
                </c:pt>
                <c:pt idx="52">
                  <c:v>2.6819999999999999</c:v>
                </c:pt>
                <c:pt idx="53">
                  <c:v>2.8450000000000002</c:v>
                </c:pt>
                <c:pt idx="54">
                  <c:v>2.9990000000000001</c:v>
                </c:pt>
                <c:pt idx="55">
                  <c:v>3.145</c:v>
                </c:pt>
                <c:pt idx="56">
                  <c:v>3.2850000000000001</c:v>
                </c:pt>
                <c:pt idx="57">
                  <c:v>3.419</c:v>
                </c:pt>
                <c:pt idx="58">
                  <c:v>3.5489999999999999</c:v>
                </c:pt>
                <c:pt idx="59">
                  <c:v>3.673</c:v>
                </c:pt>
                <c:pt idx="60">
                  <c:v>3.85</c:v>
                </c:pt>
                <c:pt idx="61">
                  <c:v>4.4489999999999998</c:v>
                </c:pt>
                <c:pt idx="62">
                  <c:v>4.8849999999999998</c:v>
                </c:pt>
                <c:pt idx="63">
                  <c:v>5.2009999999999996</c:v>
                </c:pt>
                <c:pt idx="64">
                  <c:v>5.4359999999999999</c:v>
                </c:pt>
                <c:pt idx="65">
                  <c:v>5.6139999999999999</c:v>
                </c:pt>
                <c:pt idx="66">
                  <c:v>5.7569999999999997</c:v>
                </c:pt>
                <c:pt idx="67">
                  <c:v>5.9809999999999999</c:v>
                </c:pt>
                <c:pt idx="68">
                  <c:v>6.1619999999999999</c:v>
                </c:pt>
                <c:pt idx="69">
                  <c:v>6.3220000000000001</c:v>
                </c:pt>
                <c:pt idx="70">
                  <c:v>6.47</c:v>
                </c:pt>
                <c:pt idx="71">
                  <c:v>6.61</c:v>
                </c:pt>
                <c:pt idx="72">
                  <c:v>6.7439999999999998</c:v>
                </c:pt>
                <c:pt idx="73">
                  <c:v>6.8739999999999997</c:v>
                </c:pt>
                <c:pt idx="74">
                  <c:v>7.0010000000000003</c:v>
                </c:pt>
                <c:pt idx="75">
                  <c:v>7.125</c:v>
                </c:pt>
                <c:pt idx="76">
                  <c:v>7.2460000000000004</c:v>
                </c:pt>
                <c:pt idx="77">
                  <c:v>7.3650000000000002</c:v>
                </c:pt>
                <c:pt idx="78">
                  <c:v>7.5970000000000004</c:v>
                </c:pt>
                <c:pt idx="79">
                  <c:v>7.875</c:v>
                </c:pt>
                <c:pt idx="80">
                  <c:v>8.1389999999999993</c:v>
                </c:pt>
                <c:pt idx="81">
                  <c:v>8.3889999999999993</c:v>
                </c:pt>
                <c:pt idx="82">
                  <c:v>8.625</c:v>
                </c:pt>
                <c:pt idx="83">
                  <c:v>8.8460000000000001</c:v>
                </c:pt>
                <c:pt idx="84">
                  <c:v>9.0540000000000003</c:v>
                </c:pt>
                <c:pt idx="85">
                  <c:v>9.2479999999999993</c:v>
                </c:pt>
                <c:pt idx="86">
                  <c:v>9.4290000000000003</c:v>
                </c:pt>
                <c:pt idx="87">
                  <c:v>9.7539999999999996</c:v>
                </c:pt>
                <c:pt idx="88">
                  <c:v>10.039999999999999</c:v>
                </c:pt>
                <c:pt idx="89">
                  <c:v>10.28</c:v>
                </c:pt>
                <c:pt idx="90">
                  <c:v>10.49</c:v>
                </c:pt>
                <c:pt idx="91">
                  <c:v>10.68</c:v>
                </c:pt>
                <c:pt idx="92">
                  <c:v>10.85</c:v>
                </c:pt>
                <c:pt idx="93">
                  <c:v>11.13</c:v>
                </c:pt>
                <c:pt idx="94">
                  <c:v>11.38</c:v>
                </c:pt>
                <c:pt idx="95">
                  <c:v>11.61</c:v>
                </c:pt>
                <c:pt idx="96">
                  <c:v>11.84</c:v>
                </c:pt>
                <c:pt idx="97">
                  <c:v>12.08</c:v>
                </c:pt>
                <c:pt idx="98">
                  <c:v>12.34</c:v>
                </c:pt>
                <c:pt idx="99">
                  <c:v>12.62</c:v>
                </c:pt>
                <c:pt idx="100">
                  <c:v>12.93</c:v>
                </c:pt>
                <c:pt idx="101">
                  <c:v>13.27</c:v>
                </c:pt>
                <c:pt idx="102">
                  <c:v>13.62</c:v>
                </c:pt>
                <c:pt idx="103">
                  <c:v>14</c:v>
                </c:pt>
                <c:pt idx="104">
                  <c:v>14.83</c:v>
                </c:pt>
                <c:pt idx="105">
                  <c:v>15.97</c:v>
                </c:pt>
                <c:pt idx="106">
                  <c:v>17.190000000000001</c:v>
                </c:pt>
                <c:pt idx="107">
                  <c:v>18.47</c:v>
                </c:pt>
                <c:pt idx="108">
                  <c:v>19.78</c:v>
                </c:pt>
                <c:pt idx="109">
                  <c:v>21.11</c:v>
                </c:pt>
                <c:pt idx="110">
                  <c:v>22.45</c:v>
                </c:pt>
                <c:pt idx="111">
                  <c:v>23.78</c:v>
                </c:pt>
                <c:pt idx="112">
                  <c:v>25.09</c:v>
                </c:pt>
                <c:pt idx="113">
                  <c:v>27.66</c:v>
                </c:pt>
                <c:pt idx="114">
                  <c:v>30.14</c:v>
                </c:pt>
                <c:pt idx="115">
                  <c:v>32.5</c:v>
                </c:pt>
                <c:pt idx="116">
                  <c:v>34.76</c:v>
                </c:pt>
                <c:pt idx="117">
                  <c:v>36.909999999999997</c:v>
                </c:pt>
                <c:pt idx="118">
                  <c:v>38.96</c:v>
                </c:pt>
                <c:pt idx="119">
                  <c:v>42.78</c:v>
                </c:pt>
                <c:pt idx="120">
                  <c:v>46.26</c:v>
                </c:pt>
                <c:pt idx="121">
                  <c:v>49.44</c:v>
                </c:pt>
                <c:pt idx="122">
                  <c:v>52.35</c:v>
                </c:pt>
                <c:pt idx="123">
                  <c:v>55</c:v>
                </c:pt>
                <c:pt idx="124">
                  <c:v>57.45</c:v>
                </c:pt>
                <c:pt idx="125">
                  <c:v>59.7</c:v>
                </c:pt>
                <c:pt idx="126">
                  <c:v>61.78</c:v>
                </c:pt>
                <c:pt idx="127">
                  <c:v>63.71</c:v>
                </c:pt>
                <c:pt idx="128">
                  <c:v>65.510000000000005</c:v>
                </c:pt>
                <c:pt idx="129">
                  <c:v>67.19</c:v>
                </c:pt>
                <c:pt idx="130">
                  <c:v>70.25</c:v>
                </c:pt>
                <c:pt idx="131">
                  <c:v>73.59</c:v>
                </c:pt>
                <c:pt idx="132">
                  <c:v>76.5</c:v>
                </c:pt>
                <c:pt idx="133">
                  <c:v>79.06</c:v>
                </c:pt>
                <c:pt idx="134">
                  <c:v>81.319999999999993</c:v>
                </c:pt>
                <c:pt idx="135">
                  <c:v>83.32</c:v>
                </c:pt>
                <c:pt idx="136">
                  <c:v>85.1</c:v>
                </c:pt>
                <c:pt idx="137">
                  <c:v>86.69</c:v>
                </c:pt>
                <c:pt idx="138">
                  <c:v>88.15</c:v>
                </c:pt>
                <c:pt idx="139">
                  <c:v>90.1</c:v>
                </c:pt>
                <c:pt idx="140">
                  <c:v>91.12</c:v>
                </c:pt>
                <c:pt idx="141">
                  <c:v>92.19</c:v>
                </c:pt>
                <c:pt idx="142">
                  <c:v>92.97</c:v>
                </c:pt>
                <c:pt idx="143">
                  <c:v>93.52</c:v>
                </c:pt>
                <c:pt idx="144">
                  <c:v>93.88</c:v>
                </c:pt>
                <c:pt idx="145">
                  <c:v>94.17</c:v>
                </c:pt>
                <c:pt idx="146">
                  <c:v>94.05</c:v>
                </c:pt>
                <c:pt idx="147">
                  <c:v>93.64</c:v>
                </c:pt>
                <c:pt idx="148">
                  <c:v>93.05</c:v>
                </c:pt>
                <c:pt idx="149">
                  <c:v>92.33</c:v>
                </c:pt>
                <c:pt idx="150">
                  <c:v>91.53</c:v>
                </c:pt>
                <c:pt idx="151">
                  <c:v>90.68</c:v>
                </c:pt>
                <c:pt idx="152">
                  <c:v>89.8</c:v>
                </c:pt>
                <c:pt idx="153">
                  <c:v>88.91</c:v>
                </c:pt>
                <c:pt idx="154">
                  <c:v>88.01</c:v>
                </c:pt>
                <c:pt idx="155">
                  <c:v>87.12</c:v>
                </c:pt>
                <c:pt idx="156">
                  <c:v>85.38</c:v>
                </c:pt>
                <c:pt idx="157">
                  <c:v>83.28</c:v>
                </c:pt>
                <c:pt idx="158">
                  <c:v>81.28</c:v>
                </c:pt>
                <c:pt idx="159">
                  <c:v>79.38</c:v>
                </c:pt>
                <c:pt idx="160">
                  <c:v>77.58</c:v>
                </c:pt>
                <c:pt idx="161">
                  <c:v>75.84</c:v>
                </c:pt>
                <c:pt idx="162">
                  <c:v>74.180000000000007</c:v>
                </c:pt>
                <c:pt idx="163">
                  <c:v>72.569999999999993</c:v>
                </c:pt>
                <c:pt idx="164">
                  <c:v>71.010000000000005</c:v>
                </c:pt>
                <c:pt idx="165">
                  <c:v>67.989999999999995</c:v>
                </c:pt>
                <c:pt idx="166">
                  <c:v>65.09</c:v>
                </c:pt>
                <c:pt idx="167">
                  <c:v>62.29</c:v>
                </c:pt>
                <c:pt idx="168">
                  <c:v>59.67</c:v>
                </c:pt>
                <c:pt idx="169">
                  <c:v>57.65</c:v>
                </c:pt>
                <c:pt idx="170">
                  <c:v>55.78</c:v>
                </c:pt>
                <c:pt idx="171">
                  <c:v>52.39</c:v>
                </c:pt>
                <c:pt idx="172">
                  <c:v>49.42</c:v>
                </c:pt>
                <c:pt idx="173">
                  <c:v>46.81</c:v>
                </c:pt>
                <c:pt idx="174">
                  <c:v>44.5</c:v>
                </c:pt>
                <c:pt idx="175">
                  <c:v>42.44</c:v>
                </c:pt>
                <c:pt idx="176">
                  <c:v>40.590000000000003</c:v>
                </c:pt>
                <c:pt idx="177">
                  <c:v>38.93</c:v>
                </c:pt>
                <c:pt idx="178">
                  <c:v>37.43</c:v>
                </c:pt>
                <c:pt idx="179">
                  <c:v>36.06</c:v>
                </c:pt>
                <c:pt idx="180">
                  <c:v>34.81</c:v>
                </c:pt>
                <c:pt idx="181">
                  <c:v>33.67</c:v>
                </c:pt>
                <c:pt idx="182">
                  <c:v>31.65</c:v>
                </c:pt>
                <c:pt idx="183">
                  <c:v>29.52</c:v>
                </c:pt>
                <c:pt idx="184">
                  <c:v>27.74</c:v>
                </c:pt>
                <c:pt idx="185">
                  <c:v>26.22</c:v>
                </c:pt>
                <c:pt idx="186">
                  <c:v>24.92</c:v>
                </c:pt>
                <c:pt idx="187">
                  <c:v>23.79</c:v>
                </c:pt>
                <c:pt idx="188">
                  <c:v>22.8</c:v>
                </c:pt>
                <c:pt idx="189">
                  <c:v>21.92</c:v>
                </c:pt>
                <c:pt idx="190">
                  <c:v>21.15</c:v>
                </c:pt>
                <c:pt idx="191">
                  <c:v>19.82</c:v>
                </c:pt>
                <c:pt idx="192">
                  <c:v>18.739999999999998</c:v>
                </c:pt>
                <c:pt idx="193">
                  <c:v>17.829999999999998</c:v>
                </c:pt>
                <c:pt idx="194">
                  <c:v>17.07</c:v>
                </c:pt>
                <c:pt idx="195">
                  <c:v>16.420000000000002</c:v>
                </c:pt>
                <c:pt idx="196">
                  <c:v>15.86</c:v>
                </c:pt>
                <c:pt idx="197">
                  <c:v>14.93</c:v>
                </c:pt>
                <c:pt idx="198">
                  <c:v>14.2</c:v>
                </c:pt>
                <c:pt idx="199">
                  <c:v>13.62</c:v>
                </c:pt>
                <c:pt idx="200">
                  <c:v>13.15</c:v>
                </c:pt>
                <c:pt idx="201">
                  <c:v>12.77</c:v>
                </c:pt>
                <c:pt idx="202">
                  <c:v>12.45</c:v>
                </c:pt>
                <c:pt idx="203">
                  <c:v>12.17</c:v>
                </c:pt>
                <c:pt idx="204">
                  <c:v>11.94</c:v>
                </c:pt>
                <c:pt idx="205">
                  <c:v>11.75</c:v>
                </c:pt>
                <c:pt idx="206">
                  <c:v>11.58</c:v>
                </c:pt>
                <c:pt idx="207">
                  <c:v>11.43</c:v>
                </c:pt>
                <c:pt idx="208">
                  <c:v>11.23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E88-4F38-B80B-0F9C631DAF91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srim197Au_Si!$D$20:$D$228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srim197Au_Si!$F$20:$F$228</c:f>
              <c:numCache>
                <c:formatCode>0.000E+00</c:formatCode>
                <c:ptCount val="209"/>
                <c:pt idx="0">
                  <c:v>2.7440000000000002</c:v>
                </c:pt>
                <c:pt idx="1">
                  <c:v>2.9140000000000001</c:v>
                </c:pt>
                <c:pt idx="2">
                  <c:v>3.0720000000000001</c:v>
                </c:pt>
                <c:pt idx="3">
                  <c:v>3.2210000000000001</c:v>
                </c:pt>
                <c:pt idx="4">
                  <c:v>3.3620000000000001</c:v>
                </c:pt>
                <c:pt idx="5">
                  <c:v>3.496</c:v>
                </c:pt>
                <c:pt idx="6">
                  <c:v>3.6230000000000002</c:v>
                </c:pt>
                <c:pt idx="7">
                  <c:v>3.7440000000000002</c:v>
                </c:pt>
                <c:pt idx="8">
                  <c:v>3.8610000000000002</c:v>
                </c:pt>
                <c:pt idx="9">
                  <c:v>4.0789999999999997</c:v>
                </c:pt>
                <c:pt idx="10">
                  <c:v>4.282</c:v>
                </c:pt>
                <c:pt idx="11">
                  <c:v>4.4720000000000004</c:v>
                </c:pt>
                <c:pt idx="12">
                  <c:v>4.649</c:v>
                </c:pt>
                <c:pt idx="13">
                  <c:v>4.8170000000000002</c:v>
                </c:pt>
                <c:pt idx="14">
                  <c:v>4.9749999999999996</c:v>
                </c:pt>
                <c:pt idx="15">
                  <c:v>5.2690000000000001</c:v>
                </c:pt>
                <c:pt idx="16">
                  <c:v>5.5369999999999999</c:v>
                </c:pt>
                <c:pt idx="17">
                  <c:v>5.782</c:v>
                </c:pt>
                <c:pt idx="18">
                  <c:v>6.0090000000000003</c:v>
                </c:pt>
                <c:pt idx="19">
                  <c:v>6.2210000000000001</c:v>
                </c:pt>
                <c:pt idx="20">
                  <c:v>6.4180000000000001</c:v>
                </c:pt>
                <c:pt idx="21">
                  <c:v>6.6040000000000001</c:v>
                </c:pt>
                <c:pt idx="22">
                  <c:v>6.7789999999999999</c:v>
                </c:pt>
                <c:pt idx="23">
                  <c:v>6.944</c:v>
                </c:pt>
                <c:pt idx="24">
                  <c:v>7.101</c:v>
                </c:pt>
                <c:pt idx="25">
                  <c:v>7.25</c:v>
                </c:pt>
                <c:pt idx="26">
                  <c:v>7.5270000000000001</c:v>
                </c:pt>
                <c:pt idx="27">
                  <c:v>7.8410000000000002</c:v>
                </c:pt>
                <c:pt idx="28">
                  <c:v>8.125</c:v>
                </c:pt>
                <c:pt idx="29">
                  <c:v>8.3829999999999991</c:v>
                </c:pt>
                <c:pt idx="30">
                  <c:v>8.6189999999999998</c:v>
                </c:pt>
                <c:pt idx="31">
                  <c:v>8.8369999999999997</c:v>
                </c:pt>
                <c:pt idx="32">
                  <c:v>9.0399999999999991</c:v>
                </c:pt>
                <c:pt idx="33">
                  <c:v>9.2270000000000003</c:v>
                </c:pt>
                <c:pt idx="34">
                  <c:v>9.4030000000000005</c:v>
                </c:pt>
                <c:pt idx="35">
                  <c:v>9.7219999999999995</c:v>
                </c:pt>
                <c:pt idx="36">
                  <c:v>10</c:v>
                </c:pt>
                <c:pt idx="37">
                  <c:v>10.26</c:v>
                </c:pt>
                <c:pt idx="38">
                  <c:v>10.49</c:v>
                </c:pt>
                <c:pt idx="39">
                  <c:v>10.69</c:v>
                </c:pt>
                <c:pt idx="40">
                  <c:v>10.88</c:v>
                </c:pt>
                <c:pt idx="41">
                  <c:v>11.21</c:v>
                </c:pt>
                <c:pt idx="42">
                  <c:v>11.5</c:v>
                </c:pt>
                <c:pt idx="43">
                  <c:v>11.74</c:v>
                </c:pt>
                <c:pt idx="44">
                  <c:v>11.95</c:v>
                </c:pt>
                <c:pt idx="45">
                  <c:v>12.14</c:v>
                </c:pt>
                <c:pt idx="46">
                  <c:v>12.3</c:v>
                </c:pt>
                <c:pt idx="47">
                  <c:v>12.45</c:v>
                </c:pt>
                <c:pt idx="48">
                  <c:v>12.58</c:v>
                </c:pt>
                <c:pt idx="49">
                  <c:v>12.69</c:v>
                </c:pt>
                <c:pt idx="50">
                  <c:v>12.79</c:v>
                </c:pt>
                <c:pt idx="51">
                  <c:v>12.89</c:v>
                </c:pt>
                <c:pt idx="52">
                  <c:v>13.04</c:v>
                </c:pt>
                <c:pt idx="53">
                  <c:v>13.19</c:v>
                </c:pt>
                <c:pt idx="54">
                  <c:v>13.31</c:v>
                </c:pt>
                <c:pt idx="55">
                  <c:v>13.4</c:v>
                </c:pt>
                <c:pt idx="56">
                  <c:v>13.46</c:v>
                </c:pt>
                <c:pt idx="57">
                  <c:v>13.51</c:v>
                </c:pt>
                <c:pt idx="58">
                  <c:v>13.54</c:v>
                </c:pt>
                <c:pt idx="59">
                  <c:v>13.56</c:v>
                </c:pt>
                <c:pt idx="60">
                  <c:v>13.56</c:v>
                </c:pt>
                <c:pt idx="61">
                  <c:v>13.55</c:v>
                </c:pt>
                <c:pt idx="62">
                  <c:v>13.52</c:v>
                </c:pt>
                <c:pt idx="63">
                  <c:v>13.46</c:v>
                </c:pt>
                <c:pt idx="64">
                  <c:v>13.39</c:v>
                </c:pt>
                <c:pt idx="65">
                  <c:v>13.31</c:v>
                </c:pt>
                <c:pt idx="66">
                  <c:v>13.22</c:v>
                </c:pt>
                <c:pt idx="67">
                  <c:v>13.03</c:v>
                </c:pt>
                <c:pt idx="68">
                  <c:v>12.83</c:v>
                </c:pt>
                <c:pt idx="69">
                  <c:v>12.62</c:v>
                </c:pt>
                <c:pt idx="70">
                  <c:v>12.41</c:v>
                </c:pt>
                <c:pt idx="71">
                  <c:v>12.2</c:v>
                </c:pt>
                <c:pt idx="72">
                  <c:v>12</c:v>
                </c:pt>
                <c:pt idx="73">
                  <c:v>11.8</c:v>
                </c:pt>
                <c:pt idx="74">
                  <c:v>11.6</c:v>
                </c:pt>
                <c:pt idx="75">
                  <c:v>11.41</c:v>
                </c:pt>
                <c:pt idx="76">
                  <c:v>11.23</c:v>
                </c:pt>
                <c:pt idx="77">
                  <c:v>11.05</c:v>
                </c:pt>
                <c:pt idx="78">
                  <c:v>10.71</c:v>
                </c:pt>
                <c:pt idx="79">
                  <c:v>10.32</c:v>
                </c:pt>
                <c:pt idx="80">
                  <c:v>9.9589999999999996</c:v>
                </c:pt>
                <c:pt idx="81">
                  <c:v>9.6240000000000006</c:v>
                </c:pt>
                <c:pt idx="82">
                  <c:v>9.3140000000000001</c:v>
                </c:pt>
                <c:pt idx="83">
                  <c:v>9.0259999999999998</c:v>
                </c:pt>
                <c:pt idx="84">
                  <c:v>8.7579999999999991</c:v>
                </c:pt>
                <c:pt idx="85">
                  <c:v>8.5090000000000003</c:v>
                </c:pt>
                <c:pt idx="86">
                  <c:v>8.2750000000000004</c:v>
                </c:pt>
                <c:pt idx="87">
                  <c:v>7.851</c:v>
                </c:pt>
                <c:pt idx="88">
                  <c:v>7.4740000000000002</c:v>
                </c:pt>
                <c:pt idx="89">
                  <c:v>7.1379999999999999</c:v>
                </c:pt>
                <c:pt idx="90">
                  <c:v>6.8360000000000003</c:v>
                </c:pt>
                <c:pt idx="91">
                  <c:v>6.5620000000000003</c:v>
                </c:pt>
                <c:pt idx="92">
                  <c:v>6.3129999999999997</c:v>
                </c:pt>
                <c:pt idx="93">
                  <c:v>5.8760000000000003</c:v>
                </c:pt>
                <c:pt idx="94">
                  <c:v>5.5049999999999999</c:v>
                </c:pt>
                <c:pt idx="95">
                  <c:v>5.1840000000000002</c:v>
                </c:pt>
                <c:pt idx="96">
                  <c:v>4.9039999999999999</c:v>
                </c:pt>
                <c:pt idx="97">
                  <c:v>4.6559999999999997</c:v>
                </c:pt>
                <c:pt idx="98">
                  <c:v>4.4370000000000003</c:v>
                </c:pt>
                <c:pt idx="99">
                  <c:v>4.2389999999999999</c:v>
                </c:pt>
                <c:pt idx="100">
                  <c:v>4.0609999999999999</c:v>
                </c:pt>
                <c:pt idx="101">
                  <c:v>3.9</c:v>
                </c:pt>
                <c:pt idx="102">
                  <c:v>3.7519999999999998</c:v>
                </c:pt>
                <c:pt idx="103">
                  <c:v>3.617</c:v>
                </c:pt>
                <c:pt idx="104">
                  <c:v>3.3780000000000001</c:v>
                </c:pt>
                <c:pt idx="105">
                  <c:v>3.125</c:v>
                </c:pt>
                <c:pt idx="106">
                  <c:v>2.911</c:v>
                </c:pt>
                <c:pt idx="107">
                  <c:v>2.7290000000000001</c:v>
                </c:pt>
                <c:pt idx="108">
                  <c:v>2.57</c:v>
                </c:pt>
                <c:pt idx="109">
                  <c:v>2.431</c:v>
                </c:pt>
                <c:pt idx="110">
                  <c:v>2.3079999999999998</c:v>
                </c:pt>
                <c:pt idx="111">
                  <c:v>2.198</c:v>
                </c:pt>
                <c:pt idx="112">
                  <c:v>2.0990000000000002</c:v>
                </c:pt>
                <c:pt idx="113">
                  <c:v>1.929</c:v>
                </c:pt>
                <c:pt idx="114">
                  <c:v>1.7869999999999999</c:v>
                </c:pt>
                <c:pt idx="115">
                  <c:v>1.6659999999999999</c:v>
                </c:pt>
                <c:pt idx="116">
                  <c:v>1.5620000000000001</c:v>
                </c:pt>
                <c:pt idx="117">
                  <c:v>1.472</c:v>
                </c:pt>
                <c:pt idx="118">
                  <c:v>1.393</c:v>
                </c:pt>
                <c:pt idx="119">
                  <c:v>1.2589999999999999</c:v>
                </c:pt>
                <c:pt idx="120">
                  <c:v>1.151</c:v>
                </c:pt>
                <c:pt idx="121">
                  <c:v>1.0620000000000001</c:v>
                </c:pt>
                <c:pt idx="122">
                  <c:v>0.98619999999999997</c:v>
                </c:pt>
                <c:pt idx="123">
                  <c:v>0.92169999999999996</c:v>
                </c:pt>
                <c:pt idx="124">
                  <c:v>0.86580000000000001</c:v>
                </c:pt>
                <c:pt idx="125">
                  <c:v>0.81689999999999996</c:v>
                </c:pt>
                <c:pt idx="126">
                  <c:v>0.77370000000000005</c:v>
                </c:pt>
                <c:pt idx="127">
                  <c:v>0.73519999999999996</c:v>
                </c:pt>
                <c:pt idx="128">
                  <c:v>0.7006</c:v>
                </c:pt>
                <c:pt idx="129">
                  <c:v>0.66949999999999998</c:v>
                </c:pt>
                <c:pt idx="130">
                  <c:v>0.61539999999999995</c:v>
                </c:pt>
                <c:pt idx="131">
                  <c:v>0.55979999999999996</c:v>
                </c:pt>
                <c:pt idx="132">
                  <c:v>0.5141</c:v>
                </c:pt>
                <c:pt idx="133">
                  <c:v>0.47589999999999999</c:v>
                </c:pt>
                <c:pt idx="134">
                  <c:v>0.44330000000000003</c:v>
                </c:pt>
                <c:pt idx="135">
                  <c:v>0.41520000000000001</c:v>
                </c:pt>
                <c:pt idx="136">
                  <c:v>0.39069999999999999</c:v>
                </c:pt>
                <c:pt idx="137">
                  <c:v>0.36919999999999997</c:v>
                </c:pt>
                <c:pt idx="138">
                  <c:v>0.35</c:v>
                </c:pt>
                <c:pt idx="139">
                  <c:v>0.3175</c:v>
                </c:pt>
                <c:pt idx="140">
                  <c:v>0.29089999999999999</c:v>
                </c:pt>
                <c:pt idx="141">
                  <c:v>0.26869999999999999</c:v>
                </c:pt>
                <c:pt idx="142">
                  <c:v>0.24979999999999999</c:v>
                </c:pt>
                <c:pt idx="143">
                  <c:v>0.2336</c:v>
                </c:pt>
                <c:pt idx="144">
                  <c:v>0.2195</c:v>
                </c:pt>
                <c:pt idx="145">
                  <c:v>0.19620000000000001</c:v>
                </c:pt>
                <c:pt idx="146">
                  <c:v>0.17749999999999999</c:v>
                </c:pt>
                <c:pt idx="147">
                  <c:v>0.16239999999999999</c:v>
                </c:pt>
                <c:pt idx="148">
                  <c:v>0.1497</c:v>
                </c:pt>
                <c:pt idx="149">
                  <c:v>0.13900000000000001</c:v>
                </c:pt>
                <c:pt idx="150">
                  <c:v>0.1298</c:v>
                </c:pt>
                <c:pt idx="151">
                  <c:v>0.12180000000000001</c:v>
                </c:pt>
                <c:pt idx="152">
                  <c:v>0.1148</c:v>
                </c:pt>
                <c:pt idx="153">
                  <c:v>0.1086</c:v>
                </c:pt>
                <c:pt idx="154">
                  <c:v>0.1031</c:v>
                </c:pt>
                <c:pt idx="155">
                  <c:v>9.8140000000000005E-2</c:v>
                </c:pt>
                <c:pt idx="156">
                  <c:v>8.9599999999999999E-2</c:v>
                </c:pt>
                <c:pt idx="157">
                  <c:v>8.0920000000000006E-2</c:v>
                </c:pt>
                <c:pt idx="158">
                  <c:v>7.3849999999999999E-2</c:v>
                </c:pt>
                <c:pt idx="159">
                  <c:v>6.7979999999999999E-2</c:v>
                </c:pt>
                <c:pt idx="160">
                  <c:v>6.3020000000000007E-2</c:v>
                </c:pt>
                <c:pt idx="161">
                  <c:v>5.8770000000000003E-2</c:v>
                </c:pt>
                <c:pt idx="162">
                  <c:v>5.5079999999999997E-2</c:v>
                </c:pt>
                <c:pt idx="163">
                  <c:v>5.185E-2</c:v>
                </c:pt>
                <c:pt idx="164">
                  <c:v>4.9000000000000002E-2</c:v>
                </c:pt>
                <c:pt idx="165">
                  <c:v>4.419E-2</c:v>
                </c:pt>
                <c:pt idx="166">
                  <c:v>4.0280000000000003E-2</c:v>
                </c:pt>
                <c:pt idx="167">
                  <c:v>3.7039999999999997E-2</c:v>
                </c:pt>
                <c:pt idx="168">
                  <c:v>3.431E-2</c:v>
                </c:pt>
                <c:pt idx="169">
                  <c:v>3.1960000000000002E-2</c:v>
                </c:pt>
                <c:pt idx="170">
                  <c:v>2.9940000000000001E-2</c:v>
                </c:pt>
                <c:pt idx="171">
                  <c:v>2.6599999999999999E-2</c:v>
                </c:pt>
                <c:pt idx="172">
                  <c:v>2.3959999999999999E-2</c:v>
                </c:pt>
                <c:pt idx="173">
                  <c:v>2.1819999999999999E-2</c:v>
                </c:pt>
                <c:pt idx="174">
                  <c:v>2.0039999999999999E-2</c:v>
                </c:pt>
                <c:pt idx="175">
                  <c:v>1.8550000000000001E-2</c:v>
                </c:pt>
                <c:pt idx="176">
                  <c:v>1.7270000000000001E-2</c:v>
                </c:pt>
                <c:pt idx="177">
                  <c:v>1.6160000000000001E-2</c:v>
                </c:pt>
                <c:pt idx="178">
                  <c:v>1.52E-2</c:v>
                </c:pt>
                <c:pt idx="179">
                  <c:v>1.435E-2</c:v>
                </c:pt>
                <c:pt idx="180">
                  <c:v>1.359E-2</c:v>
                </c:pt>
                <c:pt idx="181">
                  <c:v>1.291E-2</c:v>
                </c:pt>
                <c:pt idx="182">
                  <c:v>1.175E-2</c:v>
                </c:pt>
                <c:pt idx="183">
                  <c:v>1.057E-2</c:v>
                </c:pt>
                <c:pt idx="184">
                  <c:v>9.6120000000000008E-3</c:v>
                </c:pt>
                <c:pt idx="185">
                  <c:v>8.8210000000000007E-3</c:v>
                </c:pt>
                <c:pt idx="186">
                  <c:v>8.1560000000000001E-3</c:v>
                </c:pt>
                <c:pt idx="187">
                  <c:v>7.5880000000000001E-3</c:v>
                </c:pt>
                <c:pt idx="188">
                  <c:v>7.097E-3</c:v>
                </c:pt>
                <c:pt idx="189">
                  <c:v>6.6680000000000003E-3</c:v>
                </c:pt>
                <c:pt idx="190">
                  <c:v>6.2899999999999996E-3</c:v>
                </c:pt>
                <c:pt idx="191">
                  <c:v>5.6550000000000003E-3</c:v>
                </c:pt>
                <c:pt idx="192">
                  <c:v>5.1399999999999996E-3</c:v>
                </c:pt>
                <c:pt idx="193">
                  <c:v>4.7140000000000003E-3</c:v>
                </c:pt>
                <c:pt idx="194">
                  <c:v>4.3559999999999996E-3</c:v>
                </c:pt>
                <c:pt idx="195">
                  <c:v>4.0509999999999999E-3</c:v>
                </c:pt>
                <c:pt idx="196">
                  <c:v>3.787E-3</c:v>
                </c:pt>
                <c:pt idx="197">
                  <c:v>3.3540000000000002E-3</c:v>
                </c:pt>
                <c:pt idx="198">
                  <c:v>3.0130000000000001E-3</c:v>
                </c:pt>
                <c:pt idx="199">
                  <c:v>2.7369999999999998E-3</c:v>
                </c:pt>
                <c:pt idx="200">
                  <c:v>2.5089999999999999E-3</c:v>
                </c:pt>
                <c:pt idx="201">
                  <c:v>2.317E-3</c:v>
                </c:pt>
                <c:pt idx="202">
                  <c:v>2.1540000000000001E-3</c:v>
                </c:pt>
                <c:pt idx="203">
                  <c:v>2.013E-3</c:v>
                </c:pt>
                <c:pt idx="204">
                  <c:v>1.8890000000000001E-3</c:v>
                </c:pt>
                <c:pt idx="205">
                  <c:v>1.781E-3</c:v>
                </c:pt>
                <c:pt idx="206">
                  <c:v>1.6850000000000001E-3</c:v>
                </c:pt>
                <c:pt idx="207">
                  <c:v>1.5989999999999999E-3</c:v>
                </c:pt>
                <c:pt idx="208">
                  <c:v>1.472E-3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E88-4F38-B80B-0F9C631DAF91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srim197Au_Si!$D$20:$D$228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srim197Au_Si!$G$20:$G$228</c:f>
              <c:numCache>
                <c:formatCode>0.000E+00</c:formatCode>
                <c:ptCount val="209"/>
                <c:pt idx="0">
                  <c:v>3.0122</c:v>
                </c:pt>
                <c:pt idx="1">
                  <c:v>3.1985000000000001</c:v>
                </c:pt>
                <c:pt idx="2">
                  <c:v>3.3719000000000001</c:v>
                </c:pt>
                <c:pt idx="3">
                  <c:v>3.5354999999999999</c:v>
                </c:pt>
                <c:pt idx="4">
                  <c:v>3.6905000000000001</c:v>
                </c:pt>
                <c:pt idx="5">
                  <c:v>3.8378999999999999</c:v>
                </c:pt>
                <c:pt idx="6">
                  <c:v>3.9778000000000002</c:v>
                </c:pt>
                <c:pt idx="7">
                  <c:v>4.1113</c:v>
                </c:pt>
                <c:pt idx="8">
                  <c:v>4.2403000000000004</c:v>
                </c:pt>
                <c:pt idx="9">
                  <c:v>4.4813000000000001</c:v>
                </c:pt>
                <c:pt idx="10">
                  <c:v>4.7061000000000002</c:v>
                </c:pt>
                <c:pt idx="11">
                  <c:v>4.9168000000000003</c:v>
                </c:pt>
                <c:pt idx="12">
                  <c:v>5.1135999999999999</c:v>
                </c:pt>
                <c:pt idx="13">
                  <c:v>5.3005000000000004</c:v>
                </c:pt>
                <c:pt idx="14">
                  <c:v>5.4767999999999999</c:v>
                </c:pt>
                <c:pt idx="15">
                  <c:v>5.8054000000000006</c:v>
                </c:pt>
                <c:pt idx="16">
                  <c:v>6.1059999999999999</c:v>
                </c:pt>
                <c:pt idx="17">
                  <c:v>6.3818000000000001</c:v>
                </c:pt>
                <c:pt idx="18">
                  <c:v>6.6379999999999999</c:v>
                </c:pt>
                <c:pt idx="19">
                  <c:v>6.8780000000000001</c:v>
                </c:pt>
                <c:pt idx="20">
                  <c:v>7.1017999999999999</c:v>
                </c:pt>
                <c:pt idx="21">
                  <c:v>7.3136999999999999</c:v>
                </c:pt>
                <c:pt idx="22">
                  <c:v>7.5136000000000003</c:v>
                </c:pt>
                <c:pt idx="23">
                  <c:v>7.7027000000000001</c:v>
                </c:pt>
                <c:pt idx="24">
                  <c:v>7.883</c:v>
                </c:pt>
                <c:pt idx="25">
                  <c:v>8.0547000000000004</c:v>
                </c:pt>
                <c:pt idx="26">
                  <c:v>8.3751999999999995</c:v>
                </c:pt>
                <c:pt idx="27">
                  <c:v>8.7407000000000004</c:v>
                </c:pt>
                <c:pt idx="28">
                  <c:v>9.0732999999999997</c:v>
                </c:pt>
                <c:pt idx="29">
                  <c:v>9.3775999999999993</c:v>
                </c:pt>
                <c:pt idx="30">
                  <c:v>9.6579999999999995</c:v>
                </c:pt>
                <c:pt idx="31">
                  <c:v>9.9179999999999993</c:v>
                </c:pt>
                <c:pt idx="32">
                  <c:v>10.161999999999999</c:v>
                </c:pt>
                <c:pt idx="33">
                  <c:v>10.388</c:v>
                </c:pt>
                <c:pt idx="34">
                  <c:v>10.603</c:v>
                </c:pt>
                <c:pt idx="35">
                  <c:v>10.994</c:v>
                </c:pt>
                <c:pt idx="36">
                  <c:v>11.340999999999999</c:v>
                </c:pt>
                <c:pt idx="37">
                  <c:v>11.667</c:v>
                </c:pt>
                <c:pt idx="38">
                  <c:v>11.959</c:v>
                </c:pt>
                <c:pt idx="39">
                  <c:v>12.218999999999999</c:v>
                </c:pt>
                <c:pt idx="40">
                  <c:v>12.467000000000001</c:v>
                </c:pt>
                <c:pt idx="41">
                  <c:v>12.906000000000001</c:v>
                </c:pt>
                <c:pt idx="42">
                  <c:v>13.298999999999999</c:v>
                </c:pt>
                <c:pt idx="43">
                  <c:v>13.637</c:v>
                </c:pt>
                <c:pt idx="44">
                  <c:v>13.939</c:v>
                </c:pt>
                <c:pt idx="45">
                  <c:v>14.218</c:v>
                </c:pt>
                <c:pt idx="46">
                  <c:v>14.463000000000001</c:v>
                </c:pt>
                <c:pt idx="47">
                  <c:v>14.693999999999999</c:v>
                </c:pt>
                <c:pt idx="48">
                  <c:v>14.903</c:v>
                </c:pt>
                <c:pt idx="49">
                  <c:v>15.088999999999999</c:v>
                </c:pt>
                <c:pt idx="50">
                  <c:v>15.262999999999998</c:v>
                </c:pt>
                <c:pt idx="51">
                  <c:v>15.435</c:v>
                </c:pt>
                <c:pt idx="52">
                  <c:v>15.722</c:v>
                </c:pt>
                <c:pt idx="53">
                  <c:v>16.035</c:v>
                </c:pt>
                <c:pt idx="54">
                  <c:v>16.309000000000001</c:v>
                </c:pt>
                <c:pt idx="55">
                  <c:v>16.545000000000002</c:v>
                </c:pt>
                <c:pt idx="56">
                  <c:v>16.745000000000001</c:v>
                </c:pt>
                <c:pt idx="57">
                  <c:v>16.928999999999998</c:v>
                </c:pt>
                <c:pt idx="58">
                  <c:v>17.088999999999999</c:v>
                </c:pt>
                <c:pt idx="59">
                  <c:v>17.233000000000001</c:v>
                </c:pt>
                <c:pt idx="60">
                  <c:v>17.41</c:v>
                </c:pt>
                <c:pt idx="61">
                  <c:v>17.999000000000002</c:v>
                </c:pt>
                <c:pt idx="62">
                  <c:v>18.405000000000001</c:v>
                </c:pt>
                <c:pt idx="63">
                  <c:v>18.661000000000001</c:v>
                </c:pt>
                <c:pt idx="64">
                  <c:v>18.826000000000001</c:v>
                </c:pt>
                <c:pt idx="65">
                  <c:v>18.923999999999999</c:v>
                </c:pt>
                <c:pt idx="66">
                  <c:v>18.977</c:v>
                </c:pt>
                <c:pt idx="67">
                  <c:v>19.010999999999999</c:v>
                </c:pt>
                <c:pt idx="68">
                  <c:v>18.992000000000001</c:v>
                </c:pt>
                <c:pt idx="69">
                  <c:v>18.942</c:v>
                </c:pt>
                <c:pt idx="70">
                  <c:v>18.88</c:v>
                </c:pt>
                <c:pt idx="71">
                  <c:v>18.809999999999999</c:v>
                </c:pt>
                <c:pt idx="72">
                  <c:v>18.744</c:v>
                </c:pt>
                <c:pt idx="73">
                  <c:v>18.673999999999999</c:v>
                </c:pt>
                <c:pt idx="74">
                  <c:v>18.600999999999999</c:v>
                </c:pt>
                <c:pt idx="75">
                  <c:v>18.535</c:v>
                </c:pt>
                <c:pt idx="76">
                  <c:v>18.475999999999999</c:v>
                </c:pt>
                <c:pt idx="77">
                  <c:v>18.414999999999999</c:v>
                </c:pt>
                <c:pt idx="78">
                  <c:v>18.307000000000002</c:v>
                </c:pt>
                <c:pt idx="79">
                  <c:v>18.195</c:v>
                </c:pt>
                <c:pt idx="80">
                  <c:v>18.097999999999999</c:v>
                </c:pt>
                <c:pt idx="81">
                  <c:v>18.012999999999998</c:v>
                </c:pt>
                <c:pt idx="82">
                  <c:v>17.939</c:v>
                </c:pt>
                <c:pt idx="83">
                  <c:v>17.872</c:v>
                </c:pt>
                <c:pt idx="84">
                  <c:v>17.811999999999998</c:v>
                </c:pt>
                <c:pt idx="85">
                  <c:v>17.756999999999998</c:v>
                </c:pt>
                <c:pt idx="86">
                  <c:v>17.704000000000001</c:v>
                </c:pt>
                <c:pt idx="87">
                  <c:v>17.605</c:v>
                </c:pt>
                <c:pt idx="88">
                  <c:v>17.513999999999999</c:v>
                </c:pt>
                <c:pt idx="89">
                  <c:v>17.417999999999999</c:v>
                </c:pt>
                <c:pt idx="90">
                  <c:v>17.326000000000001</c:v>
                </c:pt>
                <c:pt idx="91">
                  <c:v>17.242000000000001</c:v>
                </c:pt>
                <c:pt idx="92">
                  <c:v>17.163</c:v>
                </c:pt>
                <c:pt idx="93">
                  <c:v>17.006</c:v>
                </c:pt>
                <c:pt idx="94">
                  <c:v>16.885000000000002</c:v>
                </c:pt>
                <c:pt idx="95">
                  <c:v>16.794</c:v>
                </c:pt>
                <c:pt idx="96">
                  <c:v>16.744</c:v>
                </c:pt>
                <c:pt idx="97">
                  <c:v>16.736000000000001</c:v>
                </c:pt>
                <c:pt idx="98">
                  <c:v>16.777000000000001</c:v>
                </c:pt>
                <c:pt idx="99">
                  <c:v>16.858999999999998</c:v>
                </c:pt>
                <c:pt idx="100">
                  <c:v>16.991</c:v>
                </c:pt>
                <c:pt idx="101">
                  <c:v>17.169999999999998</c:v>
                </c:pt>
                <c:pt idx="102">
                  <c:v>17.372</c:v>
                </c:pt>
                <c:pt idx="103">
                  <c:v>17.617000000000001</c:v>
                </c:pt>
                <c:pt idx="104">
                  <c:v>18.207999999999998</c:v>
                </c:pt>
                <c:pt idx="105">
                  <c:v>19.094999999999999</c:v>
                </c:pt>
                <c:pt idx="106">
                  <c:v>20.101000000000003</c:v>
                </c:pt>
                <c:pt idx="107">
                  <c:v>21.198999999999998</c:v>
                </c:pt>
                <c:pt idx="108">
                  <c:v>22.35</c:v>
                </c:pt>
                <c:pt idx="109">
                  <c:v>23.541</c:v>
                </c:pt>
                <c:pt idx="110">
                  <c:v>24.757999999999999</c:v>
                </c:pt>
                <c:pt idx="111">
                  <c:v>25.978000000000002</c:v>
                </c:pt>
                <c:pt idx="112">
                  <c:v>27.189</c:v>
                </c:pt>
                <c:pt idx="113">
                  <c:v>29.588999999999999</c:v>
                </c:pt>
                <c:pt idx="114">
                  <c:v>31.927</c:v>
                </c:pt>
                <c:pt idx="115">
                  <c:v>34.165999999999997</c:v>
                </c:pt>
                <c:pt idx="116">
                  <c:v>36.321999999999996</c:v>
                </c:pt>
                <c:pt idx="117">
                  <c:v>38.381999999999998</c:v>
                </c:pt>
                <c:pt idx="118">
                  <c:v>40.353000000000002</c:v>
                </c:pt>
                <c:pt idx="119">
                  <c:v>44.039000000000001</c:v>
                </c:pt>
                <c:pt idx="120">
                  <c:v>47.411000000000001</c:v>
                </c:pt>
                <c:pt idx="121">
                  <c:v>50.501999999999995</c:v>
                </c:pt>
                <c:pt idx="122">
                  <c:v>53.336199999999998</c:v>
                </c:pt>
                <c:pt idx="123">
                  <c:v>55.921700000000001</c:v>
                </c:pt>
                <c:pt idx="124">
                  <c:v>58.315800000000003</c:v>
                </c:pt>
                <c:pt idx="125">
                  <c:v>60.5169</c:v>
                </c:pt>
                <c:pt idx="126">
                  <c:v>62.553699999999999</c:v>
                </c:pt>
                <c:pt idx="127">
                  <c:v>64.4452</c:v>
                </c:pt>
                <c:pt idx="128">
                  <c:v>66.210599999999999</c:v>
                </c:pt>
                <c:pt idx="129">
                  <c:v>67.859499999999997</c:v>
                </c:pt>
                <c:pt idx="130">
                  <c:v>70.865399999999994</c:v>
                </c:pt>
                <c:pt idx="131">
                  <c:v>74.149799999999999</c:v>
                </c:pt>
                <c:pt idx="132">
                  <c:v>77.014099999999999</c:v>
                </c:pt>
                <c:pt idx="133">
                  <c:v>79.535899999999998</c:v>
                </c:pt>
                <c:pt idx="134">
                  <c:v>81.763299999999987</c:v>
                </c:pt>
                <c:pt idx="135">
                  <c:v>83.735199999999992</c:v>
                </c:pt>
                <c:pt idx="136">
                  <c:v>85.49069999999999</c:v>
                </c:pt>
                <c:pt idx="137">
                  <c:v>87.059200000000004</c:v>
                </c:pt>
                <c:pt idx="138">
                  <c:v>88.5</c:v>
                </c:pt>
                <c:pt idx="139">
                  <c:v>90.41749999999999</c:v>
                </c:pt>
                <c:pt idx="140">
                  <c:v>91.410899999999998</c:v>
                </c:pt>
                <c:pt idx="141">
                  <c:v>92.458699999999993</c:v>
                </c:pt>
                <c:pt idx="142">
                  <c:v>93.219799999999992</c:v>
                </c:pt>
                <c:pt idx="143">
                  <c:v>93.753599999999992</c:v>
                </c:pt>
                <c:pt idx="144">
                  <c:v>94.099499999999992</c:v>
                </c:pt>
                <c:pt idx="145">
                  <c:v>94.366200000000006</c:v>
                </c:pt>
                <c:pt idx="146">
                  <c:v>94.227499999999992</c:v>
                </c:pt>
                <c:pt idx="147">
                  <c:v>93.802400000000006</c:v>
                </c:pt>
                <c:pt idx="148">
                  <c:v>93.199699999999993</c:v>
                </c:pt>
                <c:pt idx="149">
                  <c:v>92.468999999999994</c:v>
                </c:pt>
                <c:pt idx="150">
                  <c:v>91.659800000000004</c:v>
                </c:pt>
                <c:pt idx="151">
                  <c:v>90.8018</c:v>
                </c:pt>
                <c:pt idx="152">
                  <c:v>89.9148</c:v>
                </c:pt>
                <c:pt idx="153">
                  <c:v>89.018599999999992</c:v>
                </c:pt>
                <c:pt idx="154">
                  <c:v>88.113100000000003</c:v>
                </c:pt>
                <c:pt idx="155">
                  <c:v>87.218140000000005</c:v>
                </c:pt>
                <c:pt idx="156">
                  <c:v>85.4696</c:v>
                </c:pt>
                <c:pt idx="157">
                  <c:v>83.360920000000007</c:v>
                </c:pt>
                <c:pt idx="158">
                  <c:v>81.353849999999994</c:v>
                </c:pt>
                <c:pt idx="159">
                  <c:v>79.447980000000001</c:v>
                </c:pt>
                <c:pt idx="160">
                  <c:v>77.643019999999993</c:v>
                </c:pt>
                <c:pt idx="161">
                  <c:v>75.898769999999999</c:v>
                </c:pt>
                <c:pt idx="162">
                  <c:v>74.235080000000011</c:v>
                </c:pt>
                <c:pt idx="163">
                  <c:v>72.621849999999995</c:v>
                </c:pt>
                <c:pt idx="164">
                  <c:v>71.059000000000012</c:v>
                </c:pt>
                <c:pt idx="165">
                  <c:v>68.034189999999995</c:v>
                </c:pt>
                <c:pt idx="166">
                  <c:v>65.130279999999999</c:v>
                </c:pt>
                <c:pt idx="167">
                  <c:v>62.327039999999997</c:v>
                </c:pt>
                <c:pt idx="168">
                  <c:v>59.70431</c:v>
                </c:pt>
                <c:pt idx="169">
                  <c:v>57.681959999999997</c:v>
                </c:pt>
                <c:pt idx="170">
                  <c:v>55.809940000000005</c:v>
                </c:pt>
                <c:pt idx="171">
                  <c:v>52.416600000000003</c:v>
                </c:pt>
                <c:pt idx="172">
                  <c:v>49.443960000000004</c:v>
                </c:pt>
                <c:pt idx="173">
                  <c:v>46.83182</c:v>
                </c:pt>
                <c:pt idx="174">
                  <c:v>44.520040000000002</c:v>
                </c:pt>
                <c:pt idx="175">
                  <c:v>42.458549999999995</c:v>
                </c:pt>
                <c:pt idx="176">
                  <c:v>40.607270000000007</c:v>
                </c:pt>
                <c:pt idx="177">
                  <c:v>38.946159999999999</c:v>
                </c:pt>
                <c:pt idx="178">
                  <c:v>37.4452</c:v>
                </c:pt>
                <c:pt idx="179">
                  <c:v>36.074350000000003</c:v>
                </c:pt>
                <c:pt idx="180">
                  <c:v>34.823590000000003</c:v>
                </c:pt>
                <c:pt idx="181">
                  <c:v>33.68291</c:v>
                </c:pt>
                <c:pt idx="182">
                  <c:v>31.661749999999998</c:v>
                </c:pt>
                <c:pt idx="183">
                  <c:v>29.530570000000001</c:v>
                </c:pt>
                <c:pt idx="184">
                  <c:v>27.749611999999999</c:v>
                </c:pt>
                <c:pt idx="185">
                  <c:v>26.228821</c:v>
                </c:pt>
                <c:pt idx="186">
                  <c:v>24.928156000000001</c:v>
                </c:pt>
                <c:pt idx="187">
                  <c:v>23.797587999999998</c:v>
                </c:pt>
                <c:pt idx="188">
                  <c:v>22.807097000000002</c:v>
                </c:pt>
                <c:pt idx="189">
                  <c:v>21.926668000000003</c:v>
                </c:pt>
                <c:pt idx="190">
                  <c:v>21.156289999999998</c:v>
                </c:pt>
                <c:pt idx="191">
                  <c:v>19.825655000000001</c:v>
                </c:pt>
                <c:pt idx="192">
                  <c:v>18.745139999999999</c:v>
                </c:pt>
                <c:pt idx="193">
                  <c:v>17.834713999999998</c:v>
                </c:pt>
                <c:pt idx="194">
                  <c:v>17.074356000000002</c:v>
                </c:pt>
                <c:pt idx="195">
                  <c:v>16.424051000000002</c:v>
                </c:pt>
                <c:pt idx="196">
                  <c:v>15.863787</c:v>
                </c:pt>
                <c:pt idx="197">
                  <c:v>14.933354</c:v>
                </c:pt>
                <c:pt idx="198">
                  <c:v>14.203012999999999</c:v>
                </c:pt>
                <c:pt idx="199">
                  <c:v>13.622736999999999</c:v>
                </c:pt>
                <c:pt idx="200">
                  <c:v>13.152509</c:v>
                </c:pt>
                <c:pt idx="201">
                  <c:v>12.772316999999999</c:v>
                </c:pt>
                <c:pt idx="202">
                  <c:v>12.452154</c:v>
                </c:pt>
                <c:pt idx="203">
                  <c:v>12.172013</c:v>
                </c:pt>
                <c:pt idx="204">
                  <c:v>11.941889</c:v>
                </c:pt>
                <c:pt idx="205">
                  <c:v>11.751780999999999</c:v>
                </c:pt>
                <c:pt idx="206">
                  <c:v>11.581685</c:v>
                </c:pt>
                <c:pt idx="207">
                  <c:v>11.431599</c:v>
                </c:pt>
                <c:pt idx="208">
                  <c:v>11.231472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E88-4F38-B80B-0F9C631DA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25368"/>
        <c:axId val="639825760"/>
      </c:scatterChart>
      <c:valAx>
        <c:axId val="63982536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25760"/>
        <c:crosses val="autoZero"/>
        <c:crossBetween val="midCat"/>
        <c:majorUnit val="10"/>
      </c:valAx>
      <c:valAx>
        <c:axId val="639825760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</a:t>
                </a:r>
                <a:r>
                  <a:rPr lang="en-US" altLang="ja-JP">
                    <a:solidFill>
                      <a:schemeClr val="tx1"/>
                    </a:solidFill>
                  </a:rPr>
                  <a:t>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8.9024366357190604E-2"/>
              <c:y val="0.2148127370253554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2536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1426660286492794"/>
          <c:y val="0.32904022776362579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srim197Au_Air!$P$5</c:f>
          <c:strCache>
            <c:ptCount val="1"/>
            <c:pt idx="0">
              <c:v>srim197Au_Air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srim197Au_Air!$D$20:$D$228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srim197Au_Air!$J$20:$J$228</c:f>
              <c:numCache>
                <c:formatCode>0.000</c:formatCode>
                <c:ptCount val="209"/>
                <c:pt idx="0">
                  <c:v>10</c:v>
                </c:pt>
                <c:pt idx="1">
                  <c:v>10.52</c:v>
                </c:pt>
                <c:pt idx="2">
                  <c:v>11.01</c:v>
                </c:pt>
                <c:pt idx="3">
                  <c:v>11.48</c:v>
                </c:pt>
                <c:pt idx="4">
                  <c:v>11.93</c:v>
                </c:pt>
                <c:pt idx="5">
                  <c:v>12.35</c:v>
                </c:pt>
                <c:pt idx="6">
                  <c:v>12.77</c:v>
                </c:pt>
                <c:pt idx="7">
                  <c:v>13.17</c:v>
                </c:pt>
                <c:pt idx="8">
                  <c:v>13.56</c:v>
                </c:pt>
                <c:pt idx="9">
                  <c:v>14.3</c:v>
                </c:pt>
                <c:pt idx="10">
                  <c:v>15.01</c:v>
                </c:pt>
                <c:pt idx="11">
                  <c:v>15.69</c:v>
                </c:pt>
                <c:pt idx="12">
                  <c:v>16.34</c:v>
                </c:pt>
                <c:pt idx="13">
                  <c:v>16.96</c:v>
                </c:pt>
                <c:pt idx="14">
                  <c:v>17.57</c:v>
                </c:pt>
                <c:pt idx="15">
                  <c:v>18.73</c:v>
                </c:pt>
                <c:pt idx="16">
                  <c:v>19.829999999999998</c:v>
                </c:pt>
                <c:pt idx="17">
                  <c:v>20.88</c:v>
                </c:pt>
                <c:pt idx="18">
                  <c:v>21.89</c:v>
                </c:pt>
                <c:pt idx="19">
                  <c:v>22.87</c:v>
                </c:pt>
                <c:pt idx="20">
                  <c:v>23.81</c:v>
                </c:pt>
                <c:pt idx="21">
                  <c:v>24.73</c:v>
                </c:pt>
                <c:pt idx="22">
                  <c:v>25.62</c:v>
                </c:pt>
                <c:pt idx="23">
                  <c:v>26.49</c:v>
                </c:pt>
                <c:pt idx="24">
                  <c:v>27.34</c:v>
                </c:pt>
                <c:pt idx="25">
                  <c:v>28.18</c:v>
                </c:pt>
                <c:pt idx="26">
                  <c:v>29.79</c:v>
                </c:pt>
                <c:pt idx="27">
                  <c:v>31.74</c:v>
                </c:pt>
                <c:pt idx="28">
                  <c:v>33.61</c:v>
                </c:pt>
                <c:pt idx="29">
                  <c:v>35.42</c:v>
                </c:pt>
                <c:pt idx="30">
                  <c:v>37.18</c:v>
                </c:pt>
                <c:pt idx="31">
                  <c:v>38.89</c:v>
                </c:pt>
                <c:pt idx="32">
                  <c:v>40.57</c:v>
                </c:pt>
                <c:pt idx="33">
                  <c:v>42.2</c:v>
                </c:pt>
                <c:pt idx="34">
                  <c:v>43.81</c:v>
                </c:pt>
                <c:pt idx="35">
                  <c:v>46.93</c:v>
                </c:pt>
                <c:pt idx="36">
                  <c:v>49.95</c:v>
                </c:pt>
                <c:pt idx="37">
                  <c:v>52.89</c:v>
                </c:pt>
                <c:pt idx="38">
                  <c:v>55.77</c:v>
                </c:pt>
                <c:pt idx="39">
                  <c:v>58.58</c:v>
                </c:pt>
                <c:pt idx="40">
                  <c:v>61.33</c:v>
                </c:pt>
                <c:pt idx="41">
                  <c:v>66.7</c:v>
                </c:pt>
                <c:pt idx="42">
                  <c:v>71.92</c:v>
                </c:pt>
                <c:pt idx="43">
                  <c:v>77</c:v>
                </c:pt>
                <c:pt idx="44">
                  <c:v>81.98</c:v>
                </c:pt>
                <c:pt idx="45">
                  <c:v>86.86</c:v>
                </c:pt>
                <c:pt idx="46">
                  <c:v>91.66</c:v>
                </c:pt>
                <c:pt idx="47">
                  <c:v>96.39</c:v>
                </c:pt>
                <c:pt idx="48">
                  <c:v>101.06</c:v>
                </c:pt>
                <c:pt idx="49">
                  <c:v>105.67</c:v>
                </c:pt>
                <c:pt idx="50">
                  <c:v>110.23</c:v>
                </c:pt>
                <c:pt idx="51">
                  <c:v>114.75</c:v>
                </c:pt>
                <c:pt idx="52">
                  <c:v>123.67</c:v>
                </c:pt>
                <c:pt idx="53">
                  <c:v>134.62</c:v>
                </c:pt>
                <c:pt idx="54">
                  <c:v>145.41</c:v>
                </c:pt>
                <c:pt idx="55">
                  <c:v>156.05000000000001</c:v>
                </c:pt>
                <c:pt idx="56">
                  <c:v>166.57</c:v>
                </c:pt>
                <c:pt idx="57">
                  <c:v>176.99</c:v>
                </c:pt>
                <c:pt idx="58">
                  <c:v>187.32</c:v>
                </c:pt>
                <c:pt idx="59">
                  <c:v>197.58</c:v>
                </c:pt>
                <c:pt idx="60">
                  <c:v>207.76</c:v>
                </c:pt>
                <c:pt idx="61">
                  <c:v>227.82</c:v>
                </c:pt>
                <c:pt idx="62">
                  <c:v>247.55</c:v>
                </c:pt>
                <c:pt idx="63">
                  <c:v>267.08999999999997</c:v>
                </c:pt>
                <c:pt idx="64">
                  <c:v>286.51</c:v>
                </c:pt>
                <c:pt idx="65">
                  <c:v>305.88</c:v>
                </c:pt>
                <c:pt idx="66">
                  <c:v>325.22000000000003</c:v>
                </c:pt>
                <c:pt idx="67">
                  <c:v>363.88</c:v>
                </c:pt>
                <c:pt idx="68">
                  <c:v>402.59</c:v>
                </c:pt>
                <c:pt idx="69">
                  <c:v>441.38</c:v>
                </c:pt>
                <c:pt idx="70">
                  <c:v>480.26</c:v>
                </c:pt>
                <c:pt idx="71">
                  <c:v>519.24</c:v>
                </c:pt>
                <c:pt idx="72">
                  <c:v>558.32000000000005</c:v>
                </c:pt>
                <c:pt idx="73">
                  <c:v>597.49</c:v>
                </c:pt>
                <c:pt idx="74">
                  <c:v>636.75</c:v>
                </c:pt>
                <c:pt idx="75">
                  <c:v>676.11</c:v>
                </c:pt>
                <c:pt idx="76">
                  <c:v>715.56</c:v>
                </c:pt>
                <c:pt idx="77">
                  <c:v>755.11</c:v>
                </c:pt>
                <c:pt idx="78">
                  <c:v>834.5</c:v>
                </c:pt>
                <c:pt idx="79">
                  <c:v>934.32</c:v>
                </c:pt>
                <c:pt idx="80" formatCode="0.00E+00">
                  <c:v>1030</c:v>
                </c:pt>
                <c:pt idx="81" formatCode="0.00E+00">
                  <c:v>1140</c:v>
                </c:pt>
                <c:pt idx="82" formatCode="0.00E+00">
                  <c:v>1240</c:v>
                </c:pt>
                <c:pt idx="83" formatCode="0.00E+00">
                  <c:v>1340</c:v>
                </c:pt>
                <c:pt idx="84" formatCode="0.00E+00">
                  <c:v>1440</c:v>
                </c:pt>
                <c:pt idx="85" formatCode="0.00E+00">
                  <c:v>1550</c:v>
                </c:pt>
                <c:pt idx="86" formatCode="0.00E+00">
                  <c:v>1650</c:v>
                </c:pt>
                <c:pt idx="87" formatCode="0.00E+00">
                  <c:v>1870</c:v>
                </c:pt>
                <c:pt idx="88" formatCode="0.00E+00">
                  <c:v>2090</c:v>
                </c:pt>
                <c:pt idx="89" formatCode="0.00E+00">
                  <c:v>2310</c:v>
                </c:pt>
                <c:pt idx="90" formatCode="0.00E+00">
                  <c:v>2530</c:v>
                </c:pt>
                <c:pt idx="91" formatCode="0.00E+00">
                  <c:v>2760</c:v>
                </c:pt>
                <c:pt idx="92" formatCode="0.00E+00">
                  <c:v>2990</c:v>
                </c:pt>
                <c:pt idx="93" formatCode="0.00E+00">
                  <c:v>3470</c:v>
                </c:pt>
                <c:pt idx="94" formatCode="0.00E+00">
                  <c:v>3950</c:v>
                </c:pt>
                <c:pt idx="95" formatCode="0.00E+00">
                  <c:v>4440</c:v>
                </c:pt>
                <c:pt idx="96" formatCode="0.00E+00">
                  <c:v>4930</c:v>
                </c:pt>
                <c:pt idx="97" formatCode="0.00E+00">
                  <c:v>5430</c:v>
                </c:pt>
                <c:pt idx="98" formatCode="0.00E+00">
                  <c:v>5920</c:v>
                </c:pt>
                <c:pt idx="99" formatCode="0.00E+00">
                  <c:v>6410</c:v>
                </c:pt>
                <c:pt idx="100" formatCode="0.00E+00">
                  <c:v>6900</c:v>
                </c:pt>
                <c:pt idx="101" formatCode="0.00E+00">
                  <c:v>7380</c:v>
                </c:pt>
                <c:pt idx="102" formatCode="0.00E+00">
                  <c:v>7840</c:v>
                </c:pt>
                <c:pt idx="103" formatCode="0.00E+00">
                  <c:v>8300</c:v>
                </c:pt>
                <c:pt idx="104" formatCode="0.00E+00">
                  <c:v>9170</c:v>
                </c:pt>
                <c:pt idx="105" formatCode="0.00E+00">
                  <c:v>10200</c:v>
                </c:pt>
                <c:pt idx="106" formatCode="0.00E+00">
                  <c:v>11140</c:v>
                </c:pt>
                <c:pt idx="107" formatCode="0.00E+00">
                  <c:v>12010</c:v>
                </c:pt>
                <c:pt idx="108" formatCode="0.00E+00">
                  <c:v>12810</c:v>
                </c:pt>
                <c:pt idx="109" formatCode="0.00E+00">
                  <c:v>13540</c:v>
                </c:pt>
                <c:pt idx="110" formatCode="0.00E+00">
                  <c:v>14230</c:v>
                </c:pt>
                <c:pt idx="111" formatCode="0.00E+00">
                  <c:v>14860</c:v>
                </c:pt>
                <c:pt idx="112" formatCode="0.00E+00">
                  <c:v>15450</c:v>
                </c:pt>
                <c:pt idx="113" formatCode="0.00E+00">
                  <c:v>16530</c:v>
                </c:pt>
                <c:pt idx="114" formatCode="0.00E+00">
                  <c:v>17510</c:v>
                </c:pt>
                <c:pt idx="115" formatCode="0.00E+00">
                  <c:v>18390</c:v>
                </c:pt>
                <c:pt idx="116" formatCode="0.00E+00">
                  <c:v>19210</c:v>
                </c:pt>
                <c:pt idx="117" formatCode="0.00E+00">
                  <c:v>19980</c:v>
                </c:pt>
                <c:pt idx="118" formatCode="0.00E+00">
                  <c:v>20700</c:v>
                </c:pt>
                <c:pt idx="119" formatCode="0.00E+00">
                  <c:v>22050</c:v>
                </c:pt>
                <c:pt idx="120" formatCode="0.00E+00">
                  <c:v>23300</c:v>
                </c:pt>
                <c:pt idx="121" formatCode="0.00E+00">
                  <c:v>24470</c:v>
                </c:pt>
                <c:pt idx="122" formatCode="0.00E+00">
                  <c:v>25580</c:v>
                </c:pt>
                <c:pt idx="123" formatCode="0.00E+00">
                  <c:v>26650</c:v>
                </c:pt>
                <c:pt idx="124" formatCode="0.00E+00">
                  <c:v>27680</c:v>
                </c:pt>
                <c:pt idx="125" formatCode="0.00E+00">
                  <c:v>28680</c:v>
                </c:pt>
                <c:pt idx="126" formatCode="0.00E+00">
                  <c:v>29660</c:v>
                </c:pt>
                <c:pt idx="127" formatCode="0.00E+00">
                  <c:v>30610</c:v>
                </c:pt>
                <c:pt idx="128" formatCode="0.00E+00">
                  <c:v>31550</c:v>
                </c:pt>
                <c:pt idx="129" formatCode="0.00E+00">
                  <c:v>32470</c:v>
                </c:pt>
                <c:pt idx="130" formatCode="0.00E+00">
                  <c:v>34270</c:v>
                </c:pt>
                <c:pt idx="131" formatCode="0.00E+00">
                  <c:v>36470</c:v>
                </c:pt>
                <c:pt idx="132" formatCode="0.00E+00">
                  <c:v>38610</c:v>
                </c:pt>
                <c:pt idx="133" formatCode="0.00E+00">
                  <c:v>40730</c:v>
                </c:pt>
                <c:pt idx="134" formatCode="0.00E+00">
                  <c:v>42820</c:v>
                </c:pt>
                <c:pt idx="135" formatCode="0.00E+00">
                  <c:v>44890</c:v>
                </c:pt>
                <c:pt idx="136" formatCode="0.00E+00">
                  <c:v>46940</c:v>
                </c:pt>
                <c:pt idx="137" formatCode="0.00E+00">
                  <c:v>48980</c:v>
                </c:pt>
                <c:pt idx="138" formatCode="0.00E+00">
                  <c:v>51020</c:v>
                </c:pt>
                <c:pt idx="139" formatCode="0.00E+00">
                  <c:v>55040</c:v>
                </c:pt>
                <c:pt idx="140" formatCode="0.00E+00">
                  <c:v>59040</c:v>
                </c:pt>
                <c:pt idx="141" formatCode="0.00E+00">
                  <c:v>63010</c:v>
                </c:pt>
                <c:pt idx="142" formatCode="0.00E+00">
                  <c:v>66970</c:v>
                </c:pt>
                <c:pt idx="143" formatCode="0.00E+00">
                  <c:v>70910</c:v>
                </c:pt>
                <c:pt idx="144" formatCode="0.00E+00">
                  <c:v>74830</c:v>
                </c:pt>
                <c:pt idx="145" formatCode="0.00E+00">
                  <c:v>82670</c:v>
                </c:pt>
                <c:pt idx="146" formatCode="0.00E+00">
                  <c:v>90500</c:v>
                </c:pt>
                <c:pt idx="147" formatCode="0.00E+00">
                  <c:v>98330</c:v>
                </c:pt>
                <c:pt idx="148" formatCode="0.00E+00">
                  <c:v>106180</c:v>
                </c:pt>
                <c:pt idx="149" formatCode="0.00E+00">
                  <c:v>114070</c:v>
                </c:pt>
                <c:pt idx="150" formatCode="0.00E+00">
                  <c:v>121990</c:v>
                </c:pt>
                <c:pt idx="151" formatCode="0.00E+00">
                  <c:v>129970</c:v>
                </c:pt>
                <c:pt idx="152" formatCode="0.00E+00">
                  <c:v>138000</c:v>
                </c:pt>
                <c:pt idx="153" formatCode="0.00E+00">
                  <c:v>146110</c:v>
                </c:pt>
                <c:pt idx="154" formatCode="0.00E+00">
                  <c:v>154280</c:v>
                </c:pt>
                <c:pt idx="155" formatCode="0.00E+00">
                  <c:v>162540</c:v>
                </c:pt>
                <c:pt idx="156" formatCode="0.00E+00">
                  <c:v>179300</c:v>
                </c:pt>
                <c:pt idx="157" formatCode="0.00E+00">
                  <c:v>200790</c:v>
                </c:pt>
                <c:pt idx="158" formatCode="0.00E+00">
                  <c:v>222890</c:v>
                </c:pt>
                <c:pt idx="159" formatCode="0.00E+00">
                  <c:v>245640</c:v>
                </c:pt>
                <c:pt idx="160" formatCode="0.00E+00">
                  <c:v>269080</c:v>
                </c:pt>
                <c:pt idx="161" formatCode="0.00E+00">
                  <c:v>293190</c:v>
                </c:pt>
                <c:pt idx="162" formatCode="0.00E+00">
                  <c:v>318000</c:v>
                </c:pt>
                <c:pt idx="163" formatCode="0.00E+00">
                  <c:v>343490</c:v>
                </c:pt>
                <c:pt idx="164" formatCode="0.00E+00">
                  <c:v>369650</c:v>
                </c:pt>
                <c:pt idx="165" formatCode="0.00E+00">
                  <c:v>423920</c:v>
                </c:pt>
                <c:pt idx="166" formatCode="0.00E+00">
                  <c:v>480640</c:v>
                </c:pt>
                <c:pt idx="167" formatCode="0.00E+00">
                  <c:v>539630</c:v>
                </c:pt>
                <c:pt idx="168" formatCode="0.00E+00">
                  <c:v>600720</c:v>
                </c:pt>
                <c:pt idx="169" formatCode="0.00E+00">
                  <c:v>663960</c:v>
                </c:pt>
                <c:pt idx="170" formatCode="0.00E+00">
                  <c:v>729470</c:v>
                </c:pt>
                <c:pt idx="171" formatCode="0.00E+00">
                  <c:v>867200</c:v>
                </c:pt>
                <c:pt idx="172" formatCode="0.00E+00">
                  <c:v>1010000</c:v>
                </c:pt>
                <c:pt idx="173" formatCode="0.00E+00">
                  <c:v>1170000</c:v>
                </c:pt>
                <c:pt idx="174" formatCode="0.00E+00">
                  <c:v>1330000</c:v>
                </c:pt>
                <c:pt idx="175" formatCode="0.00E+00">
                  <c:v>1510000</c:v>
                </c:pt>
                <c:pt idx="176" formatCode="0.00E+00">
                  <c:v>1690000</c:v>
                </c:pt>
                <c:pt idx="177" formatCode="0.00E+00">
                  <c:v>1880000</c:v>
                </c:pt>
                <c:pt idx="178" formatCode="0.00E+00">
                  <c:v>2069999.9999999998</c:v>
                </c:pt>
                <c:pt idx="179" formatCode="0.00E+00">
                  <c:v>2280000</c:v>
                </c:pt>
                <c:pt idx="180" formatCode="0.00E+00">
                  <c:v>2490000</c:v>
                </c:pt>
                <c:pt idx="181" formatCode="0.00E+00">
                  <c:v>2710000</c:v>
                </c:pt>
                <c:pt idx="182" formatCode="0.00E+00">
                  <c:v>3170000</c:v>
                </c:pt>
                <c:pt idx="183" formatCode="0.00E+00">
                  <c:v>3790000</c:v>
                </c:pt>
                <c:pt idx="184" formatCode="0.00E+00">
                  <c:v>4450000</c:v>
                </c:pt>
                <c:pt idx="185" formatCode="0.00E+00">
                  <c:v>5150000</c:v>
                </c:pt>
                <c:pt idx="186" formatCode="0.00E+00">
                  <c:v>5900000</c:v>
                </c:pt>
                <c:pt idx="187" formatCode="0.00E+00">
                  <c:v>6670000</c:v>
                </c:pt>
                <c:pt idx="188" formatCode="0.00E+00">
                  <c:v>7490000</c:v>
                </c:pt>
                <c:pt idx="189" formatCode="0.00E+00">
                  <c:v>8340000</c:v>
                </c:pt>
                <c:pt idx="190" formatCode="0.00E+00">
                  <c:v>9220000</c:v>
                </c:pt>
                <c:pt idx="191" formatCode="0.00E+00">
                  <c:v>11080000</c:v>
                </c:pt>
                <c:pt idx="192" formatCode="0.00E+00">
                  <c:v>13050000</c:v>
                </c:pt>
                <c:pt idx="193" formatCode="0.00E+00">
                  <c:v>15140000</c:v>
                </c:pt>
                <c:pt idx="194" formatCode="0.00E+00">
                  <c:v>17320000</c:v>
                </c:pt>
                <c:pt idx="195" formatCode="0.00E+00">
                  <c:v>19600000</c:v>
                </c:pt>
                <c:pt idx="196" formatCode="0.00E+00">
                  <c:v>21960000</c:v>
                </c:pt>
                <c:pt idx="197" formatCode="0.00E+00">
                  <c:v>26920000</c:v>
                </c:pt>
                <c:pt idx="198" formatCode="0.00E+00">
                  <c:v>32170000</c:v>
                </c:pt>
                <c:pt idx="199" formatCode="0.00E+00">
                  <c:v>37660000</c:v>
                </c:pt>
                <c:pt idx="200" formatCode="0.00E+00">
                  <c:v>43370000</c:v>
                </c:pt>
                <c:pt idx="201" formatCode="0.00E+00">
                  <c:v>49260000</c:v>
                </c:pt>
                <c:pt idx="202" formatCode="0.00E+00">
                  <c:v>55320000</c:v>
                </c:pt>
                <c:pt idx="203" formatCode="0.00E+00">
                  <c:v>61530000</c:v>
                </c:pt>
                <c:pt idx="204" formatCode="0.00E+00">
                  <c:v>67870000</c:v>
                </c:pt>
                <c:pt idx="205" formatCode="0.00E+00">
                  <c:v>74330000</c:v>
                </c:pt>
                <c:pt idx="206" formatCode="0.00E+00">
                  <c:v>80880000</c:v>
                </c:pt>
                <c:pt idx="207" formatCode="0.00E+00">
                  <c:v>87530000</c:v>
                </c:pt>
                <c:pt idx="208" formatCode="0.00E+00">
                  <c:v>99000000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EB6-4EBD-B02F-758B08D03604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srim197Au_Air!$D$20:$D$228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srim197Au_Air!$M$20:$M$228</c:f>
              <c:numCache>
                <c:formatCode>0.000</c:formatCode>
                <c:ptCount val="209"/>
                <c:pt idx="0">
                  <c:v>2.08</c:v>
                </c:pt>
                <c:pt idx="1">
                  <c:v>2.1800000000000002</c:v>
                </c:pt>
                <c:pt idx="2">
                  <c:v>2.2799999999999998</c:v>
                </c:pt>
                <c:pt idx="3">
                  <c:v>2.37</c:v>
                </c:pt>
                <c:pt idx="4">
                  <c:v>2.4500000000000002</c:v>
                </c:pt>
                <c:pt idx="5">
                  <c:v>2.5299999999999998</c:v>
                </c:pt>
                <c:pt idx="6">
                  <c:v>2.61</c:v>
                </c:pt>
                <c:pt idx="7">
                  <c:v>2.69</c:v>
                </c:pt>
                <c:pt idx="8">
                  <c:v>2.76</c:v>
                </c:pt>
                <c:pt idx="9">
                  <c:v>2.9</c:v>
                </c:pt>
                <c:pt idx="10">
                  <c:v>3.02</c:v>
                </c:pt>
                <c:pt idx="11">
                  <c:v>3.14</c:v>
                </c:pt>
                <c:pt idx="12">
                  <c:v>3.26</c:v>
                </c:pt>
                <c:pt idx="13">
                  <c:v>3.37</c:v>
                </c:pt>
                <c:pt idx="14">
                  <c:v>3.48</c:v>
                </c:pt>
                <c:pt idx="15">
                  <c:v>3.68</c:v>
                </c:pt>
                <c:pt idx="16">
                  <c:v>3.86</c:v>
                </c:pt>
                <c:pt idx="17">
                  <c:v>4.04</c:v>
                </c:pt>
                <c:pt idx="18">
                  <c:v>4.2</c:v>
                </c:pt>
                <c:pt idx="19">
                  <c:v>4.3600000000000003</c:v>
                </c:pt>
                <c:pt idx="20">
                  <c:v>4.5199999999999996</c:v>
                </c:pt>
                <c:pt idx="21">
                  <c:v>4.66</c:v>
                </c:pt>
                <c:pt idx="22">
                  <c:v>4.8</c:v>
                </c:pt>
                <c:pt idx="23">
                  <c:v>4.9400000000000004</c:v>
                </c:pt>
                <c:pt idx="24">
                  <c:v>5.07</c:v>
                </c:pt>
                <c:pt idx="25">
                  <c:v>5.2</c:v>
                </c:pt>
                <c:pt idx="26">
                  <c:v>5.44</c:v>
                </c:pt>
                <c:pt idx="27">
                  <c:v>5.74</c:v>
                </c:pt>
                <c:pt idx="28">
                  <c:v>6.02</c:v>
                </c:pt>
                <c:pt idx="29">
                  <c:v>6.28</c:v>
                </c:pt>
                <c:pt idx="30">
                  <c:v>6.54</c:v>
                </c:pt>
                <c:pt idx="31">
                  <c:v>6.78</c:v>
                </c:pt>
                <c:pt idx="32">
                  <c:v>7.02</c:v>
                </c:pt>
                <c:pt idx="33">
                  <c:v>7.25</c:v>
                </c:pt>
                <c:pt idx="34">
                  <c:v>7.47</c:v>
                </c:pt>
                <c:pt idx="35">
                  <c:v>7.9</c:v>
                </c:pt>
                <c:pt idx="36">
                  <c:v>8.32</c:v>
                </c:pt>
                <c:pt idx="37">
                  <c:v>8.7100000000000009</c:v>
                </c:pt>
                <c:pt idx="38">
                  <c:v>9.09</c:v>
                </c:pt>
                <c:pt idx="39">
                  <c:v>9.4600000000000009</c:v>
                </c:pt>
                <c:pt idx="40">
                  <c:v>9.82</c:v>
                </c:pt>
                <c:pt idx="41">
                  <c:v>10.52</c:v>
                </c:pt>
                <c:pt idx="42">
                  <c:v>11.19</c:v>
                </c:pt>
                <c:pt idx="43">
                  <c:v>11.83</c:v>
                </c:pt>
                <c:pt idx="44">
                  <c:v>12.45</c:v>
                </c:pt>
                <c:pt idx="45">
                  <c:v>13.04</c:v>
                </c:pt>
                <c:pt idx="46">
                  <c:v>13.63</c:v>
                </c:pt>
                <c:pt idx="47">
                  <c:v>14.19</c:v>
                </c:pt>
                <c:pt idx="48">
                  <c:v>14.75</c:v>
                </c:pt>
                <c:pt idx="49">
                  <c:v>15.29</c:v>
                </c:pt>
                <c:pt idx="50">
                  <c:v>15.82</c:v>
                </c:pt>
                <c:pt idx="51">
                  <c:v>16.350000000000001</c:v>
                </c:pt>
                <c:pt idx="52">
                  <c:v>17.39</c:v>
                </c:pt>
                <c:pt idx="53">
                  <c:v>18.66</c:v>
                </c:pt>
                <c:pt idx="54">
                  <c:v>19.89</c:v>
                </c:pt>
                <c:pt idx="55">
                  <c:v>21.08</c:v>
                </c:pt>
                <c:pt idx="56">
                  <c:v>22.24</c:v>
                </c:pt>
                <c:pt idx="57">
                  <c:v>23.38</c:v>
                </c:pt>
                <c:pt idx="58">
                  <c:v>24.49</c:v>
                </c:pt>
                <c:pt idx="59">
                  <c:v>25.58</c:v>
                </c:pt>
                <c:pt idx="60">
                  <c:v>26.65</c:v>
                </c:pt>
                <c:pt idx="61">
                  <c:v>28.79</c:v>
                </c:pt>
                <c:pt idx="62">
                  <c:v>30.84</c:v>
                </c:pt>
                <c:pt idx="63">
                  <c:v>32.83</c:v>
                </c:pt>
                <c:pt idx="64">
                  <c:v>34.76</c:v>
                </c:pt>
                <c:pt idx="65">
                  <c:v>36.659999999999997</c:v>
                </c:pt>
                <c:pt idx="66">
                  <c:v>38.520000000000003</c:v>
                </c:pt>
                <c:pt idx="67">
                  <c:v>42.33</c:v>
                </c:pt>
                <c:pt idx="68">
                  <c:v>46.01</c:v>
                </c:pt>
                <c:pt idx="69">
                  <c:v>49.6</c:v>
                </c:pt>
                <c:pt idx="70">
                  <c:v>53.1</c:v>
                </c:pt>
                <c:pt idx="71">
                  <c:v>56.53</c:v>
                </c:pt>
                <c:pt idx="72">
                  <c:v>59.88</c:v>
                </c:pt>
                <c:pt idx="73">
                  <c:v>63.17</c:v>
                </c:pt>
                <c:pt idx="74">
                  <c:v>66.400000000000006</c:v>
                </c:pt>
                <c:pt idx="75">
                  <c:v>69.58</c:v>
                </c:pt>
                <c:pt idx="76">
                  <c:v>72.7</c:v>
                </c:pt>
                <c:pt idx="77">
                  <c:v>75.78</c:v>
                </c:pt>
                <c:pt idx="78">
                  <c:v>82.17</c:v>
                </c:pt>
                <c:pt idx="79">
                  <c:v>90.08</c:v>
                </c:pt>
                <c:pt idx="80">
                  <c:v>97.7</c:v>
                </c:pt>
                <c:pt idx="81">
                  <c:v>105.07</c:v>
                </c:pt>
                <c:pt idx="82">
                  <c:v>112.24</c:v>
                </c:pt>
                <c:pt idx="83">
                  <c:v>119.23</c:v>
                </c:pt>
                <c:pt idx="84">
                  <c:v>126.07</c:v>
                </c:pt>
                <c:pt idx="85">
                  <c:v>132.78</c:v>
                </c:pt>
                <c:pt idx="86">
                  <c:v>139.38</c:v>
                </c:pt>
                <c:pt idx="87">
                  <c:v>153.74</c:v>
                </c:pt>
                <c:pt idx="88">
                  <c:v>167.6</c:v>
                </c:pt>
                <c:pt idx="89">
                  <c:v>181.08</c:v>
                </c:pt>
                <c:pt idx="90">
                  <c:v>194.23</c:v>
                </c:pt>
                <c:pt idx="91">
                  <c:v>207.12</c:v>
                </c:pt>
                <c:pt idx="92">
                  <c:v>219.76</c:v>
                </c:pt>
                <c:pt idx="93">
                  <c:v>248.82</c:v>
                </c:pt>
                <c:pt idx="94">
                  <c:v>276.39</c:v>
                </c:pt>
                <c:pt idx="95">
                  <c:v>302.64999999999998</c:v>
                </c:pt>
                <c:pt idx="96">
                  <c:v>327.66000000000003</c:v>
                </c:pt>
                <c:pt idx="97">
                  <c:v>351.46</c:v>
                </c:pt>
                <c:pt idx="98">
                  <c:v>374.03</c:v>
                </c:pt>
                <c:pt idx="99">
                  <c:v>395.38</c:v>
                </c:pt>
                <c:pt idx="100">
                  <c:v>415.5</c:v>
                </c:pt>
                <c:pt idx="101">
                  <c:v>434.42</c:v>
                </c:pt>
                <c:pt idx="102">
                  <c:v>452.15</c:v>
                </c:pt>
                <c:pt idx="103">
                  <c:v>468.73</c:v>
                </c:pt>
                <c:pt idx="104">
                  <c:v>506.09</c:v>
                </c:pt>
                <c:pt idx="105">
                  <c:v>548.78</c:v>
                </c:pt>
                <c:pt idx="106">
                  <c:v>583.46</c:v>
                </c:pt>
                <c:pt idx="107">
                  <c:v>611.88</c:v>
                </c:pt>
                <c:pt idx="108">
                  <c:v>635.39</c:v>
                </c:pt>
                <c:pt idx="109">
                  <c:v>655.04</c:v>
                </c:pt>
                <c:pt idx="110">
                  <c:v>671.64</c:v>
                </c:pt>
                <c:pt idx="111">
                  <c:v>685.83</c:v>
                </c:pt>
                <c:pt idx="112">
                  <c:v>698.08</c:v>
                </c:pt>
                <c:pt idx="113">
                  <c:v>726.2</c:v>
                </c:pt>
                <c:pt idx="114">
                  <c:v>748.16</c:v>
                </c:pt>
                <c:pt idx="115">
                  <c:v>765.92</c:v>
                </c:pt>
                <c:pt idx="116">
                  <c:v>780.71</c:v>
                </c:pt>
                <c:pt idx="117">
                  <c:v>793.33</c:v>
                </c:pt>
                <c:pt idx="118">
                  <c:v>804.31</c:v>
                </c:pt>
                <c:pt idx="119">
                  <c:v>833.66</c:v>
                </c:pt>
                <c:pt idx="120">
                  <c:v>857.65</c:v>
                </c:pt>
                <c:pt idx="121">
                  <c:v>878.03</c:v>
                </c:pt>
                <c:pt idx="122">
                  <c:v>895.84</c:v>
                </c:pt>
                <c:pt idx="123">
                  <c:v>911.73</c:v>
                </c:pt>
                <c:pt idx="124">
                  <c:v>926.15</c:v>
                </c:pt>
                <c:pt idx="125">
                  <c:v>939.4</c:v>
                </c:pt>
                <c:pt idx="126">
                  <c:v>951.71</c:v>
                </c:pt>
                <c:pt idx="127">
                  <c:v>963.25</c:v>
                </c:pt>
                <c:pt idx="128">
                  <c:v>974.14</c:v>
                </c:pt>
                <c:pt idx="129">
                  <c:v>984.48</c:v>
                </c:pt>
                <c:pt idx="130" formatCode="0.00E+00">
                  <c:v>1020</c:v>
                </c:pt>
                <c:pt idx="131" formatCode="0.00E+00">
                  <c:v>1070</c:v>
                </c:pt>
                <c:pt idx="132" formatCode="0.00E+00">
                  <c:v>1110</c:v>
                </c:pt>
                <c:pt idx="133" formatCode="0.00E+00">
                  <c:v>1160</c:v>
                </c:pt>
                <c:pt idx="134" formatCode="0.00E+00">
                  <c:v>1190</c:v>
                </c:pt>
                <c:pt idx="135" formatCode="0.00E+00">
                  <c:v>1230</c:v>
                </c:pt>
                <c:pt idx="136" formatCode="0.00E+00">
                  <c:v>1270</c:v>
                </c:pt>
                <c:pt idx="137" formatCode="0.00E+00">
                  <c:v>1300</c:v>
                </c:pt>
                <c:pt idx="138" formatCode="0.00E+00">
                  <c:v>1330</c:v>
                </c:pt>
                <c:pt idx="139" formatCode="0.00E+00">
                  <c:v>1450</c:v>
                </c:pt>
                <c:pt idx="140" formatCode="0.00E+00">
                  <c:v>1560</c:v>
                </c:pt>
                <c:pt idx="141" formatCode="0.00E+00">
                  <c:v>1660</c:v>
                </c:pt>
                <c:pt idx="142" formatCode="0.00E+00">
                  <c:v>1750</c:v>
                </c:pt>
                <c:pt idx="143" formatCode="0.00E+00">
                  <c:v>1840</c:v>
                </c:pt>
                <c:pt idx="144" formatCode="0.00E+00">
                  <c:v>1930</c:v>
                </c:pt>
                <c:pt idx="145" formatCode="0.00E+00">
                  <c:v>2220</c:v>
                </c:pt>
                <c:pt idx="146" formatCode="0.00E+00">
                  <c:v>2490</c:v>
                </c:pt>
                <c:pt idx="147" formatCode="0.00E+00">
                  <c:v>2720</c:v>
                </c:pt>
                <c:pt idx="148" formatCode="0.00E+00">
                  <c:v>2940</c:v>
                </c:pt>
                <c:pt idx="149" formatCode="0.00E+00">
                  <c:v>3150</c:v>
                </c:pt>
                <c:pt idx="150" formatCode="0.00E+00">
                  <c:v>3340</c:v>
                </c:pt>
                <c:pt idx="151" formatCode="0.00E+00">
                  <c:v>3530</c:v>
                </c:pt>
                <c:pt idx="152" formatCode="0.00E+00">
                  <c:v>3710</c:v>
                </c:pt>
                <c:pt idx="153" formatCode="0.00E+00">
                  <c:v>3880</c:v>
                </c:pt>
                <c:pt idx="154" formatCode="0.00E+00">
                  <c:v>4050</c:v>
                </c:pt>
                <c:pt idx="155" formatCode="0.00E+00">
                  <c:v>4220</c:v>
                </c:pt>
                <c:pt idx="156" formatCode="0.00E+00">
                  <c:v>4840</c:v>
                </c:pt>
                <c:pt idx="157" formatCode="0.00E+00">
                  <c:v>5720</c:v>
                </c:pt>
                <c:pt idx="158" formatCode="0.00E+00">
                  <c:v>6520</c:v>
                </c:pt>
                <c:pt idx="159" formatCode="0.00E+00">
                  <c:v>7270</c:v>
                </c:pt>
                <c:pt idx="160" formatCode="0.00E+00">
                  <c:v>7990</c:v>
                </c:pt>
                <c:pt idx="161" formatCode="0.00E+00">
                  <c:v>8690</c:v>
                </c:pt>
                <c:pt idx="162" formatCode="0.00E+00">
                  <c:v>9370</c:v>
                </c:pt>
                <c:pt idx="163" formatCode="0.00E+00">
                  <c:v>10040</c:v>
                </c:pt>
                <c:pt idx="164" formatCode="0.00E+00">
                  <c:v>10700</c:v>
                </c:pt>
                <c:pt idx="165" formatCode="0.00E+00">
                  <c:v>13170</c:v>
                </c:pt>
                <c:pt idx="166" formatCode="0.00E+00">
                  <c:v>15430</c:v>
                </c:pt>
                <c:pt idx="167" formatCode="0.00E+00">
                  <c:v>17540</c:v>
                </c:pt>
                <c:pt idx="168" formatCode="0.00E+00">
                  <c:v>19550</c:v>
                </c:pt>
                <c:pt idx="169" formatCode="0.00E+00">
                  <c:v>21500</c:v>
                </c:pt>
                <c:pt idx="170" formatCode="0.00E+00">
                  <c:v>23420</c:v>
                </c:pt>
                <c:pt idx="171" formatCode="0.00E+00">
                  <c:v>30460</c:v>
                </c:pt>
                <c:pt idx="172" formatCode="0.00E+00">
                  <c:v>36860</c:v>
                </c:pt>
                <c:pt idx="173" formatCode="0.00E+00">
                  <c:v>42920</c:v>
                </c:pt>
                <c:pt idx="174" formatCode="0.00E+00">
                  <c:v>48790</c:v>
                </c:pt>
                <c:pt idx="175" formatCode="0.00E+00">
                  <c:v>54560</c:v>
                </c:pt>
                <c:pt idx="176" formatCode="0.00E+00">
                  <c:v>60260</c:v>
                </c:pt>
                <c:pt idx="177" formatCode="0.00E+00">
                  <c:v>65930</c:v>
                </c:pt>
                <c:pt idx="178" formatCode="0.00E+00">
                  <c:v>71580</c:v>
                </c:pt>
                <c:pt idx="179" formatCode="0.00E+00">
                  <c:v>77230</c:v>
                </c:pt>
                <c:pt idx="180" formatCode="0.00E+00">
                  <c:v>82880</c:v>
                </c:pt>
                <c:pt idx="181" formatCode="0.00E+00">
                  <c:v>88540</c:v>
                </c:pt>
                <c:pt idx="182" formatCode="0.00E+00">
                  <c:v>110090</c:v>
                </c:pt>
                <c:pt idx="183" formatCode="0.00E+00">
                  <c:v>140600</c:v>
                </c:pt>
                <c:pt idx="184" formatCode="0.00E+00">
                  <c:v>168870</c:v>
                </c:pt>
                <c:pt idx="185" formatCode="0.00E+00">
                  <c:v>195910</c:v>
                </c:pt>
                <c:pt idx="186" formatCode="0.00E+00">
                  <c:v>222210</c:v>
                </c:pt>
                <c:pt idx="187" formatCode="0.00E+00">
                  <c:v>248020</c:v>
                </c:pt>
                <c:pt idx="188" formatCode="0.00E+00">
                  <c:v>273500</c:v>
                </c:pt>
                <c:pt idx="189" formatCode="0.00E+00">
                  <c:v>298720</c:v>
                </c:pt>
                <c:pt idx="190" formatCode="0.00E+00">
                  <c:v>323750</c:v>
                </c:pt>
                <c:pt idx="191" formatCode="0.00E+00">
                  <c:v>416980</c:v>
                </c:pt>
                <c:pt idx="192" formatCode="0.00E+00">
                  <c:v>501920</c:v>
                </c:pt>
                <c:pt idx="193" formatCode="0.00E+00">
                  <c:v>582040</c:v>
                </c:pt>
                <c:pt idx="194" formatCode="0.00E+00">
                  <c:v>658920</c:v>
                </c:pt>
                <c:pt idx="195" formatCode="0.00E+00">
                  <c:v>733400</c:v>
                </c:pt>
                <c:pt idx="196" formatCode="0.00E+00">
                  <c:v>805990</c:v>
                </c:pt>
                <c:pt idx="197" formatCode="0.00E+00">
                  <c:v>1070000</c:v>
                </c:pt>
                <c:pt idx="198" formatCode="0.00E+00">
                  <c:v>1300000</c:v>
                </c:pt>
                <c:pt idx="199" formatCode="0.00E+00">
                  <c:v>1520000</c:v>
                </c:pt>
                <c:pt idx="200" formatCode="0.00E+00">
                  <c:v>1720000</c:v>
                </c:pt>
                <c:pt idx="201" formatCode="0.00E+00">
                  <c:v>1910000</c:v>
                </c:pt>
                <c:pt idx="202" formatCode="0.00E+00">
                  <c:v>2089999.9999999998</c:v>
                </c:pt>
                <c:pt idx="203" formatCode="0.00E+00">
                  <c:v>2270000</c:v>
                </c:pt>
                <c:pt idx="204" formatCode="0.00E+00">
                  <c:v>2440000</c:v>
                </c:pt>
                <c:pt idx="205" formatCode="0.00E+00">
                  <c:v>2610000</c:v>
                </c:pt>
                <c:pt idx="206" formatCode="0.00E+00">
                  <c:v>2770000</c:v>
                </c:pt>
                <c:pt idx="207" formatCode="0.00E+00">
                  <c:v>2920000</c:v>
                </c:pt>
                <c:pt idx="208" formatCode="0.00E+00">
                  <c:v>3340000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B6-4EBD-B02F-758B08D03604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srim197Au_Air!$D$20:$D$228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srim197Au_Air!$P$20:$P$228</c:f>
              <c:numCache>
                <c:formatCode>0.000</c:formatCode>
                <c:ptCount val="209"/>
                <c:pt idx="0">
                  <c:v>1.45</c:v>
                </c:pt>
                <c:pt idx="1">
                  <c:v>1.52</c:v>
                </c:pt>
                <c:pt idx="2">
                  <c:v>1.59</c:v>
                </c:pt>
                <c:pt idx="3">
                  <c:v>1.66</c:v>
                </c:pt>
                <c:pt idx="4">
                  <c:v>1.72</c:v>
                </c:pt>
                <c:pt idx="5">
                  <c:v>1.77</c:v>
                </c:pt>
                <c:pt idx="6">
                  <c:v>1.83</c:v>
                </c:pt>
                <c:pt idx="7">
                  <c:v>1.89</c:v>
                </c:pt>
                <c:pt idx="8">
                  <c:v>1.94</c:v>
                </c:pt>
                <c:pt idx="9">
                  <c:v>2.04</c:v>
                </c:pt>
                <c:pt idx="10">
                  <c:v>2.13</c:v>
                </c:pt>
                <c:pt idx="11">
                  <c:v>2.2200000000000002</c:v>
                </c:pt>
                <c:pt idx="12">
                  <c:v>2.31</c:v>
                </c:pt>
                <c:pt idx="13">
                  <c:v>2.4</c:v>
                </c:pt>
                <c:pt idx="14">
                  <c:v>2.48</c:v>
                </c:pt>
                <c:pt idx="15">
                  <c:v>2.63</c:v>
                </c:pt>
                <c:pt idx="16">
                  <c:v>2.78</c:v>
                </c:pt>
                <c:pt idx="17">
                  <c:v>2.92</c:v>
                </c:pt>
                <c:pt idx="18">
                  <c:v>3.05</c:v>
                </c:pt>
                <c:pt idx="19">
                  <c:v>3.18</c:v>
                </c:pt>
                <c:pt idx="20">
                  <c:v>3.3</c:v>
                </c:pt>
                <c:pt idx="21">
                  <c:v>3.42</c:v>
                </c:pt>
                <c:pt idx="22">
                  <c:v>3.54</c:v>
                </c:pt>
                <c:pt idx="23">
                  <c:v>3.65</c:v>
                </c:pt>
                <c:pt idx="24">
                  <c:v>3.76</c:v>
                </c:pt>
                <c:pt idx="25">
                  <c:v>3.87</c:v>
                </c:pt>
                <c:pt idx="26">
                  <c:v>4.08</c:v>
                </c:pt>
                <c:pt idx="27">
                  <c:v>4.33</c:v>
                </c:pt>
                <c:pt idx="28">
                  <c:v>4.57</c:v>
                </c:pt>
                <c:pt idx="29">
                  <c:v>4.8</c:v>
                </c:pt>
                <c:pt idx="30">
                  <c:v>5.03</c:v>
                </c:pt>
                <c:pt idx="31">
                  <c:v>5.24</c:v>
                </c:pt>
                <c:pt idx="32">
                  <c:v>5.45</c:v>
                </c:pt>
                <c:pt idx="33">
                  <c:v>5.66</c:v>
                </c:pt>
                <c:pt idx="34">
                  <c:v>5.86</c:v>
                </c:pt>
                <c:pt idx="35">
                  <c:v>6.25</c:v>
                </c:pt>
                <c:pt idx="36">
                  <c:v>6.62</c:v>
                </c:pt>
                <c:pt idx="37">
                  <c:v>6.98</c:v>
                </c:pt>
                <c:pt idx="38">
                  <c:v>7.33</c:v>
                </c:pt>
                <c:pt idx="39">
                  <c:v>7.67</c:v>
                </c:pt>
                <c:pt idx="40">
                  <c:v>8</c:v>
                </c:pt>
                <c:pt idx="41">
                  <c:v>8.64</c:v>
                </c:pt>
                <c:pt idx="42">
                  <c:v>9.26</c:v>
                </c:pt>
                <c:pt idx="43">
                  <c:v>9.85</c:v>
                </c:pt>
                <c:pt idx="44">
                  <c:v>10.43</c:v>
                </c:pt>
                <c:pt idx="45">
                  <c:v>10.99</c:v>
                </c:pt>
                <c:pt idx="46">
                  <c:v>11.54</c:v>
                </c:pt>
                <c:pt idx="47">
                  <c:v>12.08</c:v>
                </c:pt>
                <c:pt idx="48">
                  <c:v>12.6</c:v>
                </c:pt>
                <c:pt idx="49">
                  <c:v>13.12</c:v>
                </c:pt>
                <c:pt idx="50">
                  <c:v>13.63</c:v>
                </c:pt>
                <c:pt idx="51">
                  <c:v>14.13</c:v>
                </c:pt>
                <c:pt idx="52">
                  <c:v>15.11</c:v>
                </c:pt>
                <c:pt idx="53">
                  <c:v>16.29</c:v>
                </c:pt>
                <c:pt idx="54">
                  <c:v>17.45</c:v>
                </c:pt>
                <c:pt idx="55">
                  <c:v>18.579999999999998</c:v>
                </c:pt>
                <c:pt idx="56">
                  <c:v>19.68</c:v>
                </c:pt>
                <c:pt idx="57">
                  <c:v>20.76</c:v>
                </c:pt>
                <c:pt idx="58">
                  <c:v>21.82</c:v>
                </c:pt>
                <c:pt idx="59">
                  <c:v>22.87</c:v>
                </c:pt>
                <c:pt idx="60">
                  <c:v>23.9</c:v>
                </c:pt>
                <c:pt idx="61">
                  <c:v>25.91</c:v>
                </c:pt>
                <c:pt idx="62">
                  <c:v>27.85</c:v>
                </c:pt>
                <c:pt idx="63">
                  <c:v>29.75</c:v>
                </c:pt>
                <c:pt idx="64">
                  <c:v>31.61</c:v>
                </c:pt>
                <c:pt idx="65">
                  <c:v>33.44</c:v>
                </c:pt>
                <c:pt idx="66">
                  <c:v>35.25</c:v>
                </c:pt>
                <c:pt idx="67">
                  <c:v>38.799999999999997</c:v>
                </c:pt>
                <c:pt idx="68">
                  <c:v>42.29</c:v>
                </c:pt>
                <c:pt idx="69">
                  <c:v>45.72</c:v>
                </c:pt>
                <c:pt idx="70">
                  <c:v>49.11</c:v>
                </c:pt>
                <c:pt idx="71">
                  <c:v>52.46</c:v>
                </c:pt>
                <c:pt idx="72">
                  <c:v>55.78</c:v>
                </c:pt>
                <c:pt idx="73">
                  <c:v>59.06</c:v>
                </c:pt>
                <c:pt idx="74">
                  <c:v>62.32</c:v>
                </c:pt>
                <c:pt idx="75">
                  <c:v>65.55</c:v>
                </c:pt>
                <c:pt idx="76">
                  <c:v>68.75</c:v>
                </c:pt>
                <c:pt idx="77">
                  <c:v>71.94</c:v>
                </c:pt>
                <c:pt idx="78">
                  <c:v>78.239999999999995</c:v>
                </c:pt>
                <c:pt idx="79">
                  <c:v>86.03</c:v>
                </c:pt>
                <c:pt idx="80">
                  <c:v>93.71</c:v>
                </c:pt>
                <c:pt idx="81">
                  <c:v>101.32</c:v>
                </c:pt>
                <c:pt idx="82">
                  <c:v>108.86</c:v>
                </c:pt>
                <c:pt idx="83">
                  <c:v>116.35</c:v>
                </c:pt>
                <c:pt idx="84">
                  <c:v>123.79</c:v>
                </c:pt>
                <c:pt idx="85">
                  <c:v>131.19999999999999</c:v>
                </c:pt>
                <c:pt idx="86">
                  <c:v>138.57</c:v>
                </c:pt>
                <c:pt idx="87">
                  <c:v>153.28</c:v>
                </c:pt>
                <c:pt idx="88">
                  <c:v>167.93</c:v>
                </c:pt>
                <c:pt idx="89">
                  <c:v>182.56</c:v>
                </c:pt>
                <c:pt idx="90">
                  <c:v>197.18</c:v>
                </c:pt>
                <c:pt idx="91">
                  <c:v>211.79</c:v>
                </c:pt>
                <c:pt idx="92">
                  <c:v>226.4</c:v>
                </c:pt>
                <c:pt idx="93">
                  <c:v>255.61</c:v>
                </c:pt>
                <c:pt idx="94">
                  <c:v>284.73</c:v>
                </c:pt>
                <c:pt idx="95">
                  <c:v>313.62</c:v>
                </c:pt>
                <c:pt idx="96">
                  <c:v>342.17</c:v>
                </c:pt>
                <c:pt idx="97">
                  <c:v>370.23</c:v>
                </c:pt>
                <c:pt idx="98">
                  <c:v>397.68</c:v>
                </c:pt>
                <c:pt idx="99">
                  <c:v>424.4</c:v>
                </c:pt>
                <c:pt idx="100">
                  <c:v>450.28</c:v>
                </c:pt>
                <c:pt idx="101">
                  <c:v>475.25</c:v>
                </c:pt>
                <c:pt idx="102">
                  <c:v>499.25</c:v>
                </c:pt>
                <c:pt idx="103">
                  <c:v>522.22</c:v>
                </c:pt>
                <c:pt idx="104">
                  <c:v>565.02</c:v>
                </c:pt>
                <c:pt idx="105">
                  <c:v>612.70000000000005</c:v>
                </c:pt>
                <c:pt idx="106">
                  <c:v>654.32000000000005</c:v>
                </c:pt>
                <c:pt idx="107">
                  <c:v>690.53</c:v>
                </c:pt>
                <c:pt idx="108">
                  <c:v>722.03</c:v>
                </c:pt>
                <c:pt idx="109">
                  <c:v>749.52</c:v>
                </c:pt>
                <c:pt idx="110">
                  <c:v>773.61</c:v>
                </c:pt>
                <c:pt idx="111">
                  <c:v>794.84</c:v>
                </c:pt>
                <c:pt idx="112">
                  <c:v>813.67</c:v>
                </c:pt>
                <c:pt idx="113">
                  <c:v>845.54</c:v>
                </c:pt>
                <c:pt idx="114">
                  <c:v>871.52</c:v>
                </c:pt>
                <c:pt idx="115">
                  <c:v>893.19</c:v>
                </c:pt>
                <c:pt idx="116">
                  <c:v>911.61</c:v>
                </c:pt>
                <c:pt idx="117">
                  <c:v>927.53</c:v>
                </c:pt>
                <c:pt idx="118">
                  <c:v>941.49</c:v>
                </c:pt>
                <c:pt idx="119">
                  <c:v>965</c:v>
                </c:pt>
                <c:pt idx="120">
                  <c:v>984.24</c:v>
                </c:pt>
                <c:pt idx="121" formatCode="0.00E+00">
                  <c:v>1000</c:v>
                </c:pt>
                <c:pt idx="122" formatCode="0.00E+00">
                  <c:v>1010</c:v>
                </c:pt>
                <c:pt idx="123" formatCode="0.00E+00">
                  <c:v>1030</c:v>
                </c:pt>
                <c:pt idx="124" formatCode="0.00E+00">
                  <c:v>1040</c:v>
                </c:pt>
                <c:pt idx="125" formatCode="0.00E+00">
                  <c:v>1050</c:v>
                </c:pt>
                <c:pt idx="126" formatCode="0.00E+00">
                  <c:v>1060</c:v>
                </c:pt>
                <c:pt idx="127" formatCode="0.00E+00">
                  <c:v>1060</c:v>
                </c:pt>
                <c:pt idx="128" formatCode="0.00E+00">
                  <c:v>1070</c:v>
                </c:pt>
                <c:pt idx="129" formatCode="0.00E+00">
                  <c:v>1080</c:v>
                </c:pt>
                <c:pt idx="130" formatCode="0.00E+00">
                  <c:v>1090</c:v>
                </c:pt>
                <c:pt idx="131" formatCode="0.00E+00">
                  <c:v>1110</c:v>
                </c:pt>
                <c:pt idx="132" formatCode="0.00E+00">
                  <c:v>1120</c:v>
                </c:pt>
                <c:pt idx="133" formatCode="0.00E+00">
                  <c:v>1130</c:v>
                </c:pt>
                <c:pt idx="134" formatCode="0.00E+00">
                  <c:v>1140</c:v>
                </c:pt>
                <c:pt idx="135" formatCode="0.00E+00">
                  <c:v>1150</c:v>
                </c:pt>
                <c:pt idx="136" formatCode="0.00E+00">
                  <c:v>1160</c:v>
                </c:pt>
                <c:pt idx="137" formatCode="0.00E+00">
                  <c:v>1170</c:v>
                </c:pt>
                <c:pt idx="138" formatCode="0.00E+00">
                  <c:v>1180</c:v>
                </c:pt>
                <c:pt idx="139" formatCode="0.00E+00">
                  <c:v>1190</c:v>
                </c:pt>
                <c:pt idx="140" formatCode="0.00E+00">
                  <c:v>1210</c:v>
                </c:pt>
                <c:pt idx="141" formatCode="0.00E+00">
                  <c:v>1220</c:v>
                </c:pt>
                <c:pt idx="142" formatCode="0.00E+00">
                  <c:v>1240</c:v>
                </c:pt>
                <c:pt idx="143" formatCode="0.00E+00">
                  <c:v>1250</c:v>
                </c:pt>
                <c:pt idx="144" formatCode="0.00E+00">
                  <c:v>1260</c:v>
                </c:pt>
                <c:pt idx="145" formatCode="0.00E+00">
                  <c:v>1280</c:v>
                </c:pt>
                <c:pt idx="146" formatCode="0.00E+00">
                  <c:v>1300</c:v>
                </c:pt>
                <c:pt idx="147" formatCode="0.00E+00">
                  <c:v>1320</c:v>
                </c:pt>
                <c:pt idx="148" formatCode="0.00E+00">
                  <c:v>1340</c:v>
                </c:pt>
                <c:pt idx="149" formatCode="0.00E+00">
                  <c:v>1360</c:v>
                </c:pt>
                <c:pt idx="150" formatCode="0.00E+00">
                  <c:v>1380</c:v>
                </c:pt>
                <c:pt idx="151" formatCode="0.00E+00">
                  <c:v>1400</c:v>
                </c:pt>
                <c:pt idx="152" formatCode="0.00E+00">
                  <c:v>1410</c:v>
                </c:pt>
                <c:pt idx="153" formatCode="0.00E+00">
                  <c:v>1430</c:v>
                </c:pt>
                <c:pt idx="154" formatCode="0.00E+00">
                  <c:v>1450</c:v>
                </c:pt>
                <c:pt idx="155" formatCode="0.00E+00">
                  <c:v>1470</c:v>
                </c:pt>
                <c:pt idx="156" formatCode="0.00E+00">
                  <c:v>1500</c:v>
                </c:pt>
                <c:pt idx="157" formatCode="0.00E+00">
                  <c:v>1540</c:v>
                </c:pt>
                <c:pt idx="158" formatCode="0.00E+00">
                  <c:v>1590</c:v>
                </c:pt>
                <c:pt idx="159" formatCode="0.00E+00">
                  <c:v>1630</c:v>
                </c:pt>
                <c:pt idx="160" formatCode="0.00E+00">
                  <c:v>1680</c:v>
                </c:pt>
                <c:pt idx="161" formatCode="0.00E+00">
                  <c:v>1720</c:v>
                </c:pt>
                <c:pt idx="162" formatCode="0.00E+00">
                  <c:v>1770</c:v>
                </c:pt>
                <c:pt idx="163" formatCode="0.00E+00">
                  <c:v>1820</c:v>
                </c:pt>
                <c:pt idx="164" formatCode="0.00E+00">
                  <c:v>1870</c:v>
                </c:pt>
                <c:pt idx="165" formatCode="0.00E+00">
                  <c:v>1970</c:v>
                </c:pt>
                <c:pt idx="166" formatCode="0.00E+00">
                  <c:v>2080</c:v>
                </c:pt>
                <c:pt idx="167" formatCode="0.00E+00">
                  <c:v>2190</c:v>
                </c:pt>
                <c:pt idx="168" formatCode="0.00E+00">
                  <c:v>2300</c:v>
                </c:pt>
                <c:pt idx="169" formatCode="0.00E+00">
                  <c:v>2420</c:v>
                </c:pt>
                <c:pt idx="170" formatCode="0.00E+00">
                  <c:v>2550</c:v>
                </c:pt>
                <c:pt idx="171" formatCode="0.00E+00">
                  <c:v>2810</c:v>
                </c:pt>
                <c:pt idx="172" formatCode="0.00E+00">
                  <c:v>3080</c:v>
                </c:pt>
                <c:pt idx="173" formatCode="0.00E+00">
                  <c:v>3370</c:v>
                </c:pt>
                <c:pt idx="174" formatCode="0.00E+00">
                  <c:v>3680</c:v>
                </c:pt>
                <c:pt idx="175" formatCode="0.00E+00">
                  <c:v>4000</c:v>
                </c:pt>
                <c:pt idx="176" formatCode="0.00E+00">
                  <c:v>4330</c:v>
                </c:pt>
                <c:pt idx="177" formatCode="0.00E+00">
                  <c:v>4680</c:v>
                </c:pt>
                <c:pt idx="178" formatCode="0.00E+00">
                  <c:v>5040</c:v>
                </c:pt>
                <c:pt idx="179" formatCode="0.00E+00">
                  <c:v>5420</c:v>
                </c:pt>
                <c:pt idx="180" formatCode="0.00E+00">
                  <c:v>5800</c:v>
                </c:pt>
                <c:pt idx="181" formatCode="0.00E+00">
                  <c:v>6200</c:v>
                </c:pt>
                <c:pt idx="182" formatCode="0.00E+00">
                  <c:v>7020</c:v>
                </c:pt>
                <c:pt idx="183" formatCode="0.00E+00">
                  <c:v>8119.9999999999991</c:v>
                </c:pt>
                <c:pt idx="184" formatCode="0.00E+00">
                  <c:v>9280</c:v>
                </c:pt>
                <c:pt idx="185" formatCode="0.00E+00">
                  <c:v>10490</c:v>
                </c:pt>
                <c:pt idx="186" formatCode="0.00E+00">
                  <c:v>11760</c:v>
                </c:pt>
                <c:pt idx="187" formatCode="0.00E+00">
                  <c:v>13080</c:v>
                </c:pt>
                <c:pt idx="188" formatCode="0.00E+00">
                  <c:v>14450</c:v>
                </c:pt>
                <c:pt idx="189" formatCode="0.00E+00">
                  <c:v>15860</c:v>
                </c:pt>
                <c:pt idx="190" formatCode="0.00E+00">
                  <c:v>17310</c:v>
                </c:pt>
                <c:pt idx="191" formatCode="0.00E+00">
                  <c:v>20330</c:v>
                </c:pt>
                <c:pt idx="192" formatCode="0.00E+00">
                  <c:v>23490</c:v>
                </c:pt>
                <c:pt idx="193" formatCode="0.00E+00">
                  <c:v>26770</c:v>
                </c:pt>
                <c:pt idx="194" formatCode="0.00E+00">
                  <c:v>30150</c:v>
                </c:pt>
                <c:pt idx="195" formatCode="0.00E+00">
                  <c:v>33630</c:v>
                </c:pt>
                <c:pt idx="196" formatCode="0.00E+00">
                  <c:v>37190</c:v>
                </c:pt>
                <c:pt idx="197" formatCode="0.00E+00">
                  <c:v>44510</c:v>
                </c:pt>
                <c:pt idx="198" formatCode="0.00E+00">
                  <c:v>52060</c:v>
                </c:pt>
                <c:pt idx="199" formatCode="0.00E+00">
                  <c:v>59780</c:v>
                </c:pt>
                <c:pt idx="200" formatCode="0.00E+00">
                  <c:v>67610</c:v>
                </c:pt>
                <c:pt idx="201" formatCode="0.00E+00">
                  <c:v>75530</c:v>
                </c:pt>
                <c:pt idx="202" formatCode="0.00E+00">
                  <c:v>83500</c:v>
                </c:pt>
                <c:pt idx="203" formatCode="0.00E+00">
                  <c:v>91500</c:v>
                </c:pt>
                <c:pt idx="204" formatCode="0.00E+00">
                  <c:v>99510</c:v>
                </c:pt>
                <c:pt idx="205" formatCode="0.00E+00">
                  <c:v>107500</c:v>
                </c:pt>
                <c:pt idx="206" formatCode="0.00E+00">
                  <c:v>115480</c:v>
                </c:pt>
                <c:pt idx="207" formatCode="0.00E+00">
                  <c:v>123420</c:v>
                </c:pt>
                <c:pt idx="208" formatCode="0.00E+00">
                  <c:v>136810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EB6-4EBD-B02F-758B08D03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31248"/>
        <c:axId val="639842616"/>
      </c:scatterChart>
      <c:valAx>
        <c:axId val="63983124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42616"/>
        <c:crosses val="autoZero"/>
        <c:crossBetween val="midCat"/>
        <c:majorUnit val="10"/>
      </c:valAx>
      <c:valAx>
        <c:axId val="639842616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3124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srim197Au_Kapton!$P$5</c:f>
          <c:strCache>
            <c:ptCount val="1"/>
            <c:pt idx="0">
              <c:v>srim197Au_Kapton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srim197Au_Kapton!$D$20:$D$228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srim197Au_Kapton!$E$20:$E$228</c:f>
              <c:numCache>
                <c:formatCode>0.000E+00</c:formatCode>
                <c:ptCount val="209"/>
                <c:pt idx="0">
                  <c:v>0.44969999999999999</c:v>
                </c:pt>
                <c:pt idx="1">
                  <c:v>0.47699999999999998</c:v>
                </c:pt>
                <c:pt idx="2">
                  <c:v>0.50280000000000002</c:v>
                </c:pt>
                <c:pt idx="3">
                  <c:v>0.52739999999999998</c:v>
                </c:pt>
                <c:pt idx="4">
                  <c:v>0.55079999999999996</c:v>
                </c:pt>
                <c:pt idx="5">
                  <c:v>0.57330000000000003</c:v>
                </c:pt>
                <c:pt idx="6">
                  <c:v>0.59489999999999998</c:v>
                </c:pt>
                <c:pt idx="7">
                  <c:v>0.61580000000000001</c:v>
                </c:pt>
                <c:pt idx="8">
                  <c:v>0.63600000000000001</c:v>
                </c:pt>
                <c:pt idx="9">
                  <c:v>0.67459999999999998</c:v>
                </c:pt>
                <c:pt idx="10">
                  <c:v>0.71109999999999995</c:v>
                </c:pt>
                <c:pt idx="11">
                  <c:v>0.74580000000000002</c:v>
                </c:pt>
                <c:pt idx="12">
                  <c:v>0.77900000000000003</c:v>
                </c:pt>
                <c:pt idx="13">
                  <c:v>0.81079999999999997</c:v>
                </c:pt>
                <c:pt idx="14">
                  <c:v>0.84140000000000004</c:v>
                </c:pt>
                <c:pt idx="15">
                  <c:v>0.89949999999999997</c:v>
                </c:pt>
                <c:pt idx="16">
                  <c:v>0.95399999999999996</c:v>
                </c:pt>
                <c:pt idx="17">
                  <c:v>1.006</c:v>
                </c:pt>
                <c:pt idx="18">
                  <c:v>1.0549999999999999</c:v>
                </c:pt>
                <c:pt idx="19">
                  <c:v>1.1020000000000001</c:v>
                </c:pt>
                <c:pt idx="20">
                  <c:v>1.147</c:v>
                </c:pt>
                <c:pt idx="21">
                  <c:v>1.19</c:v>
                </c:pt>
                <c:pt idx="22">
                  <c:v>1.232</c:v>
                </c:pt>
                <c:pt idx="23">
                  <c:v>1.272</c:v>
                </c:pt>
                <c:pt idx="24">
                  <c:v>1.3109999999999999</c:v>
                </c:pt>
                <c:pt idx="25">
                  <c:v>1.349</c:v>
                </c:pt>
                <c:pt idx="26">
                  <c:v>1.4219999999999999</c:v>
                </c:pt>
                <c:pt idx="27">
                  <c:v>1.508</c:v>
                </c:pt>
                <c:pt idx="28">
                  <c:v>1.59</c:v>
                </c:pt>
                <c:pt idx="29">
                  <c:v>1.6679999999999999</c:v>
                </c:pt>
                <c:pt idx="30">
                  <c:v>1.742</c:v>
                </c:pt>
                <c:pt idx="31">
                  <c:v>1.8129999999999999</c:v>
                </c:pt>
                <c:pt idx="32">
                  <c:v>1.881</c:v>
                </c:pt>
                <c:pt idx="33">
                  <c:v>1.9470000000000001</c:v>
                </c:pt>
                <c:pt idx="34">
                  <c:v>2.0110000000000001</c:v>
                </c:pt>
                <c:pt idx="35">
                  <c:v>2.133</c:v>
                </c:pt>
                <c:pt idx="36">
                  <c:v>2.2490000000000001</c:v>
                </c:pt>
                <c:pt idx="37">
                  <c:v>2.359</c:v>
                </c:pt>
                <c:pt idx="38">
                  <c:v>2.4630000000000001</c:v>
                </c:pt>
                <c:pt idx="39">
                  <c:v>2.5640000000000001</c:v>
                </c:pt>
                <c:pt idx="40">
                  <c:v>2.661</c:v>
                </c:pt>
                <c:pt idx="41">
                  <c:v>2.8450000000000002</c:v>
                </c:pt>
                <c:pt idx="42">
                  <c:v>3.0169999999999999</c:v>
                </c:pt>
                <c:pt idx="43">
                  <c:v>3.18</c:v>
                </c:pt>
                <c:pt idx="44">
                  <c:v>3.3359999999999999</c:v>
                </c:pt>
                <c:pt idx="45">
                  <c:v>3.484</c:v>
                </c:pt>
                <c:pt idx="46">
                  <c:v>3.6259999999999999</c:v>
                </c:pt>
                <c:pt idx="47">
                  <c:v>3.7629999999999999</c:v>
                </c:pt>
                <c:pt idx="48">
                  <c:v>3.895</c:v>
                </c:pt>
                <c:pt idx="49">
                  <c:v>4.0229999999999997</c:v>
                </c:pt>
                <c:pt idx="50">
                  <c:v>4.1470000000000002</c:v>
                </c:pt>
                <c:pt idx="51">
                  <c:v>4.2670000000000003</c:v>
                </c:pt>
                <c:pt idx="52">
                  <c:v>4.4980000000000002</c:v>
                </c:pt>
                <c:pt idx="53">
                  <c:v>4.7709999999999999</c:v>
                </c:pt>
                <c:pt idx="54">
                  <c:v>5.0289999999999999</c:v>
                </c:pt>
                <c:pt idx="55">
                  <c:v>5.274</c:v>
                </c:pt>
                <c:pt idx="56">
                  <c:v>5.5090000000000003</c:v>
                </c:pt>
                <c:pt idx="57">
                  <c:v>5.734</c:v>
                </c:pt>
                <c:pt idx="58">
                  <c:v>5.95</c:v>
                </c:pt>
                <c:pt idx="59">
                  <c:v>6.1589999999999998</c:v>
                </c:pt>
                <c:pt idx="60">
                  <c:v>6.391</c:v>
                </c:pt>
                <c:pt idx="61">
                  <c:v>6.931</c:v>
                </c:pt>
                <c:pt idx="62">
                  <c:v>7.3339999999999996</c:v>
                </c:pt>
                <c:pt idx="63">
                  <c:v>7.6539999999999999</c:v>
                </c:pt>
                <c:pt idx="64">
                  <c:v>7.92</c:v>
                </c:pt>
                <c:pt idx="65">
                  <c:v>8.1509999999999998</c:v>
                </c:pt>
                <c:pt idx="66">
                  <c:v>8.3550000000000004</c:v>
                </c:pt>
                <c:pt idx="67">
                  <c:v>8.7129999999999992</c:v>
                </c:pt>
                <c:pt idx="68">
                  <c:v>9.0259999999999998</c:v>
                </c:pt>
                <c:pt idx="69">
                  <c:v>9.31</c:v>
                </c:pt>
                <c:pt idx="70">
                  <c:v>9.5739999999999998</c:v>
                </c:pt>
                <c:pt idx="71">
                  <c:v>9.8209999999999997</c:v>
                </c:pt>
                <c:pt idx="72">
                  <c:v>10.050000000000001</c:v>
                </c:pt>
                <c:pt idx="73">
                  <c:v>10.27</c:v>
                </c:pt>
                <c:pt idx="74">
                  <c:v>10.48</c:v>
                </c:pt>
                <c:pt idx="75">
                  <c:v>10.67</c:v>
                </c:pt>
                <c:pt idx="76">
                  <c:v>10.85</c:v>
                </c:pt>
                <c:pt idx="77">
                  <c:v>11.01</c:v>
                </c:pt>
                <c:pt idx="78">
                  <c:v>11.31</c:v>
                </c:pt>
                <c:pt idx="79">
                  <c:v>11.62</c:v>
                </c:pt>
                <c:pt idx="80">
                  <c:v>11.87</c:v>
                </c:pt>
                <c:pt idx="81">
                  <c:v>12.08</c:v>
                </c:pt>
                <c:pt idx="82">
                  <c:v>12.25</c:v>
                </c:pt>
                <c:pt idx="83">
                  <c:v>12.4</c:v>
                </c:pt>
                <c:pt idx="84">
                  <c:v>12.53</c:v>
                </c:pt>
                <c:pt idx="85">
                  <c:v>12.65</c:v>
                </c:pt>
                <c:pt idx="86">
                  <c:v>12.75</c:v>
                </c:pt>
                <c:pt idx="87">
                  <c:v>12.93</c:v>
                </c:pt>
                <c:pt idx="88">
                  <c:v>13.08</c:v>
                </c:pt>
                <c:pt idx="89">
                  <c:v>13.21</c:v>
                </c:pt>
                <c:pt idx="90">
                  <c:v>13.32</c:v>
                </c:pt>
                <c:pt idx="91">
                  <c:v>13.41</c:v>
                </c:pt>
                <c:pt idx="92">
                  <c:v>13.5</c:v>
                </c:pt>
                <c:pt idx="93">
                  <c:v>13.67</c:v>
                </c:pt>
                <c:pt idx="94">
                  <c:v>13.85</c:v>
                </c:pt>
                <c:pt idx="95">
                  <c:v>14.06</c:v>
                </c:pt>
                <c:pt idx="96">
                  <c:v>14.3</c:v>
                </c:pt>
                <c:pt idx="97">
                  <c:v>14.59</c:v>
                </c:pt>
                <c:pt idx="98">
                  <c:v>14.93</c:v>
                </c:pt>
                <c:pt idx="99">
                  <c:v>15.33</c:v>
                </c:pt>
                <c:pt idx="100">
                  <c:v>15.77</c:v>
                </c:pt>
                <c:pt idx="101">
                  <c:v>16.260000000000002</c:v>
                </c:pt>
                <c:pt idx="102">
                  <c:v>16.8</c:v>
                </c:pt>
                <c:pt idx="103">
                  <c:v>17.38</c:v>
                </c:pt>
                <c:pt idx="104">
                  <c:v>18.66</c:v>
                </c:pt>
                <c:pt idx="105">
                  <c:v>20.46</c:v>
                </c:pt>
                <c:pt idx="106">
                  <c:v>22.43</c:v>
                </c:pt>
                <c:pt idx="107">
                  <c:v>24.53</c:v>
                </c:pt>
                <c:pt idx="108">
                  <c:v>26.71</c:v>
                </c:pt>
                <c:pt idx="109">
                  <c:v>28.95</c:v>
                </c:pt>
                <c:pt idx="110">
                  <c:v>31.21</c:v>
                </c:pt>
                <c:pt idx="111">
                  <c:v>33.479999999999997</c:v>
                </c:pt>
                <c:pt idx="112">
                  <c:v>35.74</c:v>
                </c:pt>
                <c:pt idx="113">
                  <c:v>40.18</c:v>
                </c:pt>
                <c:pt idx="114">
                  <c:v>44.46</c:v>
                </c:pt>
                <c:pt idx="115">
                  <c:v>48.53</c:v>
                </c:pt>
                <c:pt idx="116">
                  <c:v>52.4</c:v>
                </c:pt>
                <c:pt idx="117">
                  <c:v>56.05</c:v>
                </c:pt>
                <c:pt idx="118">
                  <c:v>59.49</c:v>
                </c:pt>
                <c:pt idx="119">
                  <c:v>65.77</c:v>
                </c:pt>
                <c:pt idx="120">
                  <c:v>71.31</c:v>
                </c:pt>
                <c:pt idx="121">
                  <c:v>76.17</c:v>
                </c:pt>
                <c:pt idx="122">
                  <c:v>80.430000000000007</c:v>
                </c:pt>
                <c:pt idx="123">
                  <c:v>84.15</c:v>
                </c:pt>
                <c:pt idx="124">
                  <c:v>87.41</c:v>
                </c:pt>
                <c:pt idx="125">
                  <c:v>90.26</c:v>
                </c:pt>
                <c:pt idx="126">
                  <c:v>92.77</c:v>
                </c:pt>
                <c:pt idx="127">
                  <c:v>94.98</c:v>
                </c:pt>
                <c:pt idx="128">
                  <c:v>96.93</c:v>
                </c:pt>
                <c:pt idx="129">
                  <c:v>98.66</c:v>
                </c:pt>
                <c:pt idx="130">
                  <c:v>101.6</c:v>
                </c:pt>
                <c:pt idx="131">
                  <c:v>104.4</c:v>
                </c:pt>
                <c:pt idx="132">
                  <c:v>106.6</c:v>
                </c:pt>
                <c:pt idx="133">
                  <c:v>108.4</c:v>
                </c:pt>
                <c:pt idx="134">
                  <c:v>109.7</c:v>
                </c:pt>
                <c:pt idx="135">
                  <c:v>110.8</c:v>
                </c:pt>
                <c:pt idx="136">
                  <c:v>111.6</c:v>
                </c:pt>
                <c:pt idx="137">
                  <c:v>112.3</c:v>
                </c:pt>
                <c:pt idx="138">
                  <c:v>113.1</c:v>
                </c:pt>
                <c:pt idx="139">
                  <c:v>115.1</c:v>
                </c:pt>
                <c:pt idx="140">
                  <c:v>115.5</c:v>
                </c:pt>
                <c:pt idx="141">
                  <c:v>115.8</c:v>
                </c:pt>
                <c:pt idx="142">
                  <c:v>115.9</c:v>
                </c:pt>
                <c:pt idx="143">
                  <c:v>115.9</c:v>
                </c:pt>
                <c:pt idx="144">
                  <c:v>115.8</c:v>
                </c:pt>
                <c:pt idx="145">
                  <c:v>115.4</c:v>
                </c:pt>
                <c:pt idx="146">
                  <c:v>114.7</c:v>
                </c:pt>
                <c:pt idx="147">
                  <c:v>113.8</c:v>
                </c:pt>
                <c:pt idx="148">
                  <c:v>112.9</c:v>
                </c:pt>
                <c:pt idx="149">
                  <c:v>111.8</c:v>
                </c:pt>
                <c:pt idx="150">
                  <c:v>110.7</c:v>
                </c:pt>
                <c:pt idx="151">
                  <c:v>109.6</c:v>
                </c:pt>
                <c:pt idx="152">
                  <c:v>108.5</c:v>
                </c:pt>
                <c:pt idx="153">
                  <c:v>107.3</c:v>
                </c:pt>
                <c:pt idx="154">
                  <c:v>106.2</c:v>
                </c:pt>
                <c:pt idx="155">
                  <c:v>105</c:v>
                </c:pt>
                <c:pt idx="156">
                  <c:v>102.8</c:v>
                </c:pt>
                <c:pt idx="157">
                  <c:v>100.1</c:v>
                </c:pt>
                <c:pt idx="158">
                  <c:v>97.46</c:v>
                </c:pt>
                <c:pt idx="159">
                  <c:v>94.99</c:v>
                </c:pt>
                <c:pt idx="160">
                  <c:v>92.64</c:v>
                </c:pt>
                <c:pt idx="161">
                  <c:v>90.4</c:v>
                </c:pt>
                <c:pt idx="162">
                  <c:v>88.26</c:v>
                </c:pt>
                <c:pt idx="163">
                  <c:v>86.2</c:v>
                </c:pt>
                <c:pt idx="164">
                  <c:v>84.22</c:v>
                </c:pt>
                <c:pt idx="165">
                  <c:v>80.44</c:v>
                </c:pt>
                <c:pt idx="166">
                  <c:v>76.83</c:v>
                </c:pt>
                <c:pt idx="167">
                  <c:v>73.349999999999994</c:v>
                </c:pt>
                <c:pt idx="168">
                  <c:v>70.08</c:v>
                </c:pt>
                <c:pt idx="169">
                  <c:v>67.59</c:v>
                </c:pt>
                <c:pt idx="170">
                  <c:v>65.28</c:v>
                </c:pt>
                <c:pt idx="171">
                  <c:v>61.13</c:v>
                </c:pt>
                <c:pt idx="172">
                  <c:v>57.53</c:v>
                </c:pt>
                <c:pt idx="173">
                  <c:v>54.38</c:v>
                </c:pt>
                <c:pt idx="174">
                  <c:v>51.6</c:v>
                </c:pt>
                <c:pt idx="175">
                  <c:v>49.14</c:v>
                </c:pt>
                <c:pt idx="176">
                  <c:v>46.94</c:v>
                </c:pt>
                <c:pt idx="177">
                  <c:v>44.96</c:v>
                </c:pt>
                <c:pt idx="178">
                  <c:v>43.18</c:v>
                </c:pt>
                <c:pt idx="179">
                  <c:v>41.56</c:v>
                </c:pt>
                <c:pt idx="180">
                  <c:v>40.08</c:v>
                </c:pt>
                <c:pt idx="181">
                  <c:v>38.729999999999997</c:v>
                </c:pt>
                <c:pt idx="182">
                  <c:v>36.35</c:v>
                </c:pt>
                <c:pt idx="183">
                  <c:v>33.85</c:v>
                </c:pt>
                <c:pt idx="184">
                  <c:v>31.76</c:v>
                </c:pt>
                <c:pt idx="185">
                  <c:v>29.99</c:v>
                </c:pt>
                <c:pt idx="186">
                  <c:v>28.47</c:v>
                </c:pt>
                <c:pt idx="187">
                  <c:v>27.15</c:v>
                </c:pt>
                <c:pt idx="188">
                  <c:v>26</c:v>
                </c:pt>
                <c:pt idx="189">
                  <c:v>24.98</c:v>
                </c:pt>
                <c:pt idx="190">
                  <c:v>24.07</c:v>
                </c:pt>
                <c:pt idx="191">
                  <c:v>22.53</c:v>
                </c:pt>
                <c:pt idx="192">
                  <c:v>21.27</c:v>
                </c:pt>
                <c:pt idx="193">
                  <c:v>20.22</c:v>
                </c:pt>
                <c:pt idx="194">
                  <c:v>19.34</c:v>
                </c:pt>
                <c:pt idx="195">
                  <c:v>18.59</c:v>
                </c:pt>
                <c:pt idx="196">
                  <c:v>17.93</c:v>
                </c:pt>
                <c:pt idx="197">
                  <c:v>16.850000000000001</c:v>
                </c:pt>
                <c:pt idx="198">
                  <c:v>16.010000000000002</c:v>
                </c:pt>
                <c:pt idx="199">
                  <c:v>15.34</c:v>
                </c:pt>
                <c:pt idx="200">
                  <c:v>14.8</c:v>
                </c:pt>
                <c:pt idx="201">
                  <c:v>14.35</c:v>
                </c:pt>
                <c:pt idx="202">
                  <c:v>13.97</c:v>
                </c:pt>
                <c:pt idx="203">
                  <c:v>13.65</c:v>
                </c:pt>
                <c:pt idx="204">
                  <c:v>13.38</c:v>
                </c:pt>
                <c:pt idx="205">
                  <c:v>13.15</c:v>
                </c:pt>
                <c:pt idx="206">
                  <c:v>12.95</c:v>
                </c:pt>
                <c:pt idx="207">
                  <c:v>12.78</c:v>
                </c:pt>
                <c:pt idx="208">
                  <c:v>12.53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91-4D5F-A427-A82F5BED7782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srim197Au_Kapton!$D$20:$D$228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srim197Au_Kapton!$F$20:$F$228</c:f>
              <c:numCache>
                <c:formatCode>0.000E+00</c:formatCode>
                <c:ptCount val="209"/>
                <c:pt idx="0">
                  <c:v>3.456</c:v>
                </c:pt>
                <c:pt idx="1">
                  <c:v>3.6669999999999998</c:v>
                </c:pt>
                <c:pt idx="2">
                  <c:v>3.8639999999999999</c:v>
                </c:pt>
                <c:pt idx="3">
                  <c:v>4.0490000000000004</c:v>
                </c:pt>
                <c:pt idx="4">
                  <c:v>4.2240000000000002</c:v>
                </c:pt>
                <c:pt idx="5">
                  <c:v>4.3890000000000002</c:v>
                </c:pt>
                <c:pt idx="6">
                  <c:v>4.5460000000000003</c:v>
                </c:pt>
                <c:pt idx="7">
                  <c:v>4.6970000000000001</c:v>
                </c:pt>
                <c:pt idx="8">
                  <c:v>4.84</c:v>
                </c:pt>
                <c:pt idx="9">
                  <c:v>5.1100000000000003</c:v>
                </c:pt>
                <c:pt idx="10">
                  <c:v>5.36</c:v>
                </c:pt>
                <c:pt idx="11">
                  <c:v>5.593</c:v>
                </c:pt>
                <c:pt idx="12">
                  <c:v>5.8109999999999999</c:v>
                </c:pt>
                <c:pt idx="13">
                  <c:v>6.0170000000000003</c:v>
                </c:pt>
                <c:pt idx="14">
                  <c:v>6.2110000000000003</c:v>
                </c:pt>
                <c:pt idx="15">
                  <c:v>6.5709999999999997</c:v>
                </c:pt>
                <c:pt idx="16">
                  <c:v>6.8979999999999997</c:v>
                </c:pt>
                <c:pt idx="17">
                  <c:v>7.1970000000000001</c:v>
                </c:pt>
                <c:pt idx="18">
                  <c:v>7.4740000000000002</c:v>
                </c:pt>
                <c:pt idx="19">
                  <c:v>7.7309999999999999</c:v>
                </c:pt>
                <c:pt idx="20">
                  <c:v>7.9710000000000001</c:v>
                </c:pt>
                <c:pt idx="21">
                  <c:v>8.1959999999999997</c:v>
                </c:pt>
                <c:pt idx="22">
                  <c:v>8.4079999999999995</c:v>
                </c:pt>
                <c:pt idx="23">
                  <c:v>8.6080000000000005</c:v>
                </c:pt>
                <c:pt idx="24">
                  <c:v>8.7970000000000006</c:v>
                </c:pt>
                <c:pt idx="25">
                  <c:v>8.9770000000000003</c:v>
                </c:pt>
                <c:pt idx="26">
                  <c:v>9.3109999999999999</c:v>
                </c:pt>
                <c:pt idx="27">
                  <c:v>9.6880000000000006</c:v>
                </c:pt>
                <c:pt idx="28">
                  <c:v>10.029999999999999</c:v>
                </c:pt>
                <c:pt idx="29">
                  <c:v>10.34</c:v>
                </c:pt>
                <c:pt idx="30">
                  <c:v>10.62</c:v>
                </c:pt>
                <c:pt idx="31">
                  <c:v>10.88</c:v>
                </c:pt>
                <c:pt idx="32">
                  <c:v>11.12</c:v>
                </c:pt>
                <c:pt idx="33">
                  <c:v>11.34</c:v>
                </c:pt>
                <c:pt idx="34">
                  <c:v>11.55</c:v>
                </c:pt>
                <c:pt idx="35">
                  <c:v>11.93</c:v>
                </c:pt>
                <c:pt idx="36">
                  <c:v>12.26</c:v>
                </c:pt>
                <c:pt idx="37">
                  <c:v>12.56</c:v>
                </c:pt>
                <c:pt idx="38">
                  <c:v>12.82</c:v>
                </c:pt>
                <c:pt idx="39">
                  <c:v>13.06</c:v>
                </c:pt>
                <c:pt idx="40">
                  <c:v>13.28</c:v>
                </c:pt>
                <c:pt idx="41">
                  <c:v>13.67</c:v>
                </c:pt>
                <c:pt idx="42">
                  <c:v>13.99</c:v>
                </c:pt>
                <c:pt idx="43">
                  <c:v>14.27</c:v>
                </c:pt>
                <c:pt idx="44">
                  <c:v>14.51</c:v>
                </c:pt>
                <c:pt idx="45">
                  <c:v>14.72</c:v>
                </c:pt>
                <c:pt idx="46">
                  <c:v>14.9</c:v>
                </c:pt>
                <c:pt idx="47">
                  <c:v>15.06</c:v>
                </c:pt>
                <c:pt idx="48">
                  <c:v>15.2</c:v>
                </c:pt>
                <c:pt idx="49">
                  <c:v>15.33</c:v>
                </c:pt>
                <c:pt idx="50">
                  <c:v>15.44</c:v>
                </c:pt>
                <c:pt idx="51">
                  <c:v>15.54</c:v>
                </c:pt>
                <c:pt idx="52">
                  <c:v>15.7</c:v>
                </c:pt>
                <c:pt idx="53">
                  <c:v>15.86</c:v>
                </c:pt>
                <c:pt idx="54">
                  <c:v>15.97</c:v>
                </c:pt>
                <c:pt idx="55">
                  <c:v>16.05</c:v>
                </c:pt>
                <c:pt idx="56">
                  <c:v>16.11</c:v>
                </c:pt>
                <c:pt idx="57">
                  <c:v>16.14</c:v>
                </c:pt>
                <c:pt idx="58">
                  <c:v>16.149999999999999</c:v>
                </c:pt>
                <c:pt idx="59">
                  <c:v>16.16</c:v>
                </c:pt>
                <c:pt idx="60">
                  <c:v>16.149999999999999</c:v>
                </c:pt>
                <c:pt idx="61">
                  <c:v>16.100000000000001</c:v>
                </c:pt>
                <c:pt idx="62">
                  <c:v>16.02</c:v>
                </c:pt>
                <c:pt idx="63">
                  <c:v>15.93</c:v>
                </c:pt>
                <c:pt idx="64">
                  <c:v>15.82</c:v>
                </c:pt>
                <c:pt idx="65">
                  <c:v>15.7</c:v>
                </c:pt>
                <c:pt idx="66">
                  <c:v>15.57</c:v>
                </c:pt>
                <c:pt idx="67">
                  <c:v>15.3</c:v>
                </c:pt>
                <c:pt idx="68">
                  <c:v>15.03</c:v>
                </c:pt>
                <c:pt idx="69">
                  <c:v>14.75</c:v>
                </c:pt>
                <c:pt idx="70">
                  <c:v>14.48</c:v>
                </c:pt>
                <c:pt idx="71">
                  <c:v>14.21</c:v>
                </c:pt>
                <c:pt idx="72">
                  <c:v>13.95</c:v>
                </c:pt>
                <c:pt idx="73">
                  <c:v>13.7</c:v>
                </c:pt>
                <c:pt idx="74">
                  <c:v>13.45</c:v>
                </c:pt>
                <c:pt idx="75">
                  <c:v>13.22</c:v>
                </c:pt>
                <c:pt idx="76">
                  <c:v>12.99</c:v>
                </c:pt>
                <c:pt idx="77">
                  <c:v>12.77</c:v>
                </c:pt>
                <c:pt idx="78">
                  <c:v>12.35</c:v>
                </c:pt>
                <c:pt idx="79">
                  <c:v>11.87</c:v>
                </c:pt>
                <c:pt idx="80">
                  <c:v>11.43</c:v>
                </c:pt>
                <c:pt idx="81">
                  <c:v>11.03</c:v>
                </c:pt>
                <c:pt idx="82">
                  <c:v>10.65</c:v>
                </c:pt>
                <c:pt idx="83">
                  <c:v>10.31</c:v>
                </c:pt>
                <c:pt idx="84">
                  <c:v>9.99</c:v>
                </c:pt>
                <c:pt idx="85">
                  <c:v>9.6940000000000008</c:v>
                </c:pt>
                <c:pt idx="86">
                  <c:v>9.4179999999999993</c:v>
                </c:pt>
                <c:pt idx="87">
                  <c:v>8.9169999999999998</c:v>
                </c:pt>
                <c:pt idx="88">
                  <c:v>8.4760000000000009</c:v>
                </c:pt>
                <c:pt idx="89">
                  <c:v>8.0830000000000002</c:v>
                </c:pt>
                <c:pt idx="90">
                  <c:v>7.7309999999999999</c:v>
                </c:pt>
                <c:pt idx="91">
                  <c:v>7.4130000000000003</c:v>
                </c:pt>
                <c:pt idx="92">
                  <c:v>7.125</c:v>
                </c:pt>
                <c:pt idx="93">
                  <c:v>6.62</c:v>
                </c:pt>
                <c:pt idx="94">
                  <c:v>6.1920000000000002</c:v>
                </c:pt>
                <c:pt idx="95">
                  <c:v>5.8239999999999998</c:v>
                </c:pt>
                <c:pt idx="96">
                  <c:v>5.5030000000000001</c:v>
                </c:pt>
                <c:pt idx="97">
                  <c:v>5.22</c:v>
                </c:pt>
                <c:pt idx="98">
                  <c:v>4.97</c:v>
                </c:pt>
                <c:pt idx="99">
                  <c:v>4.7450000000000001</c:v>
                </c:pt>
                <c:pt idx="100">
                  <c:v>4.5430000000000001</c:v>
                </c:pt>
                <c:pt idx="101">
                  <c:v>4.359</c:v>
                </c:pt>
                <c:pt idx="102">
                  <c:v>4.1920000000000002</c:v>
                </c:pt>
                <c:pt idx="103">
                  <c:v>4.0389999999999997</c:v>
                </c:pt>
                <c:pt idx="104">
                  <c:v>3.7679999999999998</c:v>
                </c:pt>
                <c:pt idx="105">
                  <c:v>3.4820000000000002</c:v>
                </c:pt>
                <c:pt idx="106">
                  <c:v>3.242</c:v>
                </c:pt>
                <c:pt idx="107">
                  <c:v>3.036</c:v>
                </c:pt>
                <c:pt idx="108">
                  <c:v>2.8580000000000001</c:v>
                </c:pt>
                <c:pt idx="109">
                  <c:v>2.702</c:v>
                </c:pt>
                <c:pt idx="110">
                  <c:v>2.5630000000000002</c:v>
                </c:pt>
                <c:pt idx="111">
                  <c:v>2.44</c:v>
                </c:pt>
                <c:pt idx="112">
                  <c:v>2.33</c:v>
                </c:pt>
                <c:pt idx="113">
                  <c:v>2.1389999999999998</c:v>
                </c:pt>
                <c:pt idx="114">
                  <c:v>1.98</c:v>
                </c:pt>
                <c:pt idx="115">
                  <c:v>1.8460000000000001</c:v>
                </c:pt>
                <c:pt idx="116">
                  <c:v>1.73</c:v>
                </c:pt>
                <c:pt idx="117">
                  <c:v>1.629</c:v>
                </c:pt>
                <c:pt idx="118">
                  <c:v>1.5409999999999999</c:v>
                </c:pt>
                <c:pt idx="119">
                  <c:v>1.3919999999999999</c:v>
                </c:pt>
                <c:pt idx="120">
                  <c:v>1.272</c:v>
                </c:pt>
                <c:pt idx="121">
                  <c:v>1.1719999999999999</c:v>
                </c:pt>
                <c:pt idx="122">
                  <c:v>1.089</c:v>
                </c:pt>
                <c:pt idx="123">
                  <c:v>1.0169999999999999</c:v>
                </c:pt>
                <c:pt idx="124">
                  <c:v>0.95520000000000005</c:v>
                </c:pt>
                <c:pt idx="125">
                  <c:v>0.90090000000000003</c:v>
                </c:pt>
                <c:pt idx="126">
                  <c:v>0.85299999999999998</c:v>
                </c:pt>
                <c:pt idx="127">
                  <c:v>0.81040000000000001</c:v>
                </c:pt>
                <c:pt idx="128">
                  <c:v>0.7722</c:v>
                </c:pt>
                <c:pt idx="129">
                  <c:v>0.73770000000000002</c:v>
                </c:pt>
                <c:pt idx="130">
                  <c:v>0.67779999999999996</c:v>
                </c:pt>
                <c:pt idx="131">
                  <c:v>0.61639999999999995</c:v>
                </c:pt>
                <c:pt idx="132">
                  <c:v>0.56589999999999996</c:v>
                </c:pt>
                <c:pt idx="133">
                  <c:v>0.52359999999999995</c:v>
                </c:pt>
                <c:pt idx="134">
                  <c:v>0.48759999999999998</c:v>
                </c:pt>
                <c:pt idx="135">
                  <c:v>0.45660000000000001</c:v>
                </c:pt>
                <c:pt idx="136">
                  <c:v>0.42959999999999998</c:v>
                </c:pt>
                <c:pt idx="137">
                  <c:v>0.40579999999999999</c:v>
                </c:pt>
                <c:pt idx="138">
                  <c:v>0.38469999999999999</c:v>
                </c:pt>
                <c:pt idx="139">
                  <c:v>0.34889999999999999</c:v>
                </c:pt>
                <c:pt idx="140">
                  <c:v>0.3196</c:v>
                </c:pt>
                <c:pt idx="141">
                  <c:v>0.29509999999999997</c:v>
                </c:pt>
                <c:pt idx="142">
                  <c:v>0.27429999999999999</c:v>
                </c:pt>
                <c:pt idx="143">
                  <c:v>0.25650000000000001</c:v>
                </c:pt>
                <c:pt idx="144">
                  <c:v>0.24099999999999999</c:v>
                </c:pt>
                <c:pt idx="145">
                  <c:v>0.2152</c:v>
                </c:pt>
                <c:pt idx="146">
                  <c:v>0.1948</c:v>
                </c:pt>
                <c:pt idx="147">
                  <c:v>0.17810000000000001</c:v>
                </c:pt>
                <c:pt idx="148">
                  <c:v>0.16420000000000001</c:v>
                </c:pt>
                <c:pt idx="149">
                  <c:v>0.15240000000000001</c:v>
                </c:pt>
                <c:pt idx="150">
                  <c:v>0.14230000000000001</c:v>
                </c:pt>
                <c:pt idx="151">
                  <c:v>0.13350000000000001</c:v>
                </c:pt>
                <c:pt idx="152">
                  <c:v>0.1258</c:v>
                </c:pt>
                <c:pt idx="153">
                  <c:v>0.11899999999999999</c:v>
                </c:pt>
                <c:pt idx="154">
                  <c:v>0.113</c:v>
                </c:pt>
                <c:pt idx="155">
                  <c:v>0.1075</c:v>
                </c:pt>
                <c:pt idx="156">
                  <c:v>9.8159999999999997E-2</c:v>
                </c:pt>
                <c:pt idx="157">
                  <c:v>8.863E-2</c:v>
                </c:pt>
                <c:pt idx="158">
                  <c:v>8.0869999999999997E-2</c:v>
                </c:pt>
                <c:pt idx="159">
                  <c:v>7.4429999999999996E-2</c:v>
                </c:pt>
                <c:pt idx="160">
                  <c:v>6.8989999999999996E-2</c:v>
                </c:pt>
                <c:pt idx="161">
                  <c:v>6.4329999999999998E-2</c:v>
                </c:pt>
                <c:pt idx="162">
                  <c:v>6.0290000000000003E-2</c:v>
                </c:pt>
                <c:pt idx="163">
                  <c:v>5.6750000000000002E-2</c:v>
                </c:pt>
                <c:pt idx="164">
                  <c:v>5.3629999999999997E-2</c:v>
                </c:pt>
                <c:pt idx="165">
                  <c:v>4.836E-2</c:v>
                </c:pt>
                <c:pt idx="166">
                  <c:v>4.4069999999999998E-2</c:v>
                </c:pt>
                <c:pt idx="167">
                  <c:v>4.052E-2</c:v>
                </c:pt>
                <c:pt idx="168">
                  <c:v>3.7519999999999998E-2</c:v>
                </c:pt>
                <c:pt idx="169">
                  <c:v>3.4959999999999998E-2</c:v>
                </c:pt>
                <c:pt idx="170">
                  <c:v>3.2739999999999998E-2</c:v>
                </c:pt>
                <c:pt idx="171">
                  <c:v>2.9080000000000002E-2</c:v>
                </c:pt>
                <c:pt idx="172">
                  <c:v>2.6190000000000001E-2</c:v>
                </c:pt>
                <c:pt idx="173">
                  <c:v>2.385E-2</c:v>
                </c:pt>
                <c:pt idx="174">
                  <c:v>2.1909999999999999E-2</c:v>
                </c:pt>
                <c:pt idx="175">
                  <c:v>2.027E-2</c:v>
                </c:pt>
                <c:pt idx="176">
                  <c:v>1.8870000000000001E-2</c:v>
                </c:pt>
                <c:pt idx="177">
                  <c:v>1.7659999999999999E-2</c:v>
                </c:pt>
                <c:pt idx="178">
                  <c:v>1.661E-2</c:v>
                </c:pt>
                <c:pt idx="179">
                  <c:v>1.567E-2</c:v>
                </c:pt>
                <c:pt idx="180">
                  <c:v>1.485E-2</c:v>
                </c:pt>
                <c:pt idx="181">
                  <c:v>1.41E-2</c:v>
                </c:pt>
                <c:pt idx="182">
                  <c:v>1.2829999999999999E-2</c:v>
                </c:pt>
                <c:pt idx="183">
                  <c:v>1.154E-2</c:v>
                </c:pt>
                <c:pt idx="184">
                  <c:v>1.0500000000000001E-2</c:v>
                </c:pt>
                <c:pt idx="185">
                  <c:v>9.6340000000000002E-3</c:v>
                </c:pt>
                <c:pt idx="186">
                  <c:v>8.907E-3</c:v>
                </c:pt>
                <c:pt idx="187">
                  <c:v>8.286E-3</c:v>
                </c:pt>
                <c:pt idx="188">
                  <c:v>7.7489999999999998E-3</c:v>
                </c:pt>
                <c:pt idx="189">
                  <c:v>7.2810000000000001E-3</c:v>
                </c:pt>
                <c:pt idx="190">
                  <c:v>6.868E-3</c:v>
                </c:pt>
                <c:pt idx="191">
                  <c:v>6.1729999999999997E-3</c:v>
                </c:pt>
                <c:pt idx="192">
                  <c:v>5.6100000000000004E-3</c:v>
                </c:pt>
                <c:pt idx="193">
                  <c:v>5.1460000000000004E-3</c:v>
                </c:pt>
                <c:pt idx="194">
                  <c:v>4.7549999999999997E-3</c:v>
                </c:pt>
                <c:pt idx="195">
                  <c:v>4.4209999999999996E-3</c:v>
                </c:pt>
                <c:pt idx="196">
                  <c:v>4.1330000000000004E-3</c:v>
                </c:pt>
                <c:pt idx="197">
                  <c:v>3.6600000000000001E-3</c:v>
                </c:pt>
                <c:pt idx="198">
                  <c:v>3.287E-3</c:v>
                </c:pt>
                <c:pt idx="199">
                  <c:v>2.9859999999999999E-3</c:v>
                </c:pt>
                <c:pt idx="200">
                  <c:v>2.7369999999999998E-3</c:v>
                </c:pt>
                <c:pt idx="201">
                  <c:v>2.5279999999999999E-3</c:v>
                </c:pt>
                <c:pt idx="202">
                  <c:v>2.349E-3</c:v>
                </c:pt>
                <c:pt idx="203">
                  <c:v>2.1949999999999999E-3</c:v>
                </c:pt>
                <c:pt idx="204">
                  <c:v>2.0609999999999999E-3</c:v>
                </c:pt>
                <c:pt idx="205">
                  <c:v>1.9430000000000001E-3</c:v>
                </c:pt>
                <c:pt idx="206">
                  <c:v>1.838E-3</c:v>
                </c:pt>
                <c:pt idx="207">
                  <c:v>1.7440000000000001E-3</c:v>
                </c:pt>
                <c:pt idx="208">
                  <c:v>1.6050000000000001E-3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91-4D5F-A427-A82F5BED7782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srim197Au_Kapton!$D$20:$D$228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srim197Au_Kapton!$G$20:$G$228</c:f>
              <c:numCache>
                <c:formatCode>0.000E+00</c:formatCode>
                <c:ptCount val="209"/>
                <c:pt idx="0">
                  <c:v>3.9056999999999999</c:v>
                </c:pt>
                <c:pt idx="1">
                  <c:v>4.1440000000000001</c:v>
                </c:pt>
                <c:pt idx="2">
                  <c:v>4.3667999999999996</c:v>
                </c:pt>
                <c:pt idx="3">
                  <c:v>4.5764000000000005</c:v>
                </c:pt>
                <c:pt idx="4">
                  <c:v>4.7747999999999999</c:v>
                </c:pt>
                <c:pt idx="5">
                  <c:v>4.9622999999999999</c:v>
                </c:pt>
                <c:pt idx="6">
                  <c:v>5.1409000000000002</c:v>
                </c:pt>
                <c:pt idx="7">
                  <c:v>5.3128000000000002</c:v>
                </c:pt>
                <c:pt idx="8">
                  <c:v>5.476</c:v>
                </c:pt>
                <c:pt idx="9">
                  <c:v>5.7846000000000002</c:v>
                </c:pt>
                <c:pt idx="10">
                  <c:v>6.0711000000000004</c:v>
                </c:pt>
                <c:pt idx="11">
                  <c:v>6.3388</c:v>
                </c:pt>
                <c:pt idx="12">
                  <c:v>6.59</c:v>
                </c:pt>
                <c:pt idx="13">
                  <c:v>6.8277999999999999</c:v>
                </c:pt>
                <c:pt idx="14">
                  <c:v>7.0524000000000004</c:v>
                </c:pt>
                <c:pt idx="15">
                  <c:v>7.4704999999999995</c:v>
                </c:pt>
                <c:pt idx="16">
                  <c:v>7.8519999999999994</c:v>
                </c:pt>
                <c:pt idx="17">
                  <c:v>8.2029999999999994</c:v>
                </c:pt>
                <c:pt idx="18">
                  <c:v>8.5289999999999999</c:v>
                </c:pt>
                <c:pt idx="19">
                  <c:v>8.8330000000000002</c:v>
                </c:pt>
                <c:pt idx="20">
                  <c:v>9.1180000000000003</c:v>
                </c:pt>
                <c:pt idx="21">
                  <c:v>9.3859999999999992</c:v>
                </c:pt>
                <c:pt idx="22">
                  <c:v>9.6399999999999988</c:v>
                </c:pt>
                <c:pt idx="23">
                  <c:v>9.8800000000000008</c:v>
                </c:pt>
                <c:pt idx="24">
                  <c:v>10.108000000000001</c:v>
                </c:pt>
                <c:pt idx="25">
                  <c:v>10.326000000000001</c:v>
                </c:pt>
                <c:pt idx="26">
                  <c:v>10.733000000000001</c:v>
                </c:pt>
                <c:pt idx="27">
                  <c:v>11.196000000000002</c:v>
                </c:pt>
                <c:pt idx="28">
                  <c:v>11.62</c:v>
                </c:pt>
                <c:pt idx="29">
                  <c:v>12.007999999999999</c:v>
                </c:pt>
                <c:pt idx="30">
                  <c:v>12.361999999999998</c:v>
                </c:pt>
                <c:pt idx="31">
                  <c:v>12.693000000000001</c:v>
                </c:pt>
                <c:pt idx="32">
                  <c:v>13.000999999999999</c:v>
                </c:pt>
                <c:pt idx="33">
                  <c:v>13.286999999999999</c:v>
                </c:pt>
                <c:pt idx="34">
                  <c:v>13.561</c:v>
                </c:pt>
                <c:pt idx="35">
                  <c:v>14.062999999999999</c:v>
                </c:pt>
                <c:pt idx="36">
                  <c:v>14.509</c:v>
                </c:pt>
                <c:pt idx="37">
                  <c:v>14.919</c:v>
                </c:pt>
                <c:pt idx="38">
                  <c:v>15.283000000000001</c:v>
                </c:pt>
                <c:pt idx="39">
                  <c:v>15.624000000000001</c:v>
                </c:pt>
                <c:pt idx="40">
                  <c:v>15.940999999999999</c:v>
                </c:pt>
                <c:pt idx="41">
                  <c:v>16.515000000000001</c:v>
                </c:pt>
                <c:pt idx="42">
                  <c:v>17.007000000000001</c:v>
                </c:pt>
                <c:pt idx="43">
                  <c:v>17.45</c:v>
                </c:pt>
                <c:pt idx="44">
                  <c:v>17.846</c:v>
                </c:pt>
                <c:pt idx="45">
                  <c:v>18.204000000000001</c:v>
                </c:pt>
                <c:pt idx="46">
                  <c:v>18.526</c:v>
                </c:pt>
                <c:pt idx="47">
                  <c:v>18.823</c:v>
                </c:pt>
                <c:pt idx="48">
                  <c:v>19.094999999999999</c:v>
                </c:pt>
                <c:pt idx="49">
                  <c:v>19.353000000000002</c:v>
                </c:pt>
                <c:pt idx="50">
                  <c:v>19.587</c:v>
                </c:pt>
                <c:pt idx="51">
                  <c:v>19.806999999999999</c:v>
                </c:pt>
                <c:pt idx="52">
                  <c:v>20.198</c:v>
                </c:pt>
                <c:pt idx="53">
                  <c:v>20.631</c:v>
                </c:pt>
                <c:pt idx="54">
                  <c:v>20.999000000000002</c:v>
                </c:pt>
                <c:pt idx="55">
                  <c:v>21.324000000000002</c:v>
                </c:pt>
                <c:pt idx="56">
                  <c:v>21.619</c:v>
                </c:pt>
                <c:pt idx="57">
                  <c:v>21.874000000000002</c:v>
                </c:pt>
                <c:pt idx="58">
                  <c:v>22.099999999999998</c:v>
                </c:pt>
                <c:pt idx="59">
                  <c:v>22.318999999999999</c:v>
                </c:pt>
                <c:pt idx="60">
                  <c:v>22.540999999999997</c:v>
                </c:pt>
                <c:pt idx="61">
                  <c:v>23.031000000000002</c:v>
                </c:pt>
                <c:pt idx="62">
                  <c:v>23.353999999999999</c:v>
                </c:pt>
                <c:pt idx="63">
                  <c:v>23.584</c:v>
                </c:pt>
                <c:pt idx="64">
                  <c:v>23.740000000000002</c:v>
                </c:pt>
                <c:pt idx="65">
                  <c:v>23.850999999999999</c:v>
                </c:pt>
                <c:pt idx="66">
                  <c:v>23.925000000000001</c:v>
                </c:pt>
                <c:pt idx="67">
                  <c:v>24.012999999999998</c:v>
                </c:pt>
                <c:pt idx="68">
                  <c:v>24.055999999999997</c:v>
                </c:pt>
                <c:pt idx="69">
                  <c:v>24.060000000000002</c:v>
                </c:pt>
                <c:pt idx="70">
                  <c:v>24.054000000000002</c:v>
                </c:pt>
                <c:pt idx="71">
                  <c:v>24.030999999999999</c:v>
                </c:pt>
                <c:pt idx="72">
                  <c:v>24</c:v>
                </c:pt>
                <c:pt idx="73">
                  <c:v>23.97</c:v>
                </c:pt>
                <c:pt idx="74">
                  <c:v>23.93</c:v>
                </c:pt>
                <c:pt idx="75">
                  <c:v>23.89</c:v>
                </c:pt>
                <c:pt idx="76">
                  <c:v>23.84</c:v>
                </c:pt>
                <c:pt idx="77">
                  <c:v>23.78</c:v>
                </c:pt>
                <c:pt idx="78">
                  <c:v>23.66</c:v>
                </c:pt>
                <c:pt idx="79">
                  <c:v>23.49</c:v>
                </c:pt>
                <c:pt idx="80">
                  <c:v>23.299999999999997</c:v>
                </c:pt>
                <c:pt idx="81">
                  <c:v>23.11</c:v>
                </c:pt>
                <c:pt idx="82">
                  <c:v>22.9</c:v>
                </c:pt>
                <c:pt idx="83">
                  <c:v>22.71</c:v>
                </c:pt>
                <c:pt idx="84">
                  <c:v>22.52</c:v>
                </c:pt>
                <c:pt idx="85">
                  <c:v>22.344000000000001</c:v>
                </c:pt>
                <c:pt idx="86">
                  <c:v>22.167999999999999</c:v>
                </c:pt>
                <c:pt idx="87">
                  <c:v>21.847000000000001</c:v>
                </c:pt>
                <c:pt idx="88">
                  <c:v>21.556000000000001</c:v>
                </c:pt>
                <c:pt idx="89">
                  <c:v>21.292999999999999</c:v>
                </c:pt>
                <c:pt idx="90">
                  <c:v>21.051000000000002</c:v>
                </c:pt>
                <c:pt idx="91">
                  <c:v>20.823</c:v>
                </c:pt>
                <c:pt idx="92">
                  <c:v>20.625</c:v>
                </c:pt>
                <c:pt idx="93">
                  <c:v>20.29</c:v>
                </c:pt>
                <c:pt idx="94">
                  <c:v>20.042000000000002</c:v>
                </c:pt>
                <c:pt idx="95">
                  <c:v>19.884</c:v>
                </c:pt>
                <c:pt idx="96">
                  <c:v>19.803000000000001</c:v>
                </c:pt>
                <c:pt idx="97">
                  <c:v>19.809999999999999</c:v>
                </c:pt>
                <c:pt idx="98">
                  <c:v>19.899999999999999</c:v>
                </c:pt>
                <c:pt idx="99">
                  <c:v>20.074999999999999</c:v>
                </c:pt>
                <c:pt idx="100">
                  <c:v>20.312999999999999</c:v>
                </c:pt>
                <c:pt idx="101">
                  <c:v>20.619</c:v>
                </c:pt>
                <c:pt idx="102">
                  <c:v>20.992000000000001</c:v>
                </c:pt>
                <c:pt idx="103">
                  <c:v>21.418999999999997</c:v>
                </c:pt>
                <c:pt idx="104">
                  <c:v>22.428000000000001</c:v>
                </c:pt>
                <c:pt idx="105">
                  <c:v>23.942</c:v>
                </c:pt>
                <c:pt idx="106">
                  <c:v>25.672000000000001</c:v>
                </c:pt>
                <c:pt idx="107">
                  <c:v>27.566000000000003</c:v>
                </c:pt>
                <c:pt idx="108">
                  <c:v>29.568000000000001</c:v>
                </c:pt>
                <c:pt idx="109">
                  <c:v>31.652000000000001</c:v>
                </c:pt>
                <c:pt idx="110">
                  <c:v>33.773000000000003</c:v>
                </c:pt>
                <c:pt idx="111">
                  <c:v>35.919999999999995</c:v>
                </c:pt>
                <c:pt idx="112">
                  <c:v>38.07</c:v>
                </c:pt>
                <c:pt idx="113">
                  <c:v>42.319000000000003</c:v>
                </c:pt>
                <c:pt idx="114">
                  <c:v>46.44</c:v>
                </c:pt>
                <c:pt idx="115">
                  <c:v>50.376000000000005</c:v>
                </c:pt>
                <c:pt idx="116">
                  <c:v>54.129999999999995</c:v>
                </c:pt>
                <c:pt idx="117">
                  <c:v>57.678999999999995</c:v>
                </c:pt>
                <c:pt idx="118">
                  <c:v>61.030999999999999</c:v>
                </c:pt>
                <c:pt idx="119">
                  <c:v>67.161999999999992</c:v>
                </c:pt>
                <c:pt idx="120">
                  <c:v>72.582000000000008</c:v>
                </c:pt>
                <c:pt idx="121">
                  <c:v>77.341999999999999</c:v>
                </c:pt>
                <c:pt idx="122">
                  <c:v>81.519000000000005</c:v>
                </c:pt>
                <c:pt idx="123">
                  <c:v>85.167000000000002</c:v>
                </c:pt>
                <c:pt idx="124">
                  <c:v>88.365200000000002</c:v>
                </c:pt>
                <c:pt idx="125">
                  <c:v>91.160899999999998</c:v>
                </c:pt>
                <c:pt idx="126">
                  <c:v>93.62299999999999</c:v>
                </c:pt>
                <c:pt idx="127">
                  <c:v>95.790400000000005</c:v>
                </c:pt>
                <c:pt idx="128">
                  <c:v>97.702200000000005</c:v>
                </c:pt>
                <c:pt idx="129">
                  <c:v>99.3977</c:v>
                </c:pt>
                <c:pt idx="130">
                  <c:v>102.2778</c:v>
                </c:pt>
                <c:pt idx="131">
                  <c:v>105.0164</c:v>
                </c:pt>
                <c:pt idx="132">
                  <c:v>107.16589999999999</c:v>
                </c:pt>
                <c:pt idx="133">
                  <c:v>108.92360000000001</c:v>
                </c:pt>
                <c:pt idx="134">
                  <c:v>110.1876</c:v>
                </c:pt>
                <c:pt idx="135">
                  <c:v>111.25659999999999</c:v>
                </c:pt>
                <c:pt idx="136">
                  <c:v>112.02959999999999</c:v>
                </c:pt>
                <c:pt idx="137">
                  <c:v>112.7058</c:v>
                </c:pt>
                <c:pt idx="138">
                  <c:v>113.48469999999999</c:v>
                </c:pt>
                <c:pt idx="139">
                  <c:v>115.44889999999999</c:v>
                </c:pt>
                <c:pt idx="140">
                  <c:v>115.81959999999999</c:v>
                </c:pt>
                <c:pt idx="141">
                  <c:v>116.0951</c:v>
                </c:pt>
                <c:pt idx="142">
                  <c:v>116.1743</c:v>
                </c:pt>
                <c:pt idx="143">
                  <c:v>116.15650000000001</c:v>
                </c:pt>
                <c:pt idx="144">
                  <c:v>116.041</c:v>
                </c:pt>
                <c:pt idx="145">
                  <c:v>115.6152</c:v>
                </c:pt>
                <c:pt idx="146">
                  <c:v>114.8948</c:v>
                </c:pt>
                <c:pt idx="147">
                  <c:v>113.9781</c:v>
                </c:pt>
                <c:pt idx="148">
                  <c:v>113.0642</c:v>
                </c:pt>
                <c:pt idx="149">
                  <c:v>111.9524</c:v>
                </c:pt>
                <c:pt idx="150">
                  <c:v>110.84230000000001</c:v>
                </c:pt>
                <c:pt idx="151">
                  <c:v>109.73349999999999</c:v>
                </c:pt>
                <c:pt idx="152">
                  <c:v>108.6258</c:v>
                </c:pt>
                <c:pt idx="153">
                  <c:v>107.419</c:v>
                </c:pt>
                <c:pt idx="154">
                  <c:v>106.313</c:v>
                </c:pt>
                <c:pt idx="155">
                  <c:v>105.1075</c:v>
                </c:pt>
                <c:pt idx="156">
                  <c:v>102.89815999999999</c:v>
                </c:pt>
                <c:pt idx="157">
                  <c:v>100.18862999999999</c:v>
                </c:pt>
                <c:pt idx="158">
                  <c:v>97.540869999999998</c:v>
                </c:pt>
                <c:pt idx="159">
                  <c:v>95.064430000000002</c:v>
                </c:pt>
                <c:pt idx="160">
                  <c:v>92.70899</c:v>
                </c:pt>
                <c:pt idx="161">
                  <c:v>90.464330000000004</c:v>
                </c:pt>
                <c:pt idx="162">
                  <c:v>88.32029</c:v>
                </c:pt>
                <c:pt idx="163">
                  <c:v>86.256749999999997</c:v>
                </c:pt>
                <c:pt idx="164">
                  <c:v>84.273629999999997</c:v>
                </c:pt>
                <c:pt idx="165">
                  <c:v>80.48836</c:v>
                </c:pt>
                <c:pt idx="166">
                  <c:v>76.874070000000003</c:v>
                </c:pt>
                <c:pt idx="167">
                  <c:v>73.390519999999995</c:v>
                </c:pt>
                <c:pt idx="168">
                  <c:v>70.117519999999999</c:v>
                </c:pt>
                <c:pt idx="169">
                  <c:v>67.624960000000002</c:v>
                </c:pt>
                <c:pt idx="170">
                  <c:v>65.312740000000005</c:v>
                </c:pt>
                <c:pt idx="171">
                  <c:v>61.159080000000003</c:v>
                </c:pt>
                <c:pt idx="172">
                  <c:v>57.556190000000001</c:v>
                </c:pt>
                <c:pt idx="173">
                  <c:v>54.403850000000006</c:v>
                </c:pt>
                <c:pt idx="174">
                  <c:v>51.62191</c:v>
                </c:pt>
                <c:pt idx="175">
                  <c:v>49.160269999999997</c:v>
                </c:pt>
                <c:pt idx="176">
                  <c:v>46.958869999999997</c:v>
                </c:pt>
                <c:pt idx="177">
                  <c:v>44.97766</c:v>
                </c:pt>
                <c:pt idx="178">
                  <c:v>43.19661</c:v>
                </c:pt>
                <c:pt idx="179">
                  <c:v>41.575670000000002</c:v>
                </c:pt>
                <c:pt idx="180">
                  <c:v>40.094850000000001</c:v>
                </c:pt>
                <c:pt idx="181">
                  <c:v>38.744099999999996</c:v>
                </c:pt>
                <c:pt idx="182">
                  <c:v>36.362830000000002</c:v>
                </c:pt>
                <c:pt idx="183">
                  <c:v>33.861539999999998</c:v>
                </c:pt>
                <c:pt idx="184">
                  <c:v>31.770500000000002</c:v>
                </c:pt>
                <c:pt idx="185">
                  <c:v>29.999633999999997</c:v>
                </c:pt>
                <c:pt idx="186">
                  <c:v>28.478907</c:v>
                </c:pt>
                <c:pt idx="187">
                  <c:v>27.158285999999997</c:v>
                </c:pt>
                <c:pt idx="188">
                  <c:v>26.007749</c:v>
                </c:pt>
                <c:pt idx="189">
                  <c:v>24.987280999999999</c:v>
                </c:pt>
                <c:pt idx="190">
                  <c:v>24.076868000000001</c:v>
                </c:pt>
                <c:pt idx="191">
                  <c:v>22.536173000000002</c:v>
                </c:pt>
                <c:pt idx="192">
                  <c:v>21.27561</c:v>
                </c:pt>
                <c:pt idx="193">
                  <c:v>20.225145999999999</c:v>
                </c:pt>
                <c:pt idx="194">
                  <c:v>19.344754999999999</c:v>
                </c:pt>
                <c:pt idx="195">
                  <c:v>18.594421000000001</c:v>
                </c:pt>
                <c:pt idx="196">
                  <c:v>17.934132999999999</c:v>
                </c:pt>
                <c:pt idx="197">
                  <c:v>16.853660000000001</c:v>
                </c:pt>
                <c:pt idx="198">
                  <c:v>16.013287000000002</c:v>
                </c:pt>
                <c:pt idx="199">
                  <c:v>15.342986</c:v>
                </c:pt>
                <c:pt idx="200">
                  <c:v>14.802737</c:v>
                </c:pt>
                <c:pt idx="201">
                  <c:v>14.352528</c:v>
                </c:pt>
                <c:pt idx="202">
                  <c:v>13.972349000000001</c:v>
                </c:pt>
                <c:pt idx="203">
                  <c:v>13.652195000000001</c:v>
                </c:pt>
                <c:pt idx="204">
                  <c:v>13.382061</c:v>
                </c:pt>
                <c:pt idx="205">
                  <c:v>13.151943000000001</c:v>
                </c:pt>
                <c:pt idx="206">
                  <c:v>12.951837999999999</c:v>
                </c:pt>
                <c:pt idx="207">
                  <c:v>12.781744</c:v>
                </c:pt>
                <c:pt idx="208">
                  <c:v>12.531604999999999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B91-4D5F-A427-A82F5BED7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40656"/>
        <c:axId val="639840264"/>
      </c:scatterChart>
      <c:valAx>
        <c:axId val="63984065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40264"/>
        <c:crosses val="autoZero"/>
        <c:crossBetween val="midCat"/>
        <c:majorUnit val="10"/>
      </c:valAx>
      <c:valAx>
        <c:axId val="639840264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4065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36623653982465"/>
          <c:y val="4.2812810791813434E-2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srim197Au_Kapton!$P$5</c:f>
          <c:strCache>
            <c:ptCount val="1"/>
            <c:pt idx="0">
              <c:v>srim197Au_Kapton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srim197Au_Kapton!$D$20:$D$228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srim197Au_Kapton!$J$20:$J$228</c:f>
              <c:numCache>
                <c:formatCode>0.000</c:formatCode>
                <c:ptCount val="209"/>
                <c:pt idx="0">
                  <c:v>7.9000000000000008E-3</c:v>
                </c:pt>
                <c:pt idx="1">
                  <c:v>8.3000000000000001E-3</c:v>
                </c:pt>
                <c:pt idx="2">
                  <c:v>8.6999999999999994E-3</c:v>
                </c:pt>
                <c:pt idx="3">
                  <c:v>9.1000000000000004E-3</c:v>
                </c:pt>
                <c:pt idx="4">
                  <c:v>9.4000000000000004E-3</c:v>
                </c:pt>
                <c:pt idx="5">
                  <c:v>9.7000000000000003E-3</c:v>
                </c:pt>
                <c:pt idx="6">
                  <c:v>1.0100000000000001E-2</c:v>
                </c:pt>
                <c:pt idx="7">
                  <c:v>1.04E-2</c:v>
                </c:pt>
                <c:pt idx="8">
                  <c:v>1.0699999999999999E-2</c:v>
                </c:pt>
                <c:pt idx="9">
                  <c:v>1.1300000000000001E-2</c:v>
                </c:pt>
                <c:pt idx="10">
                  <c:v>1.18E-2</c:v>
                </c:pt>
                <c:pt idx="11">
                  <c:v>1.24E-2</c:v>
                </c:pt>
                <c:pt idx="12">
                  <c:v>1.29E-2</c:v>
                </c:pt>
                <c:pt idx="13">
                  <c:v>1.34E-2</c:v>
                </c:pt>
                <c:pt idx="14">
                  <c:v>1.3900000000000001E-2</c:v>
                </c:pt>
                <c:pt idx="15">
                  <c:v>1.4799999999999999E-2</c:v>
                </c:pt>
                <c:pt idx="16">
                  <c:v>1.5699999999999999E-2</c:v>
                </c:pt>
                <c:pt idx="17">
                  <c:v>1.6500000000000001E-2</c:v>
                </c:pt>
                <c:pt idx="18">
                  <c:v>1.7299999999999999E-2</c:v>
                </c:pt>
                <c:pt idx="19">
                  <c:v>1.8099999999999998E-2</c:v>
                </c:pt>
                <c:pt idx="20">
                  <c:v>1.8800000000000001E-2</c:v>
                </c:pt>
                <c:pt idx="21">
                  <c:v>1.95E-2</c:v>
                </c:pt>
                <c:pt idx="22">
                  <c:v>2.0200000000000003E-2</c:v>
                </c:pt>
                <c:pt idx="23">
                  <c:v>2.0899999999999998E-2</c:v>
                </c:pt>
                <c:pt idx="24">
                  <c:v>2.1600000000000001E-2</c:v>
                </c:pt>
                <c:pt idx="25">
                  <c:v>2.2200000000000001E-2</c:v>
                </c:pt>
                <c:pt idx="26">
                  <c:v>2.35E-2</c:v>
                </c:pt>
                <c:pt idx="27">
                  <c:v>2.5000000000000001E-2</c:v>
                </c:pt>
                <c:pt idx="28">
                  <c:v>2.6500000000000003E-2</c:v>
                </c:pt>
                <c:pt idx="29">
                  <c:v>2.7900000000000001E-2</c:v>
                </c:pt>
                <c:pt idx="30">
                  <c:v>2.93E-2</c:v>
                </c:pt>
                <c:pt idx="31">
                  <c:v>3.0599999999999999E-2</c:v>
                </c:pt>
                <c:pt idx="32">
                  <c:v>3.1899999999999998E-2</c:v>
                </c:pt>
                <c:pt idx="33">
                  <c:v>3.32E-2</c:v>
                </c:pt>
                <c:pt idx="34">
                  <c:v>3.4499999999999996E-2</c:v>
                </c:pt>
                <c:pt idx="35">
                  <c:v>3.6900000000000002E-2</c:v>
                </c:pt>
                <c:pt idx="36">
                  <c:v>3.9300000000000002E-2</c:v>
                </c:pt>
                <c:pt idx="37">
                  <c:v>4.1599999999999998E-2</c:v>
                </c:pt>
                <c:pt idx="38">
                  <c:v>4.3799999999999999E-2</c:v>
                </c:pt>
                <c:pt idx="39">
                  <c:v>4.5999999999999999E-2</c:v>
                </c:pt>
                <c:pt idx="40">
                  <c:v>4.8099999999999997E-2</c:v>
                </c:pt>
                <c:pt idx="41">
                  <c:v>5.2299999999999999E-2</c:v>
                </c:pt>
                <c:pt idx="42">
                  <c:v>5.6299999999999996E-2</c:v>
                </c:pt>
                <c:pt idx="43">
                  <c:v>6.0299999999999999E-2</c:v>
                </c:pt>
                <c:pt idx="44">
                  <c:v>6.4100000000000004E-2</c:v>
                </c:pt>
                <c:pt idx="45">
                  <c:v>6.7900000000000002E-2</c:v>
                </c:pt>
                <c:pt idx="46">
                  <c:v>7.1599999999999997E-2</c:v>
                </c:pt>
                <c:pt idx="47">
                  <c:v>7.5200000000000003E-2</c:v>
                </c:pt>
                <c:pt idx="48">
                  <c:v>7.8800000000000009E-2</c:v>
                </c:pt>
                <c:pt idx="49">
                  <c:v>8.2299999999999998E-2</c:v>
                </c:pt>
                <c:pt idx="50">
                  <c:v>8.5800000000000001E-2</c:v>
                </c:pt>
                <c:pt idx="51">
                  <c:v>8.9300000000000004E-2</c:v>
                </c:pt>
                <c:pt idx="52">
                  <c:v>9.6099999999999991E-2</c:v>
                </c:pt>
                <c:pt idx="53">
                  <c:v>0.10440000000000001</c:v>
                </c:pt>
                <c:pt idx="54">
                  <c:v>0.11259999999999999</c:v>
                </c:pt>
                <c:pt idx="55">
                  <c:v>0.1207</c:v>
                </c:pt>
                <c:pt idx="56">
                  <c:v>0.12859999999999999</c:v>
                </c:pt>
                <c:pt idx="57">
                  <c:v>0.13650000000000001</c:v>
                </c:pt>
                <c:pt idx="58">
                  <c:v>0.14419999999999999</c:v>
                </c:pt>
                <c:pt idx="59">
                  <c:v>0.15189999999999998</c:v>
                </c:pt>
                <c:pt idx="60">
                  <c:v>0.15960000000000002</c:v>
                </c:pt>
                <c:pt idx="61">
                  <c:v>0.17460000000000001</c:v>
                </c:pt>
                <c:pt idx="62">
                  <c:v>0.18939999999999999</c:v>
                </c:pt>
                <c:pt idx="63">
                  <c:v>0.20400000000000001</c:v>
                </c:pt>
                <c:pt idx="64">
                  <c:v>0.2185</c:v>
                </c:pt>
                <c:pt idx="65">
                  <c:v>0.23290000000000002</c:v>
                </c:pt>
                <c:pt idx="66">
                  <c:v>0.24729999999999999</c:v>
                </c:pt>
                <c:pt idx="67">
                  <c:v>0.27599999999999997</c:v>
                </c:pt>
                <c:pt idx="68">
                  <c:v>0.30459999999999998</c:v>
                </c:pt>
                <c:pt idx="69">
                  <c:v>0.33330000000000004</c:v>
                </c:pt>
                <c:pt idx="70">
                  <c:v>0.36199999999999999</c:v>
                </c:pt>
                <c:pt idx="71">
                  <c:v>0.39069999999999999</c:v>
                </c:pt>
                <c:pt idx="72">
                  <c:v>0.4194</c:v>
                </c:pt>
                <c:pt idx="73">
                  <c:v>0.44820000000000004</c:v>
                </c:pt>
                <c:pt idx="74">
                  <c:v>0.47709999999999997</c:v>
                </c:pt>
                <c:pt idx="75">
                  <c:v>0.50600000000000001</c:v>
                </c:pt>
                <c:pt idx="76">
                  <c:v>0.53499999999999992</c:v>
                </c:pt>
                <c:pt idx="77">
                  <c:v>0.56410000000000005</c:v>
                </c:pt>
                <c:pt idx="78">
                  <c:v>0.62249999999999994</c:v>
                </c:pt>
                <c:pt idx="79">
                  <c:v>0.69599999999999995</c:v>
                </c:pt>
                <c:pt idx="80">
                  <c:v>0.77010000000000001</c:v>
                </c:pt>
                <c:pt idx="81">
                  <c:v>0.84489999999999998</c:v>
                </c:pt>
                <c:pt idx="82">
                  <c:v>0.92040000000000011</c:v>
                </c:pt>
                <c:pt idx="83">
                  <c:v>0.99649999999999994</c:v>
                </c:pt>
                <c:pt idx="84" formatCode="0.00">
                  <c:v>1.07</c:v>
                </c:pt>
                <c:pt idx="85" formatCode="0.00">
                  <c:v>1.1499999999999999</c:v>
                </c:pt>
                <c:pt idx="86" formatCode="0.00">
                  <c:v>1.23</c:v>
                </c:pt>
                <c:pt idx="87" formatCode="0.00">
                  <c:v>1.39</c:v>
                </c:pt>
                <c:pt idx="88" formatCode="0.00">
                  <c:v>1.55</c:v>
                </c:pt>
                <c:pt idx="89" formatCode="0.00">
                  <c:v>1.71</c:v>
                </c:pt>
                <c:pt idx="90" formatCode="0.00">
                  <c:v>1.87</c:v>
                </c:pt>
                <c:pt idx="91" formatCode="0.00">
                  <c:v>2.04</c:v>
                </c:pt>
                <c:pt idx="92" formatCode="0.00">
                  <c:v>2.21</c:v>
                </c:pt>
                <c:pt idx="93" formatCode="0.00">
                  <c:v>2.5499999999999998</c:v>
                </c:pt>
                <c:pt idx="94" formatCode="0.00">
                  <c:v>2.9</c:v>
                </c:pt>
                <c:pt idx="95" formatCode="0.00">
                  <c:v>3.25</c:v>
                </c:pt>
                <c:pt idx="96" formatCode="0.00">
                  <c:v>3.6</c:v>
                </c:pt>
                <c:pt idx="97" formatCode="0.00">
                  <c:v>3.95</c:v>
                </c:pt>
                <c:pt idx="98" formatCode="0.00">
                  <c:v>4.3</c:v>
                </c:pt>
                <c:pt idx="99" formatCode="0.00">
                  <c:v>4.6500000000000004</c:v>
                </c:pt>
                <c:pt idx="100" formatCode="0.00">
                  <c:v>5</c:v>
                </c:pt>
                <c:pt idx="101" formatCode="0.00">
                  <c:v>5.34</c:v>
                </c:pt>
                <c:pt idx="102" formatCode="0.00">
                  <c:v>5.68</c:v>
                </c:pt>
                <c:pt idx="103" formatCode="0.00">
                  <c:v>6.01</c:v>
                </c:pt>
                <c:pt idx="104" formatCode="0.00">
                  <c:v>6.65</c:v>
                </c:pt>
                <c:pt idx="105" formatCode="0.00">
                  <c:v>7.4</c:v>
                </c:pt>
                <c:pt idx="106" formatCode="0.00">
                  <c:v>8.11</c:v>
                </c:pt>
                <c:pt idx="107" formatCode="0.00">
                  <c:v>8.77</c:v>
                </c:pt>
                <c:pt idx="108" formatCode="0.00">
                  <c:v>9.3800000000000008</c:v>
                </c:pt>
                <c:pt idx="109" formatCode="0.00">
                  <c:v>9.9499999999999993</c:v>
                </c:pt>
                <c:pt idx="110" formatCode="0.00">
                  <c:v>10.49</c:v>
                </c:pt>
                <c:pt idx="111" formatCode="0.00">
                  <c:v>10.99</c:v>
                </c:pt>
                <c:pt idx="112" formatCode="0.00">
                  <c:v>11.47</c:v>
                </c:pt>
                <c:pt idx="113" formatCode="0.00">
                  <c:v>12.34</c:v>
                </c:pt>
                <c:pt idx="114" formatCode="0.00">
                  <c:v>13.13</c:v>
                </c:pt>
                <c:pt idx="115" formatCode="0.00">
                  <c:v>13.86</c:v>
                </c:pt>
                <c:pt idx="116" formatCode="0.00">
                  <c:v>14.53</c:v>
                </c:pt>
                <c:pt idx="117" formatCode="0.00">
                  <c:v>15.16</c:v>
                </c:pt>
                <c:pt idx="118" formatCode="0.00">
                  <c:v>15.75</c:v>
                </c:pt>
                <c:pt idx="119" formatCode="0.00">
                  <c:v>16.850000000000001</c:v>
                </c:pt>
                <c:pt idx="120" formatCode="0.00">
                  <c:v>17.86</c:v>
                </c:pt>
                <c:pt idx="121" formatCode="0.00">
                  <c:v>18.79</c:v>
                </c:pt>
                <c:pt idx="122" formatCode="0.00">
                  <c:v>19.68</c:v>
                </c:pt>
                <c:pt idx="123" formatCode="0.00">
                  <c:v>20.52</c:v>
                </c:pt>
                <c:pt idx="124" formatCode="0.00">
                  <c:v>21.33</c:v>
                </c:pt>
                <c:pt idx="125" formatCode="0.00">
                  <c:v>22.12</c:v>
                </c:pt>
                <c:pt idx="126" formatCode="0.00">
                  <c:v>22.88</c:v>
                </c:pt>
                <c:pt idx="127" formatCode="0.00">
                  <c:v>23.62</c:v>
                </c:pt>
                <c:pt idx="128" formatCode="0.00">
                  <c:v>24.35</c:v>
                </c:pt>
                <c:pt idx="129" formatCode="0.00">
                  <c:v>25.06</c:v>
                </c:pt>
                <c:pt idx="130" formatCode="0.00">
                  <c:v>26.46</c:v>
                </c:pt>
                <c:pt idx="131" formatCode="0.00">
                  <c:v>28.16</c:v>
                </c:pt>
                <c:pt idx="132" formatCode="0.00">
                  <c:v>29.82</c:v>
                </c:pt>
                <c:pt idx="133" formatCode="0.00">
                  <c:v>31.44</c:v>
                </c:pt>
                <c:pt idx="134" formatCode="0.00">
                  <c:v>33.049999999999997</c:v>
                </c:pt>
                <c:pt idx="135" formatCode="0.00">
                  <c:v>34.64</c:v>
                </c:pt>
                <c:pt idx="136" formatCode="0.00">
                  <c:v>36.22</c:v>
                </c:pt>
                <c:pt idx="137" formatCode="0.00">
                  <c:v>37.78</c:v>
                </c:pt>
                <c:pt idx="138" formatCode="0.00">
                  <c:v>39.340000000000003</c:v>
                </c:pt>
                <c:pt idx="139" formatCode="0.00">
                  <c:v>42.42</c:v>
                </c:pt>
                <c:pt idx="140" formatCode="0.00">
                  <c:v>45.46</c:v>
                </c:pt>
                <c:pt idx="141" formatCode="0.00">
                  <c:v>48.5</c:v>
                </c:pt>
                <c:pt idx="142" formatCode="0.00">
                  <c:v>51.53</c:v>
                </c:pt>
                <c:pt idx="143" formatCode="0.00">
                  <c:v>54.56</c:v>
                </c:pt>
                <c:pt idx="144" formatCode="0.00">
                  <c:v>57.59</c:v>
                </c:pt>
                <c:pt idx="145" formatCode="0.00">
                  <c:v>63.67</c:v>
                </c:pt>
                <c:pt idx="146" formatCode="0.00">
                  <c:v>69.78</c:v>
                </c:pt>
                <c:pt idx="147" formatCode="0.00">
                  <c:v>75.930000000000007</c:v>
                </c:pt>
                <c:pt idx="148" formatCode="0.00">
                  <c:v>82.13</c:v>
                </c:pt>
                <c:pt idx="149" formatCode="0.00">
                  <c:v>88.39</c:v>
                </c:pt>
                <c:pt idx="150" formatCode="0.00">
                  <c:v>94.71</c:v>
                </c:pt>
                <c:pt idx="151" formatCode="0.00">
                  <c:v>101.1</c:v>
                </c:pt>
                <c:pt idx="152" formatCode="0.00">
                  <c:v>107.55</c:v>
                </c:pt>
                <c:pt idx="153" formatCode="0.00">
                  <c:v>114.07</c:v>
                </c:pt>
                <c:pt idx="154" formatCode="0.00">
                  <c:v>120.66</c:v>
                </c:pt>
                <c:pt idx="155" formatCode="0.00">
                  <c:v>127.33</c:v>
                </c:pt>
                <c:pt idx="156" formatCode="0.00">
                  <c:v>140.87</c:v>
                </c:pt>
                <c:pt idx="157" formatCode="0.00">
                  <c:v>158.22</c:v>
                </c:pt>
                <c:pt idx="158" formatCode="0.00">
                  <c:v>176.04</c:v>
                </c:pt>
                <c:pt idx="159" formatCode="0.00">
                  <c:v>194.33</c:v>
                </c:pt>
                <c:pt idx="160" formatCode="0.00">
                  <c:v>213.08</c:v>
                </c:pt>
                <c:pt idx="161" formatCode="0.00">
                  <c:v>232.31</c:v>
                </c:pt>
                <c:pt idx="162" formatCode="0.00">
                  <c:v>252.01</c:v>
                </c:pt>
                <c:pt idx="163" formatCode="0.00">
                  <c:v>272.18</c:v>
                </c:pt>
                <c:pt idx="164" formatCode="0.00">
                  <c:v>292.83</c:v>
                </c:pt>
                <c:pt idx="165" formatCode="0.00">
                  <c:v>335.6</c:v>
                </c:pt>
                <c:pt idx="166" formatCode="0.00">
                  <c:v>380.38</c:v>
                </c:pt>
                <c:pt idx="167" formatCode="0.00">
                  <c:v>427.27</c:v>
                </c:pt>
                <c:pt idx="168" formatCode="0.00">
                  <c:v>476.38</c:v>
                </c:pt>
                <c:pt idx="169" formatCode="0.00">
                  <c:v>527.53</c:v>
                </c:pt>
                <c:pt idx="170" formatCode="0.00">
                  <c:v>580.52</c:v>
                </c:pt>
                <c:pt idx="171" formatCode="0.00">
                  <c:v>692</c:v>
                </c:pt>
                <c:pt idx="172" formatCode="0.00">
                  <c:v>810.74</c:v>
                </c:pt>
                <c:pt idx="173" formatCode="0.00">
                  <c:v>936.64</c:v>
                </c:pt>
                <c:pt idx="174" formatCode="0.0">
                  <c:v>1070</c:v>
                </c:pt>
                <c:pt idx="175" formatCode="0.0">
                  <c:v>1210</c:v>
                </c:pt>
                <c:pt idx="176" formatCode="0.0">
                  <c:v>1360</c:v>
                </c:pt>
                <c:pt idx="177" formatCode="0.0">
                  <c:v>1510</c:v>
                </c:pt>
                <c:pt idx="178" formatCode="0.0">
                  <c:v>1670</c:v>
                </c:pt>
                <c:pt idx="179" formatCode="0.0">
                  <c:v>1840</c:v>
                </c:pt>
                <c:pt idx="180" formatCode="0.0">
                  <c:v>2009.9999999999998</c:v>
                </c:pt>
                <c:pt idx="181" formatCode="0.0">
                  <c:v>2190</c:v>
                </c:pt>
                <c:pt idx="182" formatCode="0.0">
                  <c:v>2560</c:v>
                </c:pt>
                <c:pt idx="183" formatCode="0.0">
                  <c:v>3060</c:v>
                </c:pt>
                <c:pt idx="184" formatCode="0.0">
                  <c:v>3600</c:v>
                </c:pt>
                <c:pt idx="185" formatCode="0.0">
                  <c:v>4170</c:v>
                </c:pt>
                <c:pt idx="186" formatCode="0.0">
                  <c:v>4770</c:v>
                </c:pt>
                <c:pt idx="187" formatCode="0.0">
                  <c:v>5410</c:v>
                </c:pt>
                <c:pt idx="188" formatCode="0.0">
                  <c:v>6070</c:v>
                </c:pt>
                <c:pt idx="189" formatCode="0.0">
                  <c:v>6760</c:v>
                </c:pt>
                <c:pt idx="190" formatCode="0.0">
                  <c:v>7480</c:v>
                </c:pt>
                <c:pt idx="191" formatCode="0.0">
                  <c:v>8990</c:v>
                </c:pt>
                <c:pt idx="192" formatCode="0.0">
                  <c:v>10600</c:v>
                </c:pt>
                <c:pt idx="193" formatCode="0.0">
                  <c:v>12300</c:v>
                </c:pt>
                <c:pt idx="194" formatCode="0.0">
                  <c:v>14080</c:v>
                </c:pt>
                <c:pt idx="195" formatCode="0.0">
                  <c:v>15940</c:v>
                </c:pt>
                <c:pt idx="196" formatCode="0.0">
                  <c:v>17860</c:v>
                </c:pt>
                <c:pt idx="197" formatCode="0.0">
                  <c:v>21920</c:v>
                </c:pt>
                <c:pt idx="198" formatCode="0.0">
                  <c:v>26200</c:v>
                </c:pt>
                <c:pt idx="199" formatCode="0.0">
                  <c:v>30700</c:v>
                </c:pt>
                <c:pt idx="200" formatCode="0.0">
                  <c:v>35370</c:v>
                </c:pt>
                <c:pt idx="201" formatCode="0.0">
                  <c:v>40200</c:v>
                </c:pt>
                <c:pt idx="202" formatCode="0.0">
                  <c:v>45180</c:v>
                </c:pt>
                <c:pt idx="203" formatCode="0.0">
                  <c:v>50280</c:v>
                </c:pt>
                <c:pt idx="204" formatCode="0.0">
                  <c:v>55490</c:v>
                </c:pt>
                <c:pt idx="205" formatCode="0.0">
                  <c:v>60800</c:v>
                </c:pt>
                <c:pt idx="206" formatCode="0.0">
                  <c:v>66190</c:v>
                </c:pt>
                <c:pt idx="207" formatCode="0.0">
                  <c:v>71670</c:v>
                </c:pt>
                <c:pt idx="208" formatCode="0.0">
                  <c:v>81130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89-4079-B4A8-67B7F070BF9D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srim197Au_Kapton!$D$20:$D$228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srim197Au_Kapton!$M$20:$M$228</c:f>
              <c:numCache>
                <c:formatCode>0.000</c:formatCode>
                <c:ptCount val="209"/>
                <c:pt idx="0">
                  <c:v>1.5E-3</c:v>
                </c:pt>
                <c:pt idx="1">
                  <c:v>1.6000000000000001E-3</c:v>
                </c:pt>
                <c:pt idx="2">
                  <c:v>1.6000000000000001E-3</c:v>
                </c:pt>
                <c:pt idx="3">
                  <c:v>1.7000000000000001E-3</c:v>
                </c:pt>
                <c:pt idx="4">
                  <c:v>1.7000000000000001E-3</c:v>
                </c:pt>
                <c:pt idx="5">
                  <c:v>1.8E-3</c:v>
                </c:pt>
                <c:pt idx="6">
                  <c:v>1.9E-3</c:v>
                </c:pt>
                <c:pt idx="7">
                  <c:v>1.9E-3</c:v>
                </c:pt>
                <c:pt idx="8">
                  <c:v>2E-3</c:v>
                </c:pt>
                <c:pt idx="9">
                  <c:v>2.1000000000000003E-3</c:v>
                </c:pt>
                <c:pt idx="10">
                  <c:v>2.1999999999999997E-3</c:v>
                </c:pt>
                <c:pt idx="11">
                  <c:v>2.1999999999999997E-3</c:v>
                </c:pt>
                <c:pt idx="12">
                  <c:v>2.3E-3</c:v>
                </c:pt>
                <c:pt idx="13">
                  <c:v>2.4000000000000002E-3</c:v>
                </c:pt>
                <c:pt idx="14">
                  <c:v>2.5000000000000001E-3</c:v>
                </c:pt>
                <c:pt idx="15">
                  <c:v>2.5999999999999999E-3</c:v>
                </c:pt>
                <c:pt idx="16">
                  <c:v>2.8E-3</c:v>
                </c:pt>
                <c:pt idx="17">
                  <c:v>2.9000000000000002E-3</c:v>
                </c:pt>
                <c:pt idx="18">
                  <c:v>3.0000000000000001E-3</c:v>
                </c:pt>
                <c:pt idx="19">
                  <c:v>3.0999999999999999E-3</c:v>
                </c:pt>
                <c:pt idx="20">
                  <c:v>3.2000000000000002E-3</c:v>
                </c:pt>
                <c:pt idx="21">
                  <c:v>3.3E-3</c:v>
                </c:pt>
                <c:pt idx="22">
                  <c:v>3.4000000000000002E-3</c:v>
                </c:pt>
                <c:pt idx="23">
                  <c:v>3.5000000000000005E-3</c:v>
                </c:pt>
                <c:pt idx="24">
                  <c:v>3.5999999999999999E-3</c:v>
                </c:pt>
                <c:pt idx="25">
                  <c:v>3.6999999999999997E-3</c:v>
                </c:pt>
                <c:pt idx="26">
                  <c:v>3.8999999999999998E-3</c:v>
                </c:pt>
                <c:pt idx="27">
                  <c:v>4.1000000000000003E-3</c:v>
                </c:pt>
                <c:pt idx="28">
                  <c:v>4.3E-3</c:v>
                </c:pt>
                <c:pt idx="29">
                  <c:v>4.4999999999999997E-3</c:v>
                </c:pt>
                <c:pt idx="30">
                  <c:v>4.7000000000000002E-3</c:v>
                </c:pt>
                <c:pt idx="31">
                  <c:v>4.8000000000000004E-3</c:v>
                </c:pt>
                <c:pt idx="32">
                  <c:v>5.0000000000000001E-3</c:v>
                </c:pt>
                <c:pt idx="33">
                  <c:v>5.1999999999999998E-3</c:v>
                </c:pt>
                <c:pt idx="34">
                  <c:v>5.3E-3</c:v>
                </c:pt>
                <c:pt idx="35">
                  <c:v>5.5999999999999999E-3</c:v>
                </c:pt>
                <c:pt idx="36">
                  <c:v>5.8999999999999999E-3</c:v>
                </c:pt>
                <c:pt idx="37">
                  <c:v>6.1999999999999998E-3</c:v>
                </c:pt>
                <c:pt idx="38">
                  <c:v>6.4000000000000003E-3</c:v>
                </c:pt>
                <c:pt idx="39">
                  <c:v>6.7000000000000002E-3</c:v>
                </c:pt>
                <c:pt idx="40">
                  <c:v>6.9000000000000008E-3</c:v>
                </c:pt>
                <c:pt idx="41">
                  <c:v>7.3999999999999995E-3</c:v>
                </c:pt>
                <c:pt idx="42">
                  <c:v>7.9000000000000008E-3</c:v>
                </c:pt>
                <c:pt idx="43">
                  <c:v>8.3000000000000001E-3</c:v>
                </c:pt>
                <c:pt idx="44">
                  <c:v>8.7999999999999988E-3</c:v>
                </c:pt>
                <c:pt idx="45">
                  <c:v>9.1999999999999998E-3</c:v>
                </c:pt>
                <c:pt idx="46">
                  <c:v>9.6000000000000009E-3</c:v>
                </c:pt>
                <c:pt idx="47">
                  <c:v>0.01</c:v>
                </c:pt>
                <c:pt idx="48">
                  <c:v>1.03E-2</c:v>
                </c:pt>
                <c:pt idx="49">
                  <c:v>1.0699999999999999E-2</c:v>
                </c:pt>
                <c:pt idx="50">
                  <c:v>1.11E-2</c:v>
                </c:pt>
                <c:pt idx="51">
                  <c:v>1.14E-2</c:v>
                </c:pt>
                <c:pt idx="52">
                  <c:v>1.21E-2</c:v>
                </c:pt>
                <c:pt idx="53">
                  <c:v>1.3000000000000001E-2</c:v>
                </c:pt>
                <c:pt idx="54">
                  <c:v>1.3800000000000002E-2</c:v>
                </c:pt>
                <c:pt idx="55">
                  <c:v>1.4599999999999998E-2</c:v>
                </c:pt>
                <c:pt idx="56">
                  <c:v>1.54E-2</c:v>
                </c:pt>
                <c:pt idx="57">
                  <c:v>1.6199999999999999E-2</c:v>
                </c:pt>
                <c:pt idx="58">
                  <c:v>1.6900000000000002E-2</c:v>
                </c:pt>
                <c:pt idx="59">
                  <c:v>1.7599999999999998E-2</c:v>
                </c:pt>
                <c:pt idx="60">
                  <c:v>1.83E-2</c:v>
                </c:pt>
                <c:pt idx="61">
                  <c:v>1.9700000000000002E-2</c:v>
                </c:pt>
                <c:pt idx="62">
                  <c:v>2.1100000000000001E-2</c:v>
                </c:pt>
                <c:pt idx="63">
                  <c:v>2.24E-2</c:v>
                </c:pt>
                <c:pt idx="64">
                  <c:v>2.3699999999999999E-2</c:v>
                </c:pt>
                <c:pt idx="65">
                  <c:v>2.4899999999999999E-2</c:v>
                </c:pt>
                <c:pt idx="66">
                  <c:v>2.6100000000000002E-2</c:v>
                </c:pt>
                <c:pt idx="67">
                  <c:v>2.8599999999999997E-2</c:v>
                </c:pt>
                <c:pt idx="68">
                  <c:v>3.1E-2</c:v>
                </c:pt>
                <c:pt idx="69">
                  <c:v>3.3399999999999999E-2</c:v>
                </c:pt>
                <c:pt idx="70">
                  <c:v>3.56E-2</c:v>
                </c:pt>
                <c:pt idx="71">
                  <c:v>3.78E-2</c:v>
                </c:pt>
                <c:pt idx="72">
                  <c:v>0.04</c:v>
                </c:pt>
                <c:pt idx="73">
                  <c:v>4.2099999999999999E-2</c:v>
                </c:pt>
                <c:pt idx="74">
                  <c:v>4.41E-2</c:v>
                </c:pt>
                <c:pt idx="75">
                  <c:v>4.6200000000000005E-2</c:v>
                </c:pt>
                <c:pt idx="76">
                  <c:v>4.82E-2</c:v>
                </c:pt>
                <c:pt idx="77">
                  <c:v>5.0099999999999999E-2</c:v>
                </c:pt>
                <c:pt idx="78">
                  <c:v>5.4300000000000001E-2</c:v>
                </c:pt>
                <c:pt idx="79">
                  <c:v>5.9399999999999994E-2</c:v>
                </c:pt>
                <c:pt idx="80">
                  <c:v>6.4399999999999999E-2</c:v>
                </c:pt>
                <c:pt idx="81">
                  <c:v>6.9199999999999998E-2</c:v>
                </c:pt>
                <c:pt idx="82">
                  <c:v>7.3899999999999993E-2</c:v>
                </c:pt>
                <c:pt idx="83">
                  <c:v>7.85E-2</c:v>
                </c:pt>
                <c:pt idx="84">
                  <c:v>8.2900000000000001E-2</c:v>
                </c:pt>
                <c:pt idx="85">
                  <c:v>8.7300000000000003E-2</c:v>
                </c:pt>
                <c:pt idx="86">
                  <c:v>9.1600000000000001E-2</c:v>
                </c:pt>
                <c:pt idx="87">
                  <c:v>0.1012</c:v>
                </c:pt>
                <c:pt idx="88">
                  <c:v>0.11040000000000001</c:v>
                </c:pt>
                <c:pt idx="89">
                  <c:v>0.1192</c:v>
                </c:pt>
                <c:pt idx="90">
                  <c:v>0.1278</c:v>
                </c:pt>
                <c:pt idx="91">
                  <c:v>0.1361</c:v>
                </c:pt>
                <c:pt idx="92">
                  <c:v>0.14419999999999999</c:v>
                </c:pt>
                <c:pt idx="93">
                  <c:v>0.16339999999999999</c:v>
                </c:pt>
                <c:pt idx="94">
                  <c:v>0.18129999999999999</c:v>
                </c:pt>
                <c:pt idx="95">
                  <c:v>0.1983</c:v>
                </c:pt>
                <c:pt idx="96">
                  <c:v>0.21429999999999999</c:v>
                </c:pt>
                <c:pt idx="97">
                  <c:v>0.22949999999999998</c:v>
                </c:pt>
                <c:pt idx="98">
                  <c:v>0.24380000000000002</c:v>
                </c:pt>
                <c:pt idx="99">
                  <c:v>0.25739999999999996</c:v>
                </c:pt>
                <c:pt idx="100">
                  <c:v>0.27029999999999998</c:v>
                </c:pt>
                <c:pt idx="101">
                  <c:v>0.28239999999999998</c:v>
                </c:pt>
                <c:pt idx="102">
                  <c:v>0.29380000000000001</c:v>
                </c:pt>
                <c:pt idx="103">
                  <c:v>0.30449999999999999</c:v>
                </c:pt>
                <c:pt idx="104">
                  <c:v>0.3301</c:v>
                </c:pt>
                <c:pt idx="105">
                  <c:v>0.36030000000000001</c:v>
                </c:pt>
                <c:pt idx="106">
                  <c:v>0.38519999999999999</c:v>
                </c:pt>
                <c:pt idx="107">
                  <c:v>0.40590000000000004</c:v>
                </c:pt>
                <c:pt idx="108">
                  <c:v>0.4234</c:v>
                </c:pt>
                <c:pt idx="109">
                  <c:v>0.43819999999999998</c:v>
                </c:pt>
                <c:pt idx="110">
                  <c:v>0.45090000000000002</c:v>
                </c:pt>
                <c:pt idx="111">
                  <c:v>0.46189999999999998</c:v>
                </c:pt>
                <c:pt idx="112">
                  <c:v>0.47149999999999997</c:v>
                </c:pt>
                <c:pt idx="113">
                  <c:v>0.49519999999999997</c:v>
                </c:pt>
                <c:pt idx="114">
                  <c:v>0.51380000000000003</c:v>
                </c:pt>
                <c:pt idx="115">
                  <c:v>0.52900000000000003</c:v>
                </c:pt>
                <c:pt idx="116">
                  <c:v>0.54169999999999996</c:v>
                </c:pt>
                <c:pt idx="117">
                  <c:v>0.55249999999999999</c:v>
                </c:pt>
                <c:pt idx="118">
                  <c:v>0.56180000000000008</c:v>
                </c:pt>
                <c:pt idx="119">
                  <c:v>0.5877</c:v>
                </c:pt>
                <c:pt idx="120">
                  <c:v>0.60850000000000004</c:v>
                </c:pt>
                <c:pt idx="121">
                  <c:v>0.62590000000000001</c:v>
                </c:pt>
                <c:pt idx="122">
                  <c:v>0.64080000000000004</c:v>
                </c:pt>
                <c:pt idx="123">
                  <c:v>0.65400000000000003</c:v>
                </c:pt>
                <c:pt idx="124">
                  <c:v>0.66589999999999994</c:v>
                </c:pt>
                <c:pt idx="125">
                  <c:v>0.67670000000000008</c:v>
                </c:pt>
                <c:pt idx="126">
                  <c:v>0.68669999999999998</c:v>
                </c:pt>
                <c:pt idx="127">
                  <c:v>0.69599999999999995</c:v>
                </c:pt>
                <c:pt idx="128">
                  <c:v>0.70469999999999999</c:v>
                </c:pt>
                <c:pt idx="129">
                  <c:v>0.71310000000000007</c:v>
                </c:pt>
                <c:pt idx="130">
                  <c:v>0.74180000000000001</c:v>
                </c:pt>
                <c:pt idx="131">
                  <c:v>0.78170000000000006</c:v>
                </c:pt>
                <c:pt idx="132">
                  <c:v>0.81769999999999998</c:v>
                </c:pt>
                <c:pt idx="133">
                  <c:v>0.85099999999999998</c:v>
                </c:pt>
                <c:pt idx="134">
                  <c:v>0.8821</c:v>
                </c:pt>
                <c:pt idx="135">
                  <c:v>0.91149999999999998</c:v>
                </c:pt>
                <c:pt idx="136">
                  <c:v>0.93940000000000001</c:v>
                </c:pt>
                <c:pt idx="137">
                  <c:v>0.96609999999999996</c:v>
                </c:pt>
                <c:pt idx="138">
                  <c:v>0.99170000000000003</c:v>
                </c:pt>
                <c:pt idx="139" formatCode="0.00">
                  <c:v>1.08</c:v>
                </c:pt>
                <c:pt idx="140" formatCode="0.00">
                  <c:v>1.17</c:v>
                </c:pt>
                <c:pt idx="141" formatCode="0.00">
                  <c:v>1.25</c:v>
                </c:pt>
                <c:pt idx="142" formatCode="0.00">
                  <c:v>1.32</c:v>
                </c:pt>
                <c:pt idx="143" formatCode="0.00">
                  <c:v>1.39</c:v>
                </c:pt>
                <c:pt idx="144" formatCode="0.00">
                  <c:v>1.45</c:v>
                </c:pt>
                <c:pt idx="145" formatCode="0.00">
                  <c:v>1.69</c:v>
                </c:pt>
                <c:pt idx="146" formatCode="0.00">
                  <c:v>1.9</c:v>
                </c:pt>
                <c:pt idx="147" formatCode="0.00">
                  <c:v>2.09</c:v>
                </c:pt>
                <c:pt idx="148" formatCode="0.00">
                  <c:v>2.27</c:v>
                </c:pt>
                <c:pt idx="149" formatCode="0.00">
                  <c:v>2.4300000000000002</c:v>
                </c:pt>
                <c:pt idx="150" formatCode="0.00">
                  <c:v>2.59</c:v>
                </c:pt>
                <c:pt idx="151" formatCode="0.00">
                  <c:v>2.75</c:v>
                </c:pt>
                <c:pt idx="152" formatCode="0.00">
                  <c:v>2.9</c:v>
                </c:pt>
                <c:pt idx="153" formatCode="0.00">
                  <c:v>3.04</c:v>
                </c:pt>
                <c:pt idx="154" formatCode="0.00">
                  <c:v>3.18</c:v>
                </c:pt>
                <c:pt idx="155" formatCode="0.00">
                  <c:v>3.32</c:v>
                </c:pt>
                <c:pt idx="156" formatCode="0.00">
                  <c:v>3.83</c:v>
                </c:pt>
                <c:pt idx="157" formatCode="0.00">
                  <c:v>4.55</c:v>
                </c:pt>
                <c:pt idx="158" formatCode="0.00">
                  <c:v>5.2</c:v>
                </c:pt>
                <c:pt idx="159" formatCode="0.00">
                  <c:v>5.81</c:v>
                </c:pt>
                <c:pt idx="160" formatCode="0.00">
                  <c:v>6.39</c:v>
                </c:pt>
                <c:pt idx="161" formatCode="0.00">
                  <c:v>6.94</c:v>
                </c:pt>
                <c:pt idx="162" formatCode="0.00">
                  <c:v>7.48</c:v>
                </c:pt>
                <c:pt idx="163" formatCode="0.00">
                  <c:v>8.01</c:v>
                </c:pt>
                <c:pt idx="164" formatCode="0.00">
                  <c:v>8.5299999999999994</c:v>
                </c:pt>
                <c:pt idx="165" formatCode="0.00">
                  <c:v>10.46</c:v>
                </c:pt>
                <c:pt idx="166" formatCode="0.00">
                  <c:v>12.23</c:v>
                </c:pt>
                <c:pt idx="167" formatCode="0.00">
                  <c:v>13.91</c:v>
                </c:pt>
                <c:pt idx="168" formatCode="0.00">
                  <c:v>15.55</c:v>
                </c:pt>
                <c:pt idx="169" formatCode="0.00">
                  <c:v>17.149999999999999</c:v>
                </c:pt>
                <c:pt idx="170" formatCode="0.00">
                  <c:v>18.72</c:v>
                </c:pt>
                <c:pt idx="171" formatCode="0.00">
                  <c:v>24.48</c:v>
                </c:pt>
                <c:pt idx="172" formatCode="0.00">
                  <c:v>29.69</c:v>
                </c:pt>
                <c:pt idx="173" formatCode="0.00">
                  <c:v>34.619999999999997</c:v>
                </c:pt>
                <c:pt idx="174" formatCode="0.00">
                  <c:v>39.4</c:v>
                </c:pt>
                <c:pt idx="175" formatCode="0.00">
                  <c:v>44.08</c:v>
                </c:pt>
                <c:pt idx="176" formatCode="0.00">
                  <c:v>48.72</c:v>
                </c:pt>
                <c:pt idx="177" formatCode="0.00">
                  <c:v>53.33</c:v>
                </c:pt>
                <c:pt idx="178" formatCode="0.00">
                  <c:v>57.92</c:v>
                </c:pt>
                <c:pt idx="179" formatCode="0.00">
                  <c:v>62.52</c:v>
                </c:pt>
                <c:pt idx="180" formatCode="0.00">
                  <c:v>67.11</c:v>
                </c:pt>
                <c:pt idx="181" formatCode="0.00">
                  <c:v>71.72</c:v>
                </c:pt>
                <c:pt idx="182" formatCode="0.00">
                  <c:v>89.24</c:v>
                </c:pt>
                <c:pt idx="183" formatCode="0.00">
                  <c:v>114.05</c:v>
                </c:pt>
                <c:pt idx="184" formatCode="0.00">
                  <c:v>137.03</c:v>
                </c:pt>
                <c:pt idx="185" formatCode="0.00">
                  <c:v>159.03</c:v>
                </c:pt>
                <c:pt idx="186" formatCode="0.00">
                  <c:v>180.43</c:v>
                </c:pt>
                <c:pt idx="187" formatCode="0.00">
                  <c:v>201.45</c:v>
                </c:pt>
                <c:pt idx="188" formatCode="0.00">
                  <c:v>222.19</c:v>
                </c:pt>
                <c:pt idx="189" formatCode="0.00">
                  <c:v>242.73</c:v>
                </c:pt>
                <c:pt idx="190" formatCode="0.00">
                  <c:v>263.13</c:v>
                </c:pt>
                <c:pt idx="191" formatCode="0.00">
                  <c:v>339.12</c:v>
                </c:pt>
                <c:pt idx="192" formatCode="0.00">
                  <c:v>408.39</c:v>
                </c:pt>
                <c:pt idx="193" formatCode="0.00">
                  <c:v>473.77</c:v>
                </c:pt>
                <c:pt idx="194" formatCode="0.00">
                  <c:v>536.54999999999995</c:v>
                </c:pt>
                <c:pt idx="195" formatCode="0.00">
                  <c:v>597.4</c:v>
                </c:pt>
                <c:pt idx="196" formatCode="0.00">
                  <c:v>656.75</c:v>
                </c:pt>
                <c:pt idx="197" formatCode="0.00">
                  <c:v>871.67</c:v>
                </c:pt>
                <c:pt idx="198" formatCode="0.0">
                  <c:v>1060</c:v>
                </c:pt>
                <c:pt idx="199" formatCode="0.0">
                  <c:v>1240</c:v>
                </c:pt>
                <c:pt idx="200" formatCode="0.0">
                  <c:v>1400</c:v>
                </c:pt>
                <c:pt idx="201" formatCode="0.0">
                  <c:v>1560</c:v>
                </c:pt>
                <c:pt idx="202" formatCode="0.0">
                  <c:v>1710</c:v>
                </c:pt>
                <c:pt idx="203" formatCode="0.0">
                  <c:v>1860</c:v>
                </c:pt>
                <c:pt idx="204" formatCode="0.0">
                  <c:v>2000</c:v>
                </c:pt>
                <c:pt idx="205" formatCode="0.0">
                  <c:v>2130</c:v>
                </c:pt>
                <c:pt idx="206" formatCode="0.0">
                  <c:v>2270</c:v>
                </c:pt>
                <c:pt idx="207" formatCode="0.0">
                  <c:v>2400</c:v>
                </c:pt>
                <c:pt idx="208" formatCode="0.0">
                  <c:v>2740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89-4079-B4A8-67B7F070BF9D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srim197Au_Kapton!$D$20:$D$228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srim197Au_Kapton!$P$20:$P$228</c:f>
              <c:numCache>
                <c:formatCode>0.000</c:formatCode>
                <c:ptCount val="209"/>
                <c:pt idx="0">
                  <c:v>1E-3</c:v>
                </c:pt>
                <c:pt idx="1">
                  <c:v>1.0999999999999998E-3</c:v>
                </c:pt>
                <c:pt idx="2">
                  <c:v>1.0999999999999998E-3</c:v>
                </c:pt>
                <c:pt idx="3">
                  <c:v>1.2000000000000001E-3</c:v>
                </c:pt>
                <c:pt idx="4">
                  <c:v>1.2000000000000001E-3</c:v>
                </c:pt>
                <c:pt idx="5">
                  <c:v>1.2999999999999999E-3</c:v>
                </c:pt>
                <c:pt idx="6">
                  <c:v>1.2999999999999999E-3</c:v>
                </c:pt>
                <c:pt idx="7">
                  <c:v>1.2999999999999999E-3</c:v>
                </c:pt>
                <c:pt idx="8">
                  <c:v>1.4E-3</c:v>
                </c:pt>
                <c:pt idx="9">
                  <c:v>1.4E-3</c:v>
                </c:pt>
                <c:pt idx="10">
                  <c:v>1.5E-3</c:v>
                </c:pt>
                <c:pt idx="11">
                  <c:v>1.6000000000000001E-3</c:v>
                </c:pt>
                <c:pt idx="12">
                  <c:v>1.6000000000000001E-3</c:v>
                </c:pt>
                <c:pt idx="13">
                  <c:v>1.7000000000000001E-3</c:v>
                </c:pt>
                <c:pt idx="14">
                  <c:v>1.8E-3</c:v>
                </c:pt>
                <c:pt idx="15">
                  <c:v>1.9E-3</c:v>
                </c:pt>
                <c:pt idx="16">
                  <c:v>2E-3</c:v>
                </c:pt>
                <c:pt idx="17">
                  <c:v>2.1000000000000003E-3</c:v>
                </c:pt>
                <c:pt idx="18">
                  <c:v>2.1999999999999997E-3</c:v>
                </c:pt>
                <c:pt idx="19">
                  <c:v>2.3E-3</c:v>
                </c:pt>
                <c:pt idx="20">
                  <c:v>2.3E-3</c:v>
                </c:pt>
                <c:pt idx="21">
                  <c:v>2.4000000000000002E-3</c:v>
                </c:pt>
                <c:pt idx="22">
                  <c:v>2.5000000000000001E-3</c:v>
                </c:pt>
                <c:pt idx="23">
                  <c:v>2.5999999999999999E-3</c:v>
                </c:pt>
                <c:pt idx="24">
                  <c:v>2.7000000000000001E-3</c:v>
                </c:pt>
                <c:pt idx="25">
                  <c:v>2.8E-3</c:v>
                </c:pt>
                <c:pt idx="26">
                  <c:v>2.9000000000000002E-3</c:v>
                </c:pt>
                <c:pt idx="27">
                  <c:v>3.0999999999999999E-3</c:v>
                </c:pt>
                <c:pt idx="28">
                  <c:v>3.3E-3</c:v>
                </c:pt>
                <c:pt idx="29">
                  <c:v>3.4000000000000002E-3</c:v>
                </c:pt>
                <c:pt idx="30">
                  <c:v>3.5999999999999999E-3</c:v>
                </c:pt>
                <c:pt idx="31">
                  <c:v>3.6999999999999997E-3</c:v>
                </c:pt>
                <c:pt idx="32">
                  <c:v>3.8999999999999998E-3</c:v>
                </c:pt>
                <c:pt idx="33">
                  <c:v>4.0000000000000001E-3</c:v>
                </c:pt>
                <c:pt idx="34">
                  <c:v>4.2000000000000006E-3</c:v>
                </c:pt>
                <c:pt idx="35">
                  <c:v>4.3999999999999994E-3</c:v>
                </c:pt>
                <c:pt idx="36">
                  <c:v>4.7000000000000002E-3</c:v>
                </c:pt>
                <c:pt idx="37">
                  <c:v>5.0000000000000001E-3</c:v>
                </c:pt>
                <c:pt idx="38">
                  <c:v>5.1999999999999998E-3</c:v>
                </c:pt>
                <c:pt idx="39">
                  <c:v>5.4000000000000003E-3</c:v>
                </c:pt>
                <c:pt idx="40">
                  <c:v>5.7000000000000002E-3</c:v>
                </c:pt>
                <c:pt idx="41">
                  <c:v>6.0999999999999995E-3</c:v>
                </c:pt>
                <c:pt idx="42">
                  <c:v>6.6E-3</c:v>
                </c:pt>
                <c:pt idx="43">
                  <c:v>7.000000000000001E-3</c:v>
                </c:pt>
                <c:pt idx="44">
                  <c:v>7.3999999999999995E-3</c:v>
                </c:pt>
                <c:pt idx="45">
                  <c:v>7.7999999999999996E-3</c:v>
                </c:pt>
                <c:pt idx="46">
                  <c:v>8.0999999999999996E-3</c:v>
                </c:pt>
                <c:pt idx="47">
                  <c:v>8.5000000000000006E-3</c:v>
                </c:pt>
                <c:pt idx="48">
                  <c:v>8.8999999999999999E-3</c:v>
                </c:pt>
                <c:pt idx="49">
                  <c:v>9.1999999999999998E-3</c:v>
                </c:pt>
                <c:pt idx="50">
                  <c:v>9.6000000000000009E-3</c:v>
                </c:pt>
                <c:pt idx="51">
                  <c:v>9.9000000000000008E-3</c:v>
                </c:pt>
                <c:pt idx="52">
                  <c:v>1.06E-2</c:v>
                </c:pt>
                <c:pt idx="53">
                  <c:v>1.14E-2</c:v>
                </c:pt>
                <c:pt idx="54">
                  <c:v>1.2199999999999999E-2</c:v>
                </c:pt>
                <c:pt idx="55">
                  <c:v>1.3000000000000001E-2</c:v>
                </c:pt>
                <c:pt idx="56">
                  <c:v>1.37E-2</c:v>
                </c:pt>
                <c:pt idx="57">
                  <c:v>1.44E-2</c:v>
                </c:pt>
                <c:pt idx="58">
                  <c:v>1.52E-2</c:v>
                </c:pt>
                <c:pt idx="59">
                  <c:v>1.5900000000000001E-2</c:v>
                </c:pt>
                <c:pt idx="60">
                  <c:v>1.6500000000000001E-2</c:v>
                </c:pt>
                <c:pt idx="61">
                  <c:v>1.7899999999999999E-2</c:v>
                </c:pt>
                <c:pt idx="62">
                  <c:v>1.9200000000000002E-2</c:v>
                </c:pt>
                <c:pt idx="63">
                  <c:v>2.0399999999999998E-2</c:v>
                </c:pt>
                <c:pt idx="64">
                  <c:v>2.1700000000000001E-2</c:v>
                </c:pt>
                <c:pt idx="65">
                  <c:v>2.29E-2</c:v>
                </c:pt>
                <c:pt idx="66">
                  <c:v>2.41E-2</c:v>
                </c:pt>
                <c:pt idx="67">
                  <c:v>2.64E-2</c:v>
                </c:pt>
                <c:pt idx="68">
                  <c:v>2.8699999999999996E-2</c:v>
                </c:pt>
                <c:pt idx="69">
                  <c:v>3.09E-2</c:v>
                </c:pt>
                <c:pt idx="70">
                  <c:v>3.3100000000000004E-2</c:v>
                </c:pt>
                <c:pt idx="71">
                  <c:v>3.5299999999999998E-2</c:v>
                </c:pt>
                <c:pt idx="72">
                  <c:v>3.7499999999999999E-2</c:v>
                </c:pt>
                <c:pt idx="73">
                  <c:v>3.9600000000000003E-2</c:v>
                </c:pt>
                <c:pt idx="74">
                  <c:v>4.1700000000000001E-2</c:v>
                </c:pt>
                <c:pt idx="75">
                  <c:v>4.3799999999999999E-2</c:v>
                </c:pt>
                <c:pt idx="76">
                  <c:v>4.58E-2</c:v>
                </c:pt>
                <c:pt idx="77">
                  <c:v>4.7899999999999998E-2</c:v>
                </c:pt>
                <c:pt idx="78">
                  <c:v>5.1900000000000002E-2</c:v>
                </c:pt>
                <c:pt idx="79">
                  <c:v>5.6999999999999995E-2</c:v>
                </c:pt>
                <c:pt idx="80">
                  <c:v>6.1899999999999997E-2</c:v>
                </c:pt>
                <c:pt idx="81">
                  <c:v>6.6799999999999998E-2</c:v>
                </c:pt>
                <c:pt idx="82">
                  <c:v>7.17E-2</c:v>
                </c:pt>
                <c:pt idx="83">
                  <c:v>7.6600000000000001E-2</c:v>
                </c:pt>
                <c:pt idx="84">
                  <c:v>8.14E-2</c:v>
                </c:pt>
                <c:pt idx="85">
                  <c:v>8.6199999999999999E-2</c:v>
                </c:pt>
                <c:pt idx="86">
                  <c:v>9.0999999999999998E-2</c:v>
                </c:pt>
                <c:pt idx="87">
                  <c:v>0.10049999999999999</c:v>
                </c:pt>
                <c:pt idx="88">
                  <c:v>0.1099</c:v>
                </c:pt>
                <c:pt idx="89">
                  <c:v>0.1193</c:v>
                </c:pt>
                <c:pt idx="90">
                  <c:v>0.12869999999999998</c:v>
                </c:pt>
                <c:pt idx="91">
                  <c:v>0.13799999999999998</c:v>
                </c:pt>
                <c:pt idx="92">
                  <c:v>0.1472</c:v>
                </c:pt>
                <c:pt idx="93">
                  <c:v>0.1656</c:v>
                </c:pt>
                <c:pt idx="94">
                  <c:v>0.18380000000000002</c:v>
                </c:pt>
                <c:pt idx="95">
                  <c:v>0.20169999999999999</c:v>
                </c:pt>
                <c:pt idx="96">
                  <c:v>0.21929999999999999</c:v>
                </c:pt>
                <c:pt idx="97">
                  <c:v>0.2366</c:v>
                </c:pt>
                <c:pt idx="98">
                  <c:v>0.25339999999999996</c:v>
                </c:pt>
                <c:pt idx="99">
                  <c:v>0.26979999999999998</c:v>
                </c:pt>
                <c:pt idx="100">
                  <c:v>0.28570000000000001</c:v>
                </c:pt>
                <c:pt idx="101">
                  <c:v>0.30110000000000003</c:v>
                </c:pt>
                <c:pt idx="102">
                  <c:v>0.316</c:v>
                </c:pt>
                <c:pt idx="103">
                  <c:v>0.33019999999999999</c:v>
                </c:pt>
                <c:pt idx="104">
                  <c:v>0.35699999999999998</c:v>
                </c:pt>
                <c:pt idx="105">
                  <c:v>0.38719999999999999</c:v>
                </c:pt>
                <c:pt idx="106">
                  <c:v>0.41399999999999998</c:v>
                </c:pt>
                <c:pt idx="107">
                  <c:v>0.43769999999999998</c:v>
                </c:pt>
                <c:pt idx="108">
                  <c:v>0.4587</c:v>
                </c:pt>
                <c:pt idx="109">
                  <c:v>0.47729999999999995</c:v>
                </c:pt>
                <c:pt idx="110">
                  <c:v>0.49379999999999996</c:v>
                </c:pt>
                <c:pt idx="111">
                  <c:v>0.50860000000000005</c:v>
                </c:pt>
                <c:pt idx="112">
                  <c:v>0.52180000000000004</c:v>
                </c:pt>
                <c:pt idx="113">
                  <c:v>0.54459999999999997</c:v>
                </c:pt>
                <c:pt idx="114">
                  <c:v>0.56340000000000001</c:v>
                </c:pt>
                <c:pt idx="115">
                  <c:v>0.57930000000000004</c:v>
                </c:pt>
                <c:pt idx="116">
                  <c:v>0.59289999999999998</c:v>
                </c:pt>
                <c:pt idx="117">
                  <c:v>0.60470000000000002</c:v>
                </c:pt>
                <c:pt idx="118">
                  <c:v>0.61499999999999999</c:v>
                </c:pt>
                <c:pt idx="119">
                  <c:v>0.63239999999999996</c:v>
                </c:pt>
                <c:pt idx="120">
                  <c:v>0.64669999999999994</c:v>
                </c:pt>
                <c:pt idx="121">
                  <c:v>0.65860000000000007</c:v>
                </c:pt>
                <c:pt idx="122">
                  <c:v>0.66879999999999995</c:v>
                </c:pt>
                <c:pt idx="123">
                  <c:v>0.67779999999999996</c:v>
                </c:pt>
                <c:pt idx="124">
                  <c:v>0.68569999999999998</c:v>
                </c:pt>
                <c:pt idx="125">
                  <c:v>0.69290000000000007</c:v>
                </c:pt>
                <c:pt idx="126">
                  <c:v>0.69940000000000002</c:v>
                </c:pt>
                <c:pt idx="127">
                  <c:v>0.70530000000000004</c:v>
                </c:pt>
                <c:pt idx="128">
                  <c:v>0.71079999999999999</c:v>
                </c:pt>
                <c:pt idx="129">
                  <c:v>0.71589999999999998</c:v>
                </c:pt>
                <c:pt idx="130">
                  <c:v>0.72530000000000006</c:v>
                </c:pt>
                <c:pt idx="131">
                  <c:v>0.73550000000000004</c:v>
                </c:pt>
                <c:pt idx="132">
                  <c:v>0.74470000000000003</c:v>
                </c:pt>
                <c:pt idx="133">
                  <c:v>0.75290000000000001</c:v>
                </c:pt>
                <c:pt idx="134">
                  <c:v>0.76050000000000006</c:v>
                </c:pt>
                <c:pt idx="135">
                  <c:v>0.76760000000000006</c:v>
                </c:pt>
                <c:pt idx="136">
                  <c:v>0.7742</c:v>
                </c:pt>
                <c:pt idx="137">
                  <c:v>0.78039999999999998</c:v>
                </c:pt>
                <c:pt idx="138">
                  <c:v>0.7863</c:v>
                </c:pt>
                <c:pt idx="139">
                  <c:v>0.79730000000000001</c:v>
                </c:pt>
                <c:pt idx="140">
                  <c:v>0.80740000000000001</c:v>
                </c:pt>
                <c:pt idx="141">
                  <c:v>0.81690000000000007</c:v>
                </c:pt>
                <c:pt idx="142">
                  <c:v>0.82579999999999987</c:v>
                </c:pt>
                <c:pt idx="143">
                  <c:v>0.83439999999999992</c:v>
                </c:pt>
                <c:pt idx="144">
                  <c:v>0.84260000000000002</c:v>
                </c:pt>
                <c:pt idx="145">
                  <c:v>0.85830000000000006</c:v>
                </c:pt>
                <c:pt idx="146">
                  <c:v>0.87319999999999998</c:v>
                </c:pt>
                <c:pt idx="147">
                  <c:v>0.88759999999999994</c:v>
                </c:pt>
                <c:pt idx="148">
                  <c:v>0.90150000000000008</c:v>
                </c:pt>
                <c:pt idx="149">
                  <c:v>0.91510000000000002</c:v>
                </c:pt>
                <c:pt idx="150">
                  <c:v>0.92840000000000011</c:v>
                </c:pt>
                <c:pt idx="151">
                  <c:v>0.94159999999999999</c:v>
                </c:pt>
                <c:pt idx="152">
                  <c:v>0.9547000000000001</c:v>
                </c:pt>
                <c:pt idx="153">
                  <c:v>0.9677</c:v>
                </c:pt>
                <c:pt idx="154">
                  <c:v>0.98059999999999992</c:v>
                </c:pt>
                <c:pt idx="155">
                  <c:v>0.99360000000000004</c:v>
                </c:pt>
                <c:pt idx="156" formatCode="0.00">
                  <c:v>1.02</c:v>
                </c:pt>
                <c:pt idx="157" formatCode="0.00">
                  <c:v>1.05</c:v>
                </c:pt>
                <c:pt idx="158" formatCode="0.00">
                  <c:v>1.08</c:v>
                </c:pt>
                <c:pt idx="159" formatCode="0.00">
                  <c:v>1.1200000000000001</c:v>
                </c:pt>
                <c:pt idx="160" formatCode="0.00">
                  <c:v>1.1499999999999999</c:v>
                </c:pt>
                <c:pt idx="161" formatCode="0.00">
                  <c:v>1.19</c:v>
                </c:pt>
                <c:pt idx="162" formatCode="0.00">
                  <c:v>1.22</c:v>
                </c:pt>
                <c:pt idx="163" formatCode="0.00">
                  <c:v>1.26</c:v>
                </c:pt>
                <c:pt idx="164" formatCode="0.00">
                  <c:v>1.29</c:v>
                </c:pt>
                <c:pt idx="165" formatCode="0.00">
                  <c:v>1.37</c:v>
                </c:pt>
                <c:pt idx="166" formatCode="0.00">
                  <c:v>1.45</c:v>
                </c:pt>
                <c:pt idx="167" formatCode="0.00">
                  <c:v>1.53</c:v>
                </c:pt>
                <c:pt idx="168" formatCode="0.00">
                  <c:v>1.61</c:v>
                </c:pt>
                <c:pt idx="169" formatCode="0.00">
                  <c:v>1.7</c:v>
                </c:pt>
                <c:pt idx="170" formatCode="0.00">
                  <c:v>1.8</c:v>
                </c:pt>
                <c:pt idx="171" formatCode="0.00">
                  <c:v>1.99</c:v>
                </c:pt>
                <c:pt idx="172" formatCode="0.00">
                  <c:v>2.2000000000000002</c:v>
                </c:pt>
                <c:pt idx="173" formatCode="0.00">
                  <c:v>2.41</c:v>
                </c:pt>
                <c:pt idx="174" formatCode="0.00">
                  <c:v>2.64</c:v>
                </c:pt>
                <c:pt idx="175" formatCode="0.00">
                  <c:v>2.88</c:v>
                </c:pt>
                <c:pt idx="176" formatCode="0.00">
                  <c:v>3.13</c:v>
                </c:pt>
                <c:pt idx="177" formatCode="0.00">
                  <c:v>3.39</c:v>
                </c:pt>
                <c:pt idx="178" formatCode="0.00">
                  <c:v>3.66</c:v>
                </c:pt>
                <c:pt idx="179" formatCode="0.00">
                  <c:v>3.94</c:v>
                </c:pt>
                <c:pt idx="180" formatCode="0.00">
                  <c:v>4.22</c:v>
                </c:pt>
                <c:pt idx="181" formatCode="0.00">
                  <c:v>4.5199999999999996</c:v>
                </c:pt>
                <c:pt idx="182" formatCode="0.00">
                  <c:v>5.14</c:v>
                </c:pt>
                <c:pt idx="183" formatCode="0.00">
                  <c:v>5.95</c:v>
                </c:pt>
                <c:pt idx="184" formatCode="0.00">
                  <c:v>6.81</c:v>
                </c:pt>
                <c:pt idx="185" formatCode="0.00">
                  <c:v>7.72</c:v>
                </c:pt>
                <c:pt idx="186" formatCode="0.00">
                  <c:v>8.66</c:v>
                </c:pt>
                <c:pt idx="187" formatCode="0.00">
                  <c:v>9.64</c:v>
                </c:pt>
                <c:pt idx="188" formatCode="0.00">
                  <c:v>10.66</c:v>
                </c:pt>
                <c:pt idx="189" formatCode="0.00">
                  <c:v>11.71</c:v>
                </c:pt>
                <c:pt idx="190" formatCode="0.00">
                  <c:v>12.79</c:v>
                </c:pt>
                <c:pt idx="191" formatCode="0.00">
                  <c:v>15.05</c:v>
                </c:pt>
                <c:pt idx="192" formatCode="0.00">
                  <c:v>17.399999999999999</c:v>
                </c:pt>
                <c:pt idx="193" formatCode="0.00">
                  <c:v>19.84</c:v>
                </c:pt>
                <c:pt idx="194" formatCode="0.00">
                  <c:v>22.37</c:v>
                </c:pt>
                <c:pt idx="195" formatCode="0.00">
                  <c:v>24.97</c:v>
                </c:pt>
                <c:pt idx="196" formatCode="0.00">
                  <c:v>27.63</c:v>
                </c:pt>
                <c:pt idx="197" formatCode="0.00">
                  <c:v>33.1</c:v>
                </c:pt>
                <c:pt idx="198" formatCode="0.00">
                  <c:v>38.76</c:v>
                </c:pt>
                <c:pt idx="199" formatCode="0.00">
                  <c:v>44.54</c:v>
                </c:pt>
                <c:pt idx="200" formatCode="0.00">
                  <c:v>50.42</c:v>
                </c:pt>
                <c:pt idx="201" formatCode="0.00">
                  <c:v>56.37</c:v>
                </c:pt>
                <c:pt idx="202" formatCode="0.00">
                  <c:v>62.37</c:v>
                </c:pt>
                <c:pt idx="203" formatCode="0.00">
                  <c:v>68.400000000000006</c:v>
                </c:pt>
                <c:pt idx="204" formatCode="0.00">
                  <c:v>74.44</c:v>
                </c:pt>
                <c:pt idx="205" formatCode="0.00">
                  <c:v>80.47</c:v>
                </c:pt>
                <c:pt idx="206" formatCode="0.00">
                  <c:v>86.5</c:v>
                </c:pt>
                <c:pt idx="207" formatCode="0.00">
                  <c:v>92.51</c:v>
                </c:pt>
                <c:pt idx="208" formatCode="0.00">
                  <c:v>102.66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789-4079-B4A8-67B7F070B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31640"/>
        <c:axId val="639832032"/>
      </c:scatterChart>
      <c:valAx>
        <c:axId val="63983164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32032"/>
        <c:crosses val="autoZero"/>
        <c:crossBetween val="midCat"/>
        <c:majorUnit val="10"/>
      </c:valAx>
      <c:valAx>
        <c:axId val="639832032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3164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srim197Au_Mylar!$P$5</c:f>
          <c:strCache>
            <c:ptCount val="1"/>
            <c:pt idx="0">
              <c:v>srim197Au_Mylar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srim197Au_Mylar!$D$20:$D$228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srim197Au_Mylar!$E$20:$E$228</c:f>
              <c:numCache>
                <c:formatCode>0.000E+00</c:formatCode>
                <c:ptCount val="209"/>
                <c:pt idx="0">
                  <c:v>0.44319999999999998</c:v>
                </c:pt>
                <c:pt idx="1">
                  <c:v>0.47010000000000002</c:v>
                </c:pt>
                <c:pt idx="2">
                  <c:v>0.4955</c:v>
                </c:pt>
                <c:pt idx="3">
                  <c:v>0.51970000000000005</c:v>
                </c:pt>
                <c:pt idx="4">
                  <c:v>0.54279999999999995</c:v>
                </c:pt>
                <c:pt idx="5">
                  <c:v>0.56499999999999995</c:v>
                </c:pt>
                <c:pt idx="6">
                  <c:v>0.58630000000000004</c:v>
                </c:pt>
                <c:pt idx="7">
                  <c:v>0.6069</c:v>
                </c:pt>
                <c:pt idx="8">
                  <c:v>0.62680000000000002</c:v>
                </c:pt>
                <c:pt idx="9">
                  <c:v>0.66479999999999995</c:v>
                </c:pt>
                <c:pt idx="10">
                  <c:v>0.70069999999999999</c:v>
                </c:pt>
                <c:pt idx="11">
                  <c:v>0.7349</c:v>
                </c:pt>
                <c:pt idx="12">
                  <c:v>0.76759999999999995</c:v>
                </c:pt>
                <c:pt idx="13">
                  <c:v>0.79900000000000004</c:v>
                </c:pt>
                <c:pt idx="14">
                  <c:v>0.82909999999999995</c:v>
                </c:pt>
                <c:pt idx="15">
                  <c:v>0.88639999999999997</c:v>
                </c:pt>
                <c:pt idx="16">
                  <c:v>0.94010000000000005</c:v>
                </c:pt>
                <c:pt idx="17">
                  <c:v>0.99099999999999999</c:v>
                </c:pt>
                <c:pt idx="18">
                  <c:v>1.0389999999999999</c:v>
                </c:pt>
                <c:pt idx="19">
                  <c:v>1.0860000000000001</c:v>
                </c:pt>
                <c:pt idx="20">
                  <c:v>1.1299999999999999</c:v>
                </c:pt>
                <c:pt idx="21">
                  <c:v>1.173</c:v>
                </c:pt>
                <c:pt idx="22">
                  <c:v>1.214</c:v>
                </c:pt>
                <c:pt idx="23">
                  <c:v>1.254</c:v>
                </c:pt>
                <c:pt idx="24">
                  <c:v>1.292</c:v>
                </c:pt>
                <c:pt idx="25">
                  <c:v>1.33</c:v>
                </c:pt>
                <c:pt idx="26">
                  <c:v>1.401</c:v>
                </c:pt>
                <c:pt idx="27">
                  <c:v>1.4870000000000001</c:v>
                </c:pt>
                <c:pt idx="28">
                  <c:v>1.5669999999999999</c:v>
                </c:pt>
                <c:pt idx="29">
                  <c:v>1.643</c:v>
                </c:pt>
                <c:pt idx="30">
                  <c:v>1.716</c:v>
                </c:pt>
                <c:pt idx="31">
                  <c:v>1.7869999999999999</c:v>
                </c:pt>
                <c:pt idx="32">
                  <c:v>1.8540000000000001</c:v>
                </c:pt>
                <c:pt idx="33">
                  <c:v>1.919</c:v>
                </c:pt>
                <c:pt idx="34">
                  <c:v>1.982</c:v>
                </c:pt>
                <c:pt idx="35">
                  <c:v>2.1019999999999999</c:v>
                </c:pt>
                <c:pt idx="36">
                  <c:v>2.2160000000000002</c:v>
                </c:pt>
                <c:pt idx="37">
                  <c:v>2.3239999999999998</c:v>
                </c:pt>
                <c:pt idx="38">
                  <c:v>2.4279999999999999</c:v>
                </c:pt>
                <c:pt idx="39">
                  <c:v>2.5270000000000001</c:v>
                </c:pt>
                <c:pt idx="40">
                  <c:v>2.6219999999999999</c:v>
                </c:pt>
                <c:pt idx="41">
                  <c:v>2.8029999999999999</c:v>
                </c:pt>
                <c:pt idx="42">
                  <c:v>2.9729999999999999</c:v>
                </c:pt>
                <c:pt idx="43">
                  <c:v>3.1339999999999999</c:v>
                </c:pt>
                <c:pt idx="44">
                  <c:v>3.2869999999999999</c:v>
                </c:pt>
                <c:pt idx="45">
                  <c:v>3.4329999999999998</c:v>
                </c:pt>
                <c:pt idx="46">
                  <c:v>3.573</c:v>
                </c:pt>
                <c:pt idx="47">
                  <c:v>3.7080000000000002</c:v>
                </c:pt>
                <c:pt idx="48">
                  <c:v>3.8380000000000001</c:v>
                </c:pt>
                <c:pt idx="49">
                  <c:v>3.964</c:v>
                </c:pt>
                <c:pt idx="50">
                  <c:v>4.0860000000000003</c:v>
                </c:pt>
                <c:pt idx="51">
                  <c:v>4.2050000000000001</c:v>
                </c:pt>
                <c:pt idx="52">
                  <c:v>4.4320000000000004</c:v>
                </c:pt>
                <c:pt idx="53">
                  <c:v>4.7009999999999996</c:v>
                </c:pt>
                <c:pt idx="54">
                  <c:v>4.9550000000000001</c:v>
                </c:pt>
                <c:pt idx="55">
                  <c:v>5.1970000000000001</c:v>
                </c:pt>
                <c:pt idx="56">
                  <c:v>5.4279999999999999</c:v>
                </c:pt>
                <c:pt idx="57">
                  <c:v>5.65</c:v>
                </c:pt>
                <c:pt idx="58">
                  <c:v>5.8630000000000004</c:v>
                </c:pt>
                <c:pt idx="59">
                  <c:v>6.069</c:v>
                </c:pt>
                <c:pt idx="60">
                  <c:v>6.3010000000000002</c:v>
                </c:pt>
                <c:pt idx="61">
                  <c:v>6.8470000000000004</c:v>
                </c:pt>
                <c:pt idx="62">
                  <c:v>7.2519999999999998</c:v>
                </c:pt>
                <c:pt idx="63">
                  <c:v>7.57</c:v>
                </c:pt>
                <c:pt idx="64">
                  <c:v>7.8319999999999999</c:v>
                </c:pt>
                <c:pt idx="65">
                  <c:v>8.0549999999999997</c:v>
                </c:pt>
                <c:pt idx="66">
                  <c:v>8.2520000000000007</c:v>
                </c:pt>
                <c:pt idx="67">
                  <c:v>8.5950000000000006</c:v>
                </c:pt>
                <c:pt idx="68">
                  <c:v>8.8940000000000001</c:v>
                </c:pt>
                <c:pt idx="69">
                  <c:v>9.1660000000000004</c:v>
                </c:pt>
                <c:pt idx="70">
                  <c:v>9.4209999999999994</c:v>
                </c:pt>
                <c:pt idx="71">
                  <c:v>9.66</c:v>
                </c:pt>
                <c:pt idx="72">
                  <c:v>9.8879999999999999</c:v>
                </c:pt>
                <c:pt idx="73">
                  <c:v>10.1</c:v>
                </c:pt>
                <c:pt idx="74">
                  <c:v>10.31</c:v>
                </c:pt>
                <c:pt idx="75">
                  <c:v>10.5</c:v>
                </c:pt>
                <c:pt idx="76">
                  <c:v>10.68</c:v>
                </c:pt>
                <c:pt idx="77">
                  <c:v>10.85</c:v>
                </c:pt>
                <c:pt idx="78">
                  <c:v>11.16</c:v>
                </c:pt>
                <c:pt idx="79">
                  <c:v>11.48</c:v>
                </c:pt>
                <c:pt idx="80">
                  <c:v>11.76</c:v>
                </c:pt>
                <c:pt idx="81">
                  <c:v>11.99</c:v>
                </c:pt>
                <c:pt idx="82">
                  <c:v>12.19</c:v>
                </c:pt>
                <c:pt idx="83">
                  <c:v>12.36</c:v>
                </c:pt>
                <c:pt idx="84">
                  <c:v>12.51</c:v>
                </c:pt>
                <c:pt idx="85">
                  <c:v>12.65</c:v>
                </c:pt>
                <c:pt idx="86">
                  <c:v>12.78</c:v>
                </c:pt>
                <c:pt idx="87">
                  <c:v>12.99</c:v>
                </c:pt>
                <c:pt idx="88">
                  <c:v>13.17</c:v>
                </c:pt>
                <c:pt idx="89">
                  <c:v>13.32</c:v>
                </c:pt>
                <c:pt idx="90">
                  <c:v>13.45</c:v>
                </c:pt>
                <c:pt idx="91">
                  <c:v>13.57</c:v>
                </c:pt>
                <c:pt idx="92">
                  <c:v>13.68</c:v>
                </c:pt>
                <c:pt idx="93">
                  <c:v>13.88</c:v>
                </c:pt>
                <c:pt idx="94">
                  <c:v>14.08</c:v>
                </c:pt>
                <c:pt idx="95">
                  <c:v>14.31</c:v>
                </c:pt>
                <c:pt idx="96">
                  <c:v>14.58</c:v>
                </c:pt>
                <c:pt idx="97">
                  <c:v>14.9</c:v>
                </c:pt>
                <c:pt idx="98">
                  <c:v>15.26</c:v>
                </c:pt>
                <c:pt idx="99">
                  <c:v>15.68</c:v>
                </c:pt>
                <c:pt idx="100">
                  <c:v>16.149999999999999</c:v>
                </c:pt>
                <c:pt idx="101">
                  <c:v>16.670000000000002</c:v>
                </c:pt>
                <c:pt idx="102">
                  <c:v>17.239999999999998</c:v>
                </c:pt>
                <c:pt idx="103">
                  <c:v>17.850000000000001</c:v>
                </c:pt>
                <c:pt idx="104">
                  <c:v>19.2</c:v>
                </c:pt>
                <c:pt idx="105">
                  <c:v>21.09</c:v>
                </c:pt>
                <c:pt idx="106">
                  <c:v>23.16</c:v>
                </c:pt>
                <c:pt idx="107">
                  <c:v>25.36</c:v>
                </c:pt>
                <c:pt idx="108">
                  <c:v>27.65</c:v>
                </c:pt>
                <c:pt idx="109">
                  <c:v>29.99</c:v>
                </c:pt>
                <c:pt idx="110">
                  <c:v>32.369999999999997</c:v>
                </c:pt>
                <c:pt idx="111">
                  <c:v>34.75</c:v>
                </c:pt>
                <c:pt idx="112">
                  <c:v>37.11</c:v>
                </c:pt>
                <c:pt idx="113">
                  <c:v>41.75</c:v>
                </c:pt>
                <c:pt idx="114">
                  <c:v>46.21</c:v>
                </c:pt>
                <c:pt idx="115">
                  <c:v>50.46</c:v>
                </c:pt>
                <c:pt idx="116">
                  <c:v>54.48</c:v>
                </c:pt>
                <c:pt idx="117">
                  <c:v>58.27</c:v>
                </c:pt>
                <c:pt idx="118">
                  <c:v>61.84</c:v>
                </c:pt>
                <c:pt idx="119">
                  <c:v>68.349999999999994</c:v>
                </c:pt>
                <c:pt idx="120">
                  <c:v>74.06</c:v>
                </c:pt>
                <c:pt idx="121">
                  <c:v>79.069999999999993</c:v>
                </c:pt>
                <c:pt idx="122">
                  <c:v>83.44</c:v>
                </c:pt>
                <c:pt idx="123">
                  <c:v>87.26</c:v>
                </c:pt>
                <c:pt idx="124">
                  <c:v>90.58</c:v>
                </c:pt>
                <c:pt idx="125">
                  <c:v>93.49</c:v>
                </c:pt>
                <c:pt idx="126">
                  <c:v>96.03</c:v>
                </c:pt>
                <c:pt idx="127">
                  <c:v>98.26</c:v>
                </c:pt>
                <c:pt idx="128">
                  <c:v>100.2</c:v>
                </c:pt>
                <c:pt idx="129">
                  <c:v>102</c:v>
                </c:pt>
                <c:pt idx="130">
                  <c:v>104.9</c:v>
                </c:pt>
                <c:pt idx="131">
                  <c:v>107.7</c:v>
                </c:pt>
                <c:pt idx="132">
                  <c:v>109.9</c:v>
                </c:pt>
                <c:pt idx="133">
                  <c:v>111.6</c:v>
                </c:pt>
                <c:pt idx="134">
                  <c:v>112.9</c:v>
                </c:pt>
                <c:pt idx="135">
                  <c:v>113.9</c:v>
                </c:pt>
                <c:pt idx="136">
                  <c:v>114.7</c:v>
                </c:pt>
                <c:pt idx="137">
                  <c:v>115.4</c:v>
                </c:pt>
                <c:pt idx="138">
                  <c:v>116.1</c:v>
                </c:pt>
                <c:pt idx="139">
                  <c:v>118.3</c:v>
                </c:pt>
                <c:pt idx="140">
                  <c:v>118.7</c:v>
                </c:pt>
                <c:pt idx="141">
                  <c:v>118.8</c:v>
                </c:pt>
                <c:pt idx="142">
                  <c:v>118.9</c:v>
                </c:pt>
                <c:pt idx="143">
                  <c:v>118.8</c:v>
                </c:pt>
                <c:pt idx="144">
                  <c:v>118.6</c:v>
                </c:pt>
                <c:pt idx="145">
                  <c:v>118.1</c:v>
                </c:pt>
                <c:pt idx="146">
                  <c:v>117.4</c:v>
                </c:pt>
                <c:pt idx="147">
                  <c:v>116.6</c:v>
                </c:pt>
                <c:pt idx="148">
                  <c:v>115.6</c:v>
                </c:pt>
                <c:pt idx="149">
                  <c:v>114.6</c:v>
                </c:pt>
                <c:pt idx="150">
                  <c:v>113.5</c:v>
                </c:pt>
                <c:pt idx="151">
                  <c:v>112.4</c:v>
                </c:pt>
                <c:pt idx="152">
                  <c:v>111.3</c:v>
                </c:pt>
                <c:pt idx="153">
                  <c:v>110.2</c:v>
                </c:pt>
                <c:pt idx="154">
                  <c:v>109</c:v>
                </c:pt>
                <c:pt idx="155">
                  <c:v>107.9</c:v>
                </c:pt>
                <c:pt idx="156">
                  <c:v>105.6</c:v>
                </c:pt>
                <c:pt idx="157">
                  <c:v>102.8</c:v>
                </c:pt>
                <c:pt idx="158">
                  <c:v>100.1</c:v>
                </c:pt>
                <c:pt idx="159">
                  <c:v>97.47</c:v>
                </c:pt>
                <c:pt idx="160">
                  <c:v>94.95</c:v>
                </c:pt>
                <c:pt idx="161">
                  <c:v>92.54</c:v>
                </c:pt>
                <c:pt idx="162">
                  <c:v>90.22</c:v>
                </c:pt>
                <c:pt idx="163">
                  <c:v>87.99</c:v>
                </c:pt>
                <c:pt idx="164">
                  <c:v>85.86</c:v>
                </c:pt>
                <c:pt idx="165">
                  <c:v>81.83</c:v>
                </c:pt>
                <c:pt idx="166">
                  <c:v>78.08</c:v>
                </c:pt>
                <c:pt idx="167">
                  <c:v>74.58</c:v>
                </c:pt>
                <c:pt idx="168">
                  <c:v>71.37</c:v>
                </c:pt>
                <c:pt idx="169">
                  <c:v>68.83</c:v>
                </c:pt>
                <c:pt idx="170">
                  <c:v>66.47</c:v>
                </c:pt>
                <c:pt idx="171">
                  <c:v>62.25</c:v>
                </c:pt>
                <c:pt idx="172">
                  <c:v>58.58</c:v>
                </c:pt>
                <c:pt idx="173">
                  <c:v>55.37</c:v>
                </c:pt>
                <c:pt idx="174">
                  <c:v>52.54</c:v>
                </c:pt>
                <c:pt idx="175">
                  <c:v>50.03</c:v>
                </c:pt>
                <c:pt idx="176">
                  <c:v>47.79</c:v>
                </c:pt>
                <c:pt idx="177">
                  <c:v>45.77</c:v>
                </c:pt>
                <c:pt idx="178">
                  <c:v>43.95</c:v>
                </c:pt>
                <c:pt idx="179">
                  <c:v>42.3</c:v>
                </c:pt>
                <c:pt idx="180">
                  <c:v>40.799999999999997</c:v>
                </c:pt>
                <c:pt idx="181">
                  <c:v>39.43</c:v>
                </c:pt>
                <c:pt idx="182">
                  <c:v>37</c:v>
                </c:pt>
                <c:pt idx="183">
                  <c:v>34.46</c:v>
                </c:pt>
                <c:pt idx="184">
                  <c:v>32.33</c:v>
                </c:pt>
                <c:pt idx="185">
                  <c:v>30.53</c:v>
                </c:pt>
                <c:pt idx="186">
                  <c:v>28.98</c:v>
                </c:pt>
                <c:pt idx="187">
                  <c:v>27.64</c:v>
                </c:pt>
                <c:pt idx="188">
                  <c:v>26.46</c:v>
                </c:pt>
                <c:pt idx="189">
                  <c:v>25.42</c:v>
                </c:pt>
                <c:pt idx="190">
                  <c:v>24.5</c:v>
                </c:pt>
                <c:pt idx="191">
                  <c:v>22.93</c:v>
                </c:pt>
                <c:pt idx="192">
                  <c:v>21.65</c:v>
                </c:pt>
                <c:pt idx="193">
                  <c:v>20.59</c:v>
                </c:pt>
                <c:pt idx="194">
                  <c:v>19.690000000000001</c:v>
                </c:pt>
                <c:pt idx="195">
                  <c:v>18.920000000000002</c:v>
                </c:pt>
                <c:pt idx="196">
                  <c:v>18.25</c:v>
                </c:pt>
                <c:pt idx="197">
                  <c:v>17.16</c:v>
                </c:pt>
                <c:pt idx="198">
                  <c:v>16.3</c:v>
                </c:pt>
                <c:pt idx="199">
                  <c:v>15.62</c:v>
                </c:pt>
                <c:pt idx="200">
                  <c:v>15.07</c:v>
                </c:pt>
                <c:pt idx="201">
                  <c:v>14.61</c:v>
                </c:pt>
                <c:pt idx="202">
                  <c:v>14.23</c:v>
                </c:pt>
                <c:pt idx="203">
                  <c:v>13.91</c:v>
                </c:pt>
                <c:pt idx="204">
                  <c:v>13.63</c:v>
                </c:pt>
                <c:pt idx="205">
                  <c:v>13.4</c:v>
                </c:pt>
                <c:pt idx="206">
                  <c:v>13.19</c:v>
                </c:pt>
                <c:pt idx="207">
                  <c:v>13.01</c:v>
                </c:pt>
                <c:pt idx="208">
                  <c:v>12.77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DAA-405B-8A7C-77FBA7C5780A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srim197Au_Mylar!$D$20:$D$228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srim197Au_Mylar!$F$20:$F$228</c:f>
              <c:numCache>
                <c:formatCode>0.000E+00</c:formatCode>
                <c:ptCount val="209"/>
                <c:pt idx="0">
                  <c:v>3.4830000000000001</c:v>
                </c:pt>
                <c:pt idx="1">
                  <c:v>3.6960000000000002</c:v>
                </c:pt>
                <c:pt idx="2">
                  <c:v>3.895</c:v>
                </c:pt>
                <c:pt idx="3">
                  <c:v>4.0819999999999999</c:v>
                </c:pt>
                <c:pt idx="4">
                  <c:v>4.258</c:v>
                </c:pt>
                <c:pt idx="5">
                  <c:v>4.4249999999999998</c:v>
                </c:pt>
                <c:pt idx="6">
                  <c:v>4.5839999999999996</c:v>
                </c:pt>
                <c:pt idx="7">
                  <c:v>4.7359999999999998</c:v>
                </c:pt>
                <c:pt idx="8">
                  <c:v>4.8810000000000002</c:v>
                </c:pt>
                <c:pt idx="9">
                  <c:v>5.1539999999999999</c:v>
                </c:pt>
                <c:pt idx="10">
                  <c:v>5.4059999999999997</c:v>
                </c:pt>
                <c:pt idx="11">
                  <c:v>5.6420000000000003</c:v>
                </c:pt>
                <c:pt idx="12">
                  <c:v>5.8630000000000004</c:v>
                </c:pt>
                <c:pt idx="13">
                  <c:v>6.0709999999999997</c:v>
                </c:pt>
                <c:pt idx="14">
                  <c:v>6.2679999999999998</c:v>
                </c:pt>
                <c:pt idx="15">
                  <c:v>6.6319999999999997</c:v>
                </c:pt>
                <c:pt idx="16">
                  <c:v>6.9619999999999997</c:v>
                </c:pt>
                <c:pt idx="17">
                  <c:v>7.266</c:v>
                </c:pt>
                <c:pt idx="18">
                  <c:v>7.5460000000000003</c:v>
                </c:pt>
                <c:pt idx="19">
                  <c:v>7.8070000000000004</c:v>
                </c:pt>
                <c:pt idx="20">
                  <c:v>8.0500000000000007</c:v>
                </c:pt>
                <c:pt idx="21">
                  <c:v>8.2780000000000005</c:v>
                </c:pt>
                <c:pt idx="22">
                  <c:v>8.4930000000000003</c:v>
                </c:pt>
                <c:pt idx="23">
                  <c:v>8.6950000000000003</c:v>
                </c:pt>
                <c:pt idx="24">
                  <c:v>8.8870000000000005</c:v>
                </c:pt>
                <c:pt idx="25">
                  <c:v>9.07</c:v>
                </c:pt>
                <c:pt idx="26">
                  <c:v>9.4090000000000007</c:v>
                </c:pt>
                <c:pt idx="27">
                  <c:v>9.7919999999999998</c:v>
                </c:pt>
                <c:pt idx="28">
                  <c:v>10.14</c:v>
                </c:pt>
                <c:pt idx="29">
                  <c:v>10.45</c:v>
                </c:pt>
                <c:pt idx="30">
                  <c:v>10.74</c:v>
                </c:pt>
                <c:pt idx="31">
                  <c:v>11</c:v>
                </c:pt>
                <c:pt idx="32">
                  <c:v>11.25</c:v>
                </c:pt>
                <c:pt idx="33">
                  <c:v>11.47</c:v>
                </c:pt>
                <c:pt idx="34">
                  <c:v>11.68</c:v>
                </c:pt>
                <c:pt idx="35">
                  <c:v>12.07</c:v>
                </c:pt>
                <c:pt idx="36">
                  <c:v>12.41</c:v>
                </c:pt>
                <c:pt idx="37">
                  <c:v>12.71</c:v>
                </c:pt>
                <c:pt idx="38">
                  <c:v>12.98</c:v>
                </c:pt>
                <c:pt idx="39">
                  <c:v>13.23</c:v>
                </c:pt>
                <c:pt idx="40">
                  <c:v>13.45</c:v>
                </c:pt>
                <c:pt idx="41">
                  <c:v>13.85</c:v>
                </c:pt>
                <c:pt idx="42">
                  <c:v>14.18</c:v>
                </c:pt>
                <c:pt idx="43">
                  <c:v>14.46</c:v>
                </c:pt>
                <c:pt idx="44">
                  <c:v>14.71</c:v>
                </c:pt>
                <c:pt idx="45">
                  <c:v>14.92</c:v>
                </c:pt>
                <c:pt idx="46">
                  <c:v>15.11</c:v>
                </c:pt>
                <c:pt idx="47">
                  <c:v>15.28</c:v>
                </c:pt>
                <c:pt idx="48">
                  <c:v>15.42</c:v>
                </c:pt>
                <c:pt idx="49">
                  <c:v>15.55</c:v>
                </c:pt>
                <c:pt idx="50">
                  <c:v>15.67</c:v>
                </c:pt>
                <c:pt idx="51">
                  <c:v>15.77</c:v>
                </c:pt>
                <c:pt idx="52">
                  <c:v>15.94</c:v>
                </c:pt>
                <c:pt idx="53">
                  <c:v>16.100000000000001</c:v>
                </c:pt>
                <c:pt idx="54">
                  <c:v>16.22</c:v>
                </c:pt>
                <c:pt idx="55">
                  <c:v>16.309999999999999</c:v>
                </c:pt>
                <c:pt idx="56">
                  <c:v>16.37</c:v>
                </c:pt>
                <c:pt idx="57">
                  <c:v>16.41</c:v>
                </c:pt>
                <c:pt idx="58">
                  <c:v>16.43</c:v>
                </c:pt>
                <c:pt idx="59">
                  <c:v>16.43</c:v>
                </c:pt>
                <c:pt idx="60">
                  <c:v>16.43</c:v>
                </c:pt>
                <c:pt idx="61">
                  <c:v>16.38</c:v>
                </c:pt>
                <c:pt idx="62">
                  <c:v>16.309999999999999</c:v>
                </c:pt>
                <c:pt idx="63">
                  <c:v>16.22</c:v>
                </c:pt>
                <c:pt idx="64">
                  <c:v>16.11</c:v>
                </c:pt>
                <c:pt idx="65">
                  <c:v>16</c:v>
                </c:pt>
                <c:pt idx="66">
                  <c:v>15.87</c:v>
                </c:pt>
                <c:pt idx="67">
                  <c:v>15.61</c:v>
                </c:pt>
                <c:pt idx="68">
                  <c:v>15.34</c:v>
                </c:pt>
                <c:pt idx="69">
                  <c:v>15.06</c:v>
                </c:pt>
                <c:pt idx="70">
                  <c:v>14.79</c:v>
                </c:pt>
                <c:pt idx="71">
                  <c:v>14.52</c:v>
                </c:pt>
                <c:pt idx="72">
                  <c:v>14.26</c:v>
                </c:pt>
                <c:pt idx="73">
                  <c:v>14</c:v>
                </c:pt>
                <c:pt idx="74">
                  <c:v>13.76</c:v>
                </c:pt>
                <c:pt idx="75">
                  <c:v>13.52</c:v>
                </c:pt>
                <c:pt idx="76">
                  <c:v>13.29</c:v>
                </c:pt>
                <c:pt idx="77">
                  <c:v>13.07</c:v>
                </c:pt>
                <c:pt idx="78">
                  <c:v>12.65</c:v>
                </c:pt>
                <c:pt idx="79">
                  <c:v>12.16</c:v>
                </c:pt>
                <c:pt idx="80">
                  <c:v>11.72</c:v>
                </c:pt>
                <c:pt idx="81">
                  <c:v>11.31</c:v>
                </c:pt>
                <c:pt idx="82">
                  <c:v>10.93</c:v>
                </c:pt>
                <c:pt idx="83">
                  <c:v>10.58</c:v>
                </c:pt>
                <c:pt idx="84">
                  <c:v>10.26</c:v>
                </c:pt>
                <c:pt idx="85">
                  <c:v>9.9550000000000001</c:v>
                </c:pt>
                <c:pt idx="86">
                  <c:v>9.6739999999999995</c:v>
                </c:pt>
                <c:pt idx="87">
                  <c:v>9.1639999999999997</c:v>
                </c:pt>
                <c:pt idx="88">
                  <c:v>8.7140000000000004</c:v>
                </c:pt>
                <c:pt idx="89">
                  <c:v>8.3140000000000001</c:v>
                </c:pt>
                <c:pt idx="90">
                  <c:v>7.9539999999999997</c:v>
                </c:pt>
                <c:pt idx="91">
                  <c:v>7.63</c:v>
                </c:pt>
                <c:pt idx="92">
                  <c:v>7.335</c:v>
                </c:pt>
                <c:pt idx="93">
                  <c:v>6.8179999999999996</c:v>
                </c:pt>
                <c:pt idx="94">
                  <c:v>6.38</c:v>
                </c:pt>
                <c:pt idx="95">
                  <c:v>6.0030000000000001</c:v>
                </c:pt>
                <c:pt idx="96">
                  <c:v>5.6740000000000004</c:v>
                </c:pt>
                <c:pt idx="97">
                  <c:v>5.3840000000000003</c:v>
                </c:pt>
                <c:pt idx="98">
                  <c:v>5.1269999999999998</c:v>
                </c:pt>
                <c:pt idx="99">
                  <c:v>4.8959999999999999</c:v>
                </c:pt>
                <c:pt idx="100">
                  <c:v>4.6879999999999997</c:v>
                </c:pt>
                <c:pt idx="101">
                  <c:v>4.5</c:v>
                </c:pt>
                <c:pt idx="102">
                  <c:v>4.3280000000000003</c:v>
                </c:pt>
                <c:pt idx="103">
                  <c:v>4.1710000000000003</c:v>
                </c:pt>
                <c:pt idx="104">
                  <c:v>3.8919999999999999</c:v>
                </c:pt>
                <c:pt idx="105">
                  <c:v>3.5979999999999999</c:v>
                </c:pt>
                <c:pt idx="106">
                  <c:v>3.35</c:v>
                </c:pt>
                <c:pt idx="107">
                  <c:v>3.1379999999999999</c:v>
                </c:pt>
                <c:pt idx="108">
                  <c:v>2.9550000000000001</c:v>
                </c:pt>
                <c:pt idx="109">
                  <c:v>2.794</c:v>
                </c:pt>
                <c:pt idx="110">
                  <c:v>2.6509999999999998</c:v>
                </c:pt>
                <c:pt idx="111">
                  <c:v>2.524</c:v>
                </c:pt>
                <c:pt idx="112">
                  <c:v>2.41</c:v>
                </c:pt>
                <c:pt idx="113">
                  <c:v>2.2130000000000001</c:v>
                </c:pt>
                <c:pt idx="114">
                  <c:v>2.0489999999999999</c:v>
                </c:pt>
                <c:pt idx="115">
                  <c:v>1.91</c:v>
                </c:pt>
                <c:pt idx="116">
                  <c:v>1.7909999999999999</c:v>
                </c:pt>
                <c:pt idx="117">
                  <c:v>1.6870000000000001</c:v>
                </c:pt>
                <c:pt idx="118">
                  <c:v>1.595</c:v>
                </c:pt>
                <c:pt idx="119">
                  <c:v>1.4419999999999999</c:v>
                </c:pt>
                <c:pt idx="120">
                  <c:v>1.3180000000000001</c:v>
                </c:pt>
                <c:pt idx="121">
                  <c:v>1.2150000000000001</c:v>
                </c:pt>
                <c:pt idx="122">
                  <c:v>1.1279999999999999</c:v>
                </c:pt>
                <c:pt idx="123">
                  <c:v>1.054</c:v>
                </c:pt>
                <c:pt idx="124">
                  <c:v>0.99</c:v>
                </c:pt>
                <c:pt idx="125">
                  <c:v>0.93389999999999995</c:v>
                </c:pt>
                <c:pt idx="126">
                  <c:v>0.88429999999999997</c:v>
                </c:pt>
                <c:pt idx="127">
                  <c:v>0.84009999999999996</c:v>
                </c:pt>
                <c:pt idx="128">
                  <c:v>0.80059999999999998</c:v>
                </c:pt>
                <c:pt idx="129">
                  <c:v>0.76480000000000004</c:v>
                </c:pt>
                <c:pt idx="130">
                  <c:v>0.70289999999999997</c:v>
                </c:pt>
                <c:pt idx="131">
                  <c:v>0.63919999999999999</c:v>
                </c:pt>
                <c:pt idx="132">
                  <c:v>0.58689999999999998</c:v>
                </c:pt>
                <c:pt idx="133">
                  <c:v>0.54310000000000003</c:v>
                </c:pt>
                <c:pt idx="134">
                  <c:v>0.50590000000000002</c:v>
                </c:pt>
                <c:pt idx="135">
                  <c:v>0.47370000000000001</c:v>
                </c:pt>
                <c:pt idx="136">
                  <c:v>0.44569999999999999</c:v>
                </c:pt>
                <c:pt idx="137">
                  <c:v>0.42109999999999997</c:v>
                </c:pt>
                <c:pt idx="138">
                  <c:v>0.3992</c:v>
                </c:pt>
                <c:pt idx="139">
                  <c:v>0.36209999999999998</c:v>
                </c:pt>
                <c:pt idx="140">
                  <c:v>0.33169999999999999</c:v>
                </c:pt>
                <c:pt idx="141">
                  <c:v>0.30630000000000002</c:v>
                </c:pt>
                <c:pt idx="142">
                  <c:v>0.2848</c:v>
                </c:pt>
                <c:pt idx="143">
                  <c:v>0.26629999999999998</c:v>
                </c:pt>
                <c:pt idx="144">
                  <c:v>0.25009999999999999</c:v>
                </c:pt>
                <c:pt idx="145">
                  <c:v>0.2235</c:v>
                </c:pt>
                <c:pt idx="146">
                  <c:v>0.20219999999999999</c:v>
                </c:pt>
                <c:pt idx="147">
                  <c:v>0.18490000000000001</c:v>
                </c:pt>
                <c:pt idx="148">
                  <c:v>0.17050000000000001</c:v>
                </c:pt>
                <c:pt idx="149">
                  <c:v>0.1583</c:v>
                </c:pt>
                <c:pt idx="150">
                  <c:v>0.14779999999999999</c:v>
                </c:pt>
                <c:pt idx="151">
                  <c:v>0.13869999999999999</c:v>
                </c:pt>
                <c:pt idx="152">
                  <c:v>0.13070000000000001</c:v>
                </c:pt>
                <c:pt idx="153">
                  <c:v>0.1236</c:v>
                </c:pt>
                <c:pt idx="154">
                  <c:v>0.1173</c:v>
                </c:pt>
                <c:pt idx="155">
                  <c:v>0.11169999999999999</c:v>
                </c:pt>
                <c:pt idx="156">
                  <c:v>0.10199999999999999</c:v>
                </c:pt>
                <c:pt idx="157">
                  <c:v>9.2069999999999999E-2</c:v>
                </c:pt>
                <c:pt idx="158">
                  <c:v>8.4019999999999997E-2</c:v>
                </c:pt>
                <c:pt idx="159">
                  <c:v>7.7329999999999996E-2</c:v>
                </c:pt>
                <c:pt idx="160">
                  <c:v>7.1679999999999994E-2</c:v>
                </c:pt>
                <c:pt idx="161">
                  <c:v>6.6839999999999997E-2</c:v>
                </c:pt>
                <c:pt idx="162">
                  <c:v>6.2649999999999997E-2</c:v>
                </c:pt>
                <c:pt idx="163">
                  <c:v>5.8970000000000002E-2</c:v>
                </c:pt>
                <c:pt idx="164">
                  <c:v>5.5730000000000002E-2</c:v>
                </c:pt>
                <c:pt idx="165">
                  <c:v>5.0250000000000003E-2</c:v>
                </c:pt>
                <c:pt idx="166">
                  <c:v>4.58E-2</c:v>
                </c:pt>
                <c:pt idx="167">
                  <c:v>4.2110000000000002E-2</c:v>
                </c:pt>
                <c:pt idx="168">
                  <c:v>3.9E-2</c:v>
                </c:pt>
                <c:pt idx="169">
                  <c:v>3.6339999999999997E-2</c:v>
                </c:pt>
                <c:pt idx="170">
                  <c:v>3.4029999999999998E-2</c:v>
                </c:pt>
                <c:pt idx="171">
                  <c:v>3.023E-2</c:v>
                </c:pt>
                <c:pt idx="172">
                  <c:v>2.7230000000000001E-2</c:v>
                </c:pt>
                <c:pt idx="173">
                  <c:v>2.479E-2</c:v>
                </c:pt>
                <c:pt idx="174">
                  <c:v>2.2780000000000002E-2</c:v>
                </c:pt>
                <c:pt idx="175">
                  <c:v>2.1080000000000002E-2</c:v>
                </c:pt>
                <c:pt idx="176">
                  <c:v>1.9619999999999999E-2</c:v>
                </c:pt>
                <c:pt idx="177">
                  <c:v>1.8360000000000001E-2</c:v>
                </c:pt>
                <c:pt idx="178">
                  <c:v>1.7270000000000001E-2</c:v>
                </c:pt>
                <c:pt idx="179">
                  <c:v>1.6299999999999999E-2</c:v>
                </c:pt>
                <c:pt idx="180">
                  <c:v>1.5429999999999999E-2</c:v>
                </c:pt>
                <c:pt idx="181">
                  <c:v>1.4659999999999999E-2</c:v>
                </c:pt>
                <c:pt idx="182">
                  <c:v>1.3339999999999999E-2</c:v>
                </c:pt>
                <c:pt idx="183">
                  <c:v>1.2E-2</c:v>
                </c:pt>
                <c:pt idx="184">
                  <c:v>1.0919999999999999E-2</c:v>
                </c:pt>
                <c:pt idx="185">
                  <c:v>1.0019999999999999E-2</c:v>
                </c:pt>
                <c:pt idx="186">
                  <c:v>9.2619999999999994E-3</c:v>
                </c:pt>
                <c:pt idx="187">
                  <c:v>8.6160000000000004E-3</c:v>
                </c:pt>
                <c:pt idx="188">
                  <c:v>8.0579999999999992E-3</c:v>
                </c:pt>
                <c:pt idx="189">
                  <c:v>7.5709999999999996E-3</c:v>
                </c:pt>
                <c:pt idx="190">
                  <c:v>7.1419999999999999E-3</c:v>
                </c:pt>
                <c:pt idx="191">
                  <c:v>6.4200000000000004E-3</c:v>
                </c:pt>
                <c:pt idx="192">
                  <c:v>5.8349999999999999E-3</c:v>
                </c:pt>
                <c:pt idx="193">
                  <c:v>5.3509999999999999E-3</c:v>
                </c:pt>
                <c:pt idx="194">
                  <c:v>4.9449999999999997E-3</c:v>
                </c:pt>
                <c:pt idx="195">
                  <c:v>4.5979999999999997E-3</c:v>
                </c:pt>
                <c:pt idx="196">
                  <c:v>4.2979999999999997E-3</c:v>
                </c:pt>
                <c:pt idx="197">
                  <c:v>3.8059999999999999E-3</c:v>
                </c:pt>
                <c:pt idx="198">
                  <c:v>3.4190000000000002E-3</c:v>
                </c:pt>
                <c:pt idx="199">
                  <c:v>3.1059999999999998E-3</c:v>
                </c:pt>
                <c:pt idx="200">
                  <c:v>2.8470000000000001E-3</c:v>
                </c:pt>
                <c:pt idx="201">
                  <c:v>2.6289999999999998E-3</c:v>
                </c:pt>
                <c:pt idx="202">
                  <c:v>2.444E-3</c:v>
                </c:pt>
                <c:pt idx="203">
                  <c:v>2.284E-3</c:v>
                </c:pt>
                <c:pt idx="204">
                  <c:v>2.1440000000000001E-3</c:v>
                </c:pt>
                <c:pt idx="205">
                  <c:v>2.0209999999999998E-3</c:v>
                </c:pt>
                <c:pt idx="206">
                  <c:v>1.9120000000000001E-3</c:v>
                </c:pt>
                <c:pt idx="207">
                  <c:v>1.8140000000000001E-3</c:v>
                </c:pt>
                <c:pt idx="208">
                  <c:v>1.67E-3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AA-405B-8A7C-77FBA7C5780A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srim197Au_Mylar!$D$20:$D$228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srim197Au_Mylar!$G$20:$G$228</c:f>
              <c:numCache>
                <c:formatCode>0.000E+00</c:formatCode>
                <c:ptCount val="209"/>
                <c:pt idx="0">
                  <c:v>3.9262000000000001</c:v>
                </c:pt>
                <c:pt idx="1">
                  <c:v>4.1661000000000001</c:v>
                </c:pt>
                <c:pt idx="2">
                  <c:v>4.3905000000000003</c:v>
                </c:pt>
                <c:pt idx="3">
                  <c:v>4.6017000000000001</c:v>
                </c:pt>
                <c:pt idx="4">
                  <c:v>4.8007999999999997</c:v>
                </c:pt>
                <c:pt idx="5">
                  <c:v>4.99</c:v>
                </c:pt>
                <c:pt idx="6">
                  <c:v>5.1702999999999992</c:v>
                </c:pt>
                <c:pt idx="7">
                  <c:v>5.3429000000000002</c:v>
                </c:pt>
                <c:pt idx="8">
                  <c:v>5.5078000000000005</c:v>
                </c:pt>
                <c:pt idx="9">
                  <c:v>5.8187999999999995</c:v>
                </c:pt>
                <c:pt idx="10">
                  <c:v>6.1067</c:v>
                </c:pt>
                <c:pt idx="11">
                  <c:v>6.3769</c:v>
                </c:pt>
                <c:pt idx="12">
                  <c:v>6.6306000000000003</c:v>
                </c:pt>
                <c:pt idx="13">
                  <c:v>6.87</c:v>
                </c:pt>
                <c:pt idx="14">
                  <c:v>7.0970999999999993</c:v>
                </c:pt>
                <c:pt idx="15">
                  <c:v>7.5183999999999997</c:v>
                </c:pt>
                <c:pt idx="16">
                  <c:v>7.9020999999999999</c:v>
                </c:pt>
                <c:pt idx="17">
                  <c:v>8.2569999999999997</c:v>
                </c:pt>
                <c:pt idx="18">
                  <c:v>8.5850000000000009</c:v>
                </c:pt>
                <c:pt idx="19">
                  <c:v>8.8930000000000007</c:v>
                </c:pt>
                <c:pt idx="20">
                  <c:v>9.18</c:v>
                </c:pt>
                <c:pt idx="21">
                  <c:v>9.4510000000000005</c:v>
                </c:pt>
                <c:pt idx="22">
                  <c:v>9.7070000000000007</c:v>
                </c:pt>
                <c:pt idx="23">
                  <c:v>9.9489999999999998</c:v>
                </c:pt>
                <c:pt idx="24">
                  <c:v>10.179</c:v>
                </c:pt>
                <c:pt idx="25">
                  <c:v>10.4</c:v>
                </c:pt>
                <c:pt idx="26">
                  <c:v>10.81</c:v>
                </c:pt>
                <c:pt idx="27">
                  <c:v>11.279</c:v>
                </c:pt>
                <c:pt idx="28">
                  <c:v>11.707000000000001</c:v>
                </c:pt>
                <c:pt idx="29">
                  <c:v>12.093</c:v>
                </c:pt>
                <c:pt idx="30">
                  <c:v>12.456</c:v>
                </c:pt>
                <c:pt idx="31">
                  <c:v>12.786999999999999</c:v>
                </c:pt>
                <c:pt idx="32">
                  <c:v>13.103999999999999</c:v>
                </c:pt>
                <c:pt idx="33">
                  <c:v>13.389000000000001</c:v>
                </c:pt>
                <c:pt idx="34">
                  <c:v>13.661999999999999</c:v>
                </c:pt>
                <c:pt idx="35">
                  <c:v>14.172000000000001</c:v>
                </c:pt>
                <c:pt idx="36">
                  <c:v>14.626000000000001</c:v>
                </c:pt>
                <c:pt idx="37">
                  <c:v>15.034000000000001</c:v>
                </c:pt>
                <c:pt idx="38">
                  <c:v>15.408000000000001</c:v>
                </c:pt>
                <c:pt idx="39">
                  <c:v>15.757000000000001</c:v>
                </c:pt>
                <c:pt idx="40">
                  <c:v>16.071999999999999</c:v>
                </c:pt>
                <c:pt idx="41">
                  <c:v>16.652999999999999</c:v>
                </c:pt>
                <c:pt idx="42">
                  <c:v>17.152999999999999</c:v>
                </c:pt>
                <c:pt idx="43">
                  <c:v>17.594000000000001</c:v>
                </c:pt>
                <c:pt idx="44">
                  <c:v>17.997</c:v>
                </c:pt>
                <c:pt idx="45">
                  <c:v>18.353000000000002</c:v>
                </c:pt>
                <c:pt idx="46">
                  <c:v>18.683</c:v>
                </c:pt>
                <c:pt idx="47">
                  <c:v>18.988</c:v>
                </c:pt>
                <c:pt idx="48">
                  <c:v>19.257999999999999</c:v>
                </c:pt>
                <c:pt idx="49">
                  <c:v>19.513999999999999</c:v>
                </c:pt>
                <c:pt idx="50">
                  <c:v>19.756</c:v>
                </c:pt>
                <c:pt idx="51">
                  <c:v>19.975000000000001</c:v>
                </c:pt>
                <c:pt idx="52">
                  <c:v>20.372</c:v>
                </c:pt>
                <c:pt idx="53">
                  <c:v>20.801000000000002</c:v>
                </c:pt>
                <c:pt idx="54">
                  <c:v>21.174999999999997</c:v>
                </c:pt>
                <c:pt idx="55">
                  <c:v>21.506999999999998</c:v>
                </c:pt>
                <c:pt idx="56">
                  <c:v>21.798000000000002</c:v>
                </c:pt>
                <c:pt idx="57">
                  <c:v>22.060000000000002</c:v>
                </c:pt>
                <c:pt idx="58">
                  <c:v>22.292999999999999</c:v>
                </c:pt>
                <c:pt idx="59">
                  <c:v>22.498999999999999</c:v>
                </c:pt>
                <c:pt idx="60">
                  <c:v>22.731000000000002</c:v>
                </c:pt>
                <c:pt idx="61">
                  <c:v>23.227</c:v>
                </c:pt>
                <c:pt idx="62">
                  <c:v>23.561999999999998</c:v>
                </c:pt>
                <c:pt idx="63">
                  <c:v>23.79</c:v>
                </c:pt>
                <c:pt idx="64">
                  <c:v>23.942</c:v>
                </c:pt>
                <c:pt idx="65">
                  <c:v>24.055</c:v>
                </c:pt>
                <c:pt idx="66">
                  <c:v>24.122</c:v>
                </c:pt>
                <c:pt idx="67">
                  <c:v>24.204999999999998</c:v>
                </c:pt>
                <c:pt idx="68">
                  <c:v>24.234000000000002</c:v>
                </c:pt>
                <c:pt idx="69">
                  <c:v>24.225999999999999</c:v>
                </c:pt>
                <c:pt idx="70">
                  <c:v>24.210999999999999</c:v>
                </c:pt>
                <c:pt idx="71">
                  <c:v>24.18</c:v>
                </c:pt>
                <c:pt idx="72">
                  <c:v>24.148</c:v>
                </c:pt>
                <c:pt idx="73">
                  <c:v>24.1</c:v>
                </c:pt>
                <c:pt idx="74">
                  <c:v>24.07</c:v>
                </c:pt>
                <c:pt idx="75">
                  <c:v>24.02</c:v>
                </c:pt>
                <c:pt idx="76">
                  <c:v>23.97</c:v>
                </c:pt>
                <c:pt idx="77">
                  <c:v>23.92</c:v>
                </c:pt>
                <c:pt idx="78">
                  <c:v>23.810000000000002</c:v>
                </c:pt>
                <c:pt idx="79">
                  <c:v>23.64</c:v>
                </c:pt>
                <c:pt idx="80">
                  <c:v>23.48</c:v>
                </c:pt>
                <c:pt idx="81">
                  <c:v>23.3</c:v>
                </c:pt>
                <c:pt idx="82">
                  <c:v>23.119999999999997</c:v>
                </c:pt>
                <c:pt idx="83">
                  <c:v>22.939999999999998</c:v>
                </c:pt>
                <c:pt idx="84">
                  <c:v>22.77</c:v>
                </c:pt>
                <c:pt idx="85">
                  <c:v>22.605</c:v>
                </c:pt>
                <c:pt idx="86">
                  <c:v>22.454000000000001</c:v>
                </c:pt>
                <c:pt idx="87">
                  <c:v>22.154</c:v>
                </c:pt>
                <c:pt idx="88">
                  <c:v>21.884</c:v>
                </c:pt>
                <c:pt idx="89">
                  <c:v>21.634</c:v>
                </c:pt>
                <c:pt idx="90">
                  <c:v>21.404</c:v>
                </c:pt>
                <c:pt idx="91">
                  <c:v>21.2</c:v>
                </c:pt>
                <c:pt idx="92">
                  <c:v>21.015000000000001</c:v>
                </c:pt>
                <c:pt idx="93">
                  <c:v>20.698</c:v>
                </c:pt>
                <c:pt idx="94">
                  <c:v>20.46</c:v>
                </c:pt>
                <c:pt idx="95">
                  <c:v>20.313000000000002</c:v>
                </c:pt>
                <c:pt idx="96">
                  <c:v>20.254000000000001</c:v>
                </c:pt>
                <c:pt idx="97">
                  <c:v>20.283999999999999</c:v>
                </c:pt>
                <c:pt idx="98">
                  <c:v>20.387</c:v>
                </c:pt>
                <c:pt idx="99">
                  <c:v>20.576000000000001</c:v>
                </c:pt>
                <c:pt idx="100">
                  <c:v>20.837999999999997</c:v>
                </c:pt>
                <c:pt idx="101">
                  <c:v>21.17</c:v>
                </c:pt>
                <c:pt idx="102">
                  <c:v>21.567999999999998</c:v>
                </c:pt>
                <c:pt idx="103">
                  <c:v>22.021000000000001</c:v>
                </c:pt>
                <c:pt idx="104">
                  <c:v>23.091999999999999</c:v>
                </c:pt>
                <c:pt idx="105">
                  <c:v>24.687999999999999</c:v>
                </c:pt>
                <c:pt idx="106">
                  <c:v>26.51</c:v>
                </c:pt>
                <c:pt idx="107">
                  <c:v>28.497999999999998</c:v>
                </c:pt>
                <c:pt idx="108">
                  <c:v>30.604999999999997</c:v>
                </c:pt>
                <c:pt idx="109">
                  <c:v>32.783999999999999</c:v>
                </c:pt>
                <c:pt idx="110">
                  <c:v>35.021000000000001</c:v>
                </c:pt>
                <c:pt idx="111">
                  <c:v>37.274000000000001</c:v>
                </c:pt>
                <c:pt idx="112">
                  <c:v>39.519999999999996</c:v>
                </c:pt>
                <c:pt idx="113">
                  <c:v>43.963000000000001</c:v>
                </c:pt>
                <c:pt idx="114">
                  <c:v>48.259</c:v>
                </c:pt>
                <c:pt idx="115">
                  <c:v>52.37</c:v>
                </c:pt>
                <c:pt idx="116">
                  <c:v>56.270999999999994</c:v>
                </c:pt>
                <c:pt idx="117">
                  <c:v>59.957000000000001</c:v>
                </c:pt>
                <c:pt idx="118">
                  <c:v>63.435000000000002</c:v>
                </c:pt>
                <c:pt idx="119">
                  <c:v>69.791999999999987</c:v>
                </c:pt>
                <c:pt idx="120">
                  <c:v>75.378</c:v>
                </c:pt>
                <c:pt idx="121">
                  <c:v>80.284999999999997</c:v>
                </c:pt>
                <c:pt idx="122">
                  <c:v>84.567999999999998</c:v>
                </c:pt>
                <c:pt idx="123">
                  <c:v>88.314000000000007</c:v>
                </c:pt>
                <c:pt idx="124">
                  <c:v>91.57</c:v>
                </c:pt>
                <c:pt idx="125">
                  <c:v>94.423899999999989</c:v>
                </c:pt>
                <c:pt idx="126">
                  <c:v>96.914299999999997</c:v>
                </c:pt>
                <c:pt idx="127">
                  <c:v>99.100100000000012</c:v>
                </c:pt>
                <c:pt idx="128">
                  <c:v>101.00060000000001</c:v>
                </c:pt>
                <c:pt idx="129">
                  <c:v>102.76479999999999</c:v>
                </c:pt>
                <c:pt idx="130">
                  <c:v>105.60290000000001</c:v>
                </c:pt>
                <c:pt idx="131">
                  <c:v>108.33920000000001</c:v>
                </c:pt>
                <c:pt idx="132">
                  <c:v>110.48690000000001</c:v>
                </c:pt>
                <c:pt idx="133">
                  <c:v>112.14309999999999</c:v>
                </c:pt>
                <c:pt idx="134">
                  <c:v>113.4059</c:v>
                </c:pt>
                <c:pt idx="135">
                  <c:v>114.3737</c:v>
                </c:pt>
                <c:pt idx="136">
                  <c:v>115.14570000000001</c:v>
                </c:pt>
                <c:pt idx="137">
                  <c:v>115.8211</c:v>
                </c:pt>
                <c:pt idx="138">
                  <c:v>116.49919999999999</c:v>
                </c:pt>
                <c:pt idx="139">
                  <c:v>118.6621</c:v>
                </c:pt>
                <c:pt idx="140">
                  <c:v>119.0317</c:v>
                </c:pt>
                <c:pt idx="141">
                  <c:v>119.10629999999999</c:v>
                </c:pt>
                <c:pt idx="142">
                  <c:v>119.18480000000001</c:v>
                </c:pt>
                <c:pt idx="143">
                  <c:v>119.0663</c:v>
                </c:pt>
                <c:pt idx="144">
                  <c:v>118.8501</c:v>
                </c:pt>
                <c:pt idx="145">
                  <c:v>118.3235</c:v>
                </c:pt>
                <c:pt idx="146">
                  <c:v>117.60220000000001</c:v>
                </c:pt>
                <c:pt idx="147">
                  <c:v>116.78489999999999</c:v>
                </c:pt>
                <c:pt idx="148">
                  <c:v>115.7705</c:v>
                </c:pt>
                <c:pt idx="149">
                  <c:v>114.75829999999999</c:v>
                </c:pt>
                <c:pt idx="150">
                  <c:v>113.6478</c:v>
                </c:pt>
                <c:pt idx="151">
                  <c:v>112.53870000000001</c:v>
                </c:pt>
                <c:pt idx="152">
                  <c:v>111.4307</c:v>
                </c:pt>
                <c:pt idx="153">
                  <c:v>110.3236</c:v>
                </c:pt>
                <c:pt idx="154">
                  <c:v>109.1173</c:v>
                </c:pt>
                <c:pt idx="155">
                  <c:v>108.0117</c:v>
                </c:pt>
                <c:pt idx="156">
                  <c:v>105.702</c:v>
                </c:pt>
                <c:pt idx="157">
                  <c:v>102.89207</c:v>
                </c:pt>
                <c:pt idx="158">
                  <c:v>100.18401999999999</c:v>
                </c:pt>
                <c:pt idx="159">
                  <c:v>97.547330000000002</c:v>
                </c:pt>
                <c:pt idx="160">
                  <c:v>95.021680000000003</c:v>
                </c:pt>
                <c:pt idx="161">
                  <c:v>92.606840000000005</c:v>
                </c:pt>
                <c:pt idx="162">
                  <c:v>90.282650000000004</c:v>
                </c:pt>
                <c:pt idx="163">
                  <c:v>88.048969999999997</c:v>
                </c:pt>
                <c:pt idx="164">
                  <c:v>85.915729999999996</c:v>
                </c:pt>
                <c:pt idx="165">
                  <c:v>81.880250000000004</c:v>
                </c:pt>
                <c:pt idx="166">
                  <c:v>78.125799999999998</c:v>
                </c:pt>
                <c:pt idx="167">
                  <c:v>74.622109999999992</c:v>
                </c:pt>
                <c:pt idx="168">
                  <c:v>71.409000000000006</c:v>
                </c:pt>
                <c:pt idx="169">
                  <c:v>68.866339999999994</c:v>
                </c:pt>
                <c:pt idx="170">
                  <c:v>66.50403</c:v>
                </c:pt>
                <c:pt idx="171">
                  <c:v>62.280230000000003</c:v>
                </c:pt>
                <c:pt idx="172">
                  <c:v>58.607230000000001</c:v>
                </c:pt>
                <c:pt idx="173">
                  <c:v>55.39479</c:v>
                </c:pt>
                <c:pt idx="174">
                  <c:v>52.562779999999997</c:v>
                </c:pt>
                <c:pt idx="175">
                  <c:v>50.051079999999999</c:v>
                </c:pt>
                <c:pt idx="176">
                  <c:v>47.809620000000002</c:v>
                </c:pt>
                <c:pt idx="177">
                  <c:v>45.788360000000004</c:v>
                </c:pt>
                <c:pt idx="178">
                  <c:v>43.967270000000006</c:v>
                </c:pt>
                <c:pt idx="179">
                  <c:v>42.316299999999998</c:v>
                </c:pt>
                <c:pt idx="180">
                  <c:v>40.815429999999999</c:v>
                </c:pt>
                <c:pt idx="181">
                  <c:v>39.444659999999999</c:v>
                </c:pt>
                <c:pt idx="182">
                  <c:v>37.013339999999999</c:v>
                </c:pt>
                <c:pt idx="183">
                  <c:v>34.472000000000001</c:v>
                </c:pt>
                <c:pt idx="184">
                  <c:v>32.340919999999997</c:v>
                </c:pt>
                <c:pt idx="185">
                  <c:v>30.540020000000002</c:v>
                </c:pt>
                <c:pt idx="186">
                  <c:v>28.989262</c:v>
                </c:pt>
                <c:pt idx="187">
                  <c:v>27.648616000000001</c:v>
                </c:pt>
                <c:pt idx="188">
                  <c:v>26.468057999999999</c:v>
                </c:pt>
                <c:pt idx="189">
                  <c:v>25.427571</c:v>
                </c:pt>
                <c:pt idx="190">
                  <c:v>24.507142000000002</c:v>
                </c:pt>
                <c:pt idx="191">
                  <c:v>22.936419999999998</c:v>
                </c:pt>
                <c:pt idx="192">
                  <c:v>21.655835</c:v>
                </c:pt>
                <c:pt idx="193">
                  <c:v>20.595351000000001</c:v>
                </c:pt>
                <c:pt idx="194">
                  <c:v>19.694945000000001</c:v>
                </c:pt>
                <c:pt idx="195">
                  <c:v>18.924598000000003</c:v>
                </c:pt>
                <c:pt idx="196">
                  <c:v>18.254297999999999</c:v>
                </c:pt>
                <c:pt idx="197">
                  <c:v>17.163806000000001</c:v>
                </c:pt>
                <c:pt idx="198">
                  <c:v>16.303419000000002</c:v>
                </c:pt>
                <c:pt idx="199">
                  <c:v>15.623106</c:v>
                </c:pt>
                <c:pt idx="200">
                  <c:v>15.072846999999999</c:v>
                </c:pt>
                <c:pt idx="201">
                  <c:v>14.612629</c:v>
                </c:pt>
                <c:pt idx="202">
                  <c:v>14.232444000000001</c:v>
                </c:pt>
                <c:pt idx="203">
                  <c:v>13.912284</c:v>
                </c:pt>
                <c:pt idx="204">
                  <c:v>13.632144</c:v>
                </c:pt>
                <c:pt idx="205">
                  <c:v>13.402021</c:v>
                </c:pt>
                <c:pt idx="206">
                  <c:v>13.191912</c:v>
                </c:pt>
                <c:pt idx="207">
                  <c:v>13.011813999999999</c:v>
                </c:pt>
                <c:pt idx="208">
                  <c:v>12.77167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DAA-405B-8A7C-77FBA7C57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37520"/>
        <c:axId val="639834776"/>
      </c:scatterChart>
      <c:valAx>
        <c:axId val="63983752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34776"/>
        <c:crosses val="autoZero"/>
        <c:crossBetween val="midCat"/>
        <c:majorUnit val="10"/>
      </c:valAx>
      <c:valAx>
        <c:axId val="639834776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3752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36623653982465"/>
          <c:y val="4.2812810791813434E-2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srim197Au_Mylar!$P$5</c:f>
          <c:strCache>
            <c:ptCount val="1"/>
            <c:pt idx="0">
              <c:v>srim197Au_Mylar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srim197Au_Mylar!$D$20:$D$228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srim197Au_Mylar!$J$20:$J$228</c:f>
              <c:numCache>
                <c:formatCode>0.000</c:formatCode>
                <c:ptCount val="209"/>
                <c:pt idx="0">
                  <c:v>8.0000000000000002E-3</c:v>
                </c:pt>
                <c:pt idx="1">
                  <c:v>8.4000000000000012E-3</c:v>
                </c:pt>
                <c:pt idx="2">
                  <c:v>8.7999999999999988E-3</c:v>
                </c:pt>
                <c:pt idx="3">
                  <c:v>9.1999999999999998E-3</c:v>
                </c:pt>
                <c:pt idx="4">
                  <c:v>9.4999999999999998E-3</c:v>
                </c:pt>
                <c:pt idx="5">
                  <c:v>9.9000000000000008E-3</c:v>
                </c:pt>
                <c:pt idx="6">
                  <c:v>1.0199999999999999E-2</c:v>
                </c:pt>
                <c:pt idx="7">
                  <c:v>1.0499999999999999E-2</c:v>
                </c:pt>
                <c:pt idx="8">
                  <c:v>1.0800000000000001E-2</c:v>
                </c:pt>
                <c:pt idx="9">
                  <c:v>1.14E-2</c:v>
                </c:pt>
                <c:pt idx="10">
                  <c:v>1.2E-2</c:v>
                </c:pt>
                <c:pt idx="11">
                  <c:v>1.2500000000000001E-2</c:v>
                </c:pt>
                <c:pt idx="12">
                  <c:v>1.3000000000000001E-2</c:v>
                </c:pt>
                <c:pt idx="13">
                  <c:v>1.3600000000000001E-2</c:v>
                </c:pt>
                <c:pt idx="14">
                  <c:v>1.4000000000000002E-2</c:v>
                </c:pt>
                <c:pt idx="15">
                  <c:v>1.4999999999999999E-2</c:v>
                </c:pt>
                <c:pt idx="16">
                  <c:v>1.5800000000000002E-2</c:v>
                </c:pt>
                <c:pt idx="17">
                  <c:v>1.67E-2</c:v>
                </c:pt>
                <c:pt idx="18">
                  <c:v>1.7499999999999998E-2</c:v>
                </c:pt>
                <c:pt idx="19">
                  <c:v>1.83E-2</c:v>
                </c:pt>
                <c:pt idx="20">
                  <c:v>1.9E-2</c:v>
                </c:pt>
                <c:pt idx="21">
                  <c:v>1.9700000000000002E-2</c:v>
                </c:pt>
                <c:pt idx="22">
                  <c:v>2.0399999999999998E-2</c:v>
                </c:pt>
                <c:pt idx="23">
                  <c:v>2.1100000000000001E-2</c:v>
                </c:pt>
                <c:pt idx="24">
                  <c:v>2.18E-2</c:v>
                </c:pt>
                <c:pt idx="25">
                  <c:v>2.2499999999999999E-2</c:v>
                </c:pt>
                <c:pt idx="26">
                  <c:v>2.3799999999999998E-2</c:v>
                </c:pt>
                <c:pt idx="27">
                  <c:v>2.53E-2</c:v>
                </c:pt>
                <c:pt idx="28">
                  <c:v>2.6800000000000001E-2</c:v>
                </c:pt>
                <c:pt idx="29">
                  <c:v>2.8199999999999996E-2</c:v>
                </c:pt>
                <c:pt idx="30">
                  <c:v>2.9599999999999998E-2</c:v>
                </c:pt>
                <c:pt idx="31">
                  <c:v>3.1E-2</c:v>
                </c:pt>
                <c:pt idx="32">
                  <c:v>3.2300000000000002E-2</c:v>
                </c:pt>
                <c:pt idx="33">
                  <c:v>3.3600000000000005E-2</c:v>
                </c:pt>
                <c:pt idx="34">
                  <c:v>3.4799999999999998E-2</c:v>
                </c:pt>
                <c:pt idx="35">
                  <c:v>3.73E-2</c:v>
                </c:pt>
                <c:pt idx="36">
                  <c:v>3.9699999999999999E-2</c:v>
                </c:pt>
                <c:pt idx="37">
                  <c:v>4.1999999999999996E-2</c:v>
                </c:pt>
                <c:pt idx="38">
                  <c:v>4.4200000000000003E-2</c:v>
                </c:pt>
                <c:pt idx="39">
                  <c:v>4.6400000000000004E-2</c:v>
                </c:pt>
                <c:pt idx="40">
                  <c:v>4.8599999999999997E-2</c:v>
                </c:pt>
                <c:pt idx="41">
                  <c:v>5.28E-2</c:v>
                </c:pt>
                <c:pt idx="42">
                  <c:v>5.6899999999999992E-2</c:v>
                </c:pt>
                <c:pt idx="43">
                  <c:v>6.08E-2</c:v>
                </c:pt>
                <c:pt idx="44">
                  <c:v>6.4700000000000008E-2</c:v>
                </c:pt>
                <c:pt idx="45">
                  <c:v>6.8500000000000005E-2</c:v>
                </c:pt>
                <c:pt idx="46">
                  <c:v>7.22E-2</c:v>
                </c:pt>
                <c:pt idx="47">
                  <c:v>7.5899999999999995E-2</c:v>
                </c:pt>
                <c:pt idx="48">
                  <c:v>7.9500000000000001E-2</c:v>
                </c:pt>
                <c:pt idx="49">
                  <c:v>8.299999999999999E-2</c:v>
                </c:pt>
                <c:pt idx="50">
                  <c:v>8.6599999999999996E-2</c:v>
                </c:pt>
                <c:pt idx="51">
                  <c:v>0.09</c:v>
                </c:pt>
                <c:pt idx="52">
                  <c:v>9.69E-2</c:v>
                </c:pt>
                <c:pt idx="53">
                  <c:v>0.10529999999999999</c:v>
                </c:pt>
                <c:pt idx="54">
                  <c:v>0.11359999999999999</c:v>
                </c:pt>
                <c:pt idx="55">
                  <c:v>0.1217</c:v>
                </c:pt>
                <c:pt idx="56">
                  <c:v>0.12969999999999998</c:v>
                </c:pt>
                <c:pt idx="57">
                  <c:v>0.1376</c:v>
                </c:pt>
                <c:pt idx="58">
                  <c:v>0.1454</c:v>
                </c:pt>
                <c:pt idx="59">
                  <c:v>0.1532</c:v>
                </c:pt>
                <c:pt idx="60">
                  <c:v>0.16089999999999999</c:v>
                </c:pt>
                <c:pt idx="61">
                  <c:v>0.17599999999999999</c:v>
                </c:pt>
                <c:pt idx="62">
                  <c:v>0.19090000000000001</c:v>
                </c:pt>
                <c:pt idx="63">
                  <c:v>0.2056</c:v>
                </c:pt>
                <c:pt idx="64">
                  <c:v>0.2203</c:v>
                </c:pt>
                <c:pt idx="65">
                  <c:v>0.23479999999999998</c:v>
                </c:pt>
                <c:pt idx="66">
                  <c:v>0.24929999999999999</c:v>
                </c:pt>
                <c:pt idx="67">
                  <c:v>0.2782</c:v>
                </c:pt>
                <c:pt idx="68">
                  <c:v>0.30710000000000004</c:v>
                </c:pt>
                <c:pt idx="69">
                  <c:v>0.33599999999999997</c:v>
                </c:pt>
                <c:pt idx="70">
                  <c:v>0.36499999999999999</c:v>
                </c:pt>
                <c:pt idx="71">
                  <c:v>0.39400000000000002</c:v>
                </c:pt>
                <c:pt idx="72">
                  <c:v>0.42300000000000004</c:v>
                </c:pt>
                <c:pt idx="73">
                  <c:v>0.4521</c:v>
                </c:pt>
                <c:pt idx="74">
                  <c:v>0.48129999999999995</c:v>
                </c:pt>
                <c:pt idx="75">
                  <c:v>0.51050000000000006</c:v>
                </c:pt>
                <c:pt idx="76">
                  <c:v>0.53979999999999995</c:v>
                </c:pt>
                <c:pt idx="77">
                  <c:v>0.56920000000000004</c:v>
                </c:pt>
                <c:pt idx="78">
                  <c:v>0.62819999999999998</c:v>
                </c:pt>
                <c:pt idx="79">
                  <c:v>0.70250000000000001</c:v>
                </c:pt>
                <c:pt idx="80">
                  <c:v>0.77729999999999999</c:v>
                </c:pt>
                <c:pt idx="81">
                  <c:v>0.8526999999999999</c:v>
                </c:pt>
                <c:pt idx="82">
                  <c:v>0.92870000000000008</c:v>
                </c:pt>
                <c:pt idx="83" formatCode="0.00">
                  <c:v>1.01</c:v>
                </c:pt>
                <c:pt idx="84" formatCode="0.00">
                  <c:v>1.08</c:v>
                </c:pt>
                <c:pt idx="85" formatCode="0.00">
                  <c:v>1.1599999999999999</c:v>
                </c:pt>
                <c:pt idx="86" formatCode="0.00">
                  <c:v>1.24</c:v>
                </c:pt>
                <c:pt idx="87" formatCode="0.00">
                  <c:v>1.4</c:v>
                </c:pt>
                <c:pt idx="88" formatCode="0.00">
                  <c:v>1.56</c:v>
                </c:pt>
                <c:pt idx="89" formatCode="0.00">
                  <c:v>1.72</c:v>
                </c:pt>
                <c:pt idx="90" formatCode="0.00">
                  <c:v>1.89</c:v>
                </c:pt>
                <c:pt idx="91" formatCode="0.00">
                  <c:v>2.0499999999999998</c:v>
                </c:pt>
                <c:pt idx="92" formatCode="0.00">
                  <c:v>2.2200000000000002</c:v>
                </c:pt>
                <c:pt idx="93" formatCode="0.00">
                  <c:v>2.56</c:v>
                </c:pt>
                <c:pt idx="94" formatCode="0.00">
                  <c:v>2.91</c:v>
                </c:pt>
                <c:pt idx="95" formatCode="0.00">
                  <c:v>3.25</c:v>
                </c:pt>
                <c:pt idx="96" formatCode="0.00">
                  <c:v>3.6</c:v>
                </c:pt>
                <c:pt idx="97" formatCode="0.00">
                  <c:v>3.95</c:v>
                </c:pt>
                <c:pt idx="98" formatCode="0.00">
                  <c:v>4.3</c:v>
                </c:pt>
                <c:pt idx="99" formatCode="0.00">
                  <c:v>4.6500000000000004</c:v>
                </c:pt>
                <c:pt idx="100" formatCode="0.00">
                  <c:v>4.99</c:v>
                </c:pt>
                <c:pt idx="101" formatCode="0.00">
                  <c:v>5.33</c:v>
                </c:pt>
                <c:pt idx="102" formatCode="0.00">
                  <c:v>5.67</c:v>
                </c:pt>
                <c:pt idx="103" formatCode="0.00">
                  <c:v>5.99</c:v>
                </c:pt>
                <c:pt idx="104" formatCode="0.00">
                  <c:v>6.62</c:v>
                </c:pt>
                <c:pt idx="105" formatCode="0.00">
                  <c:v>7.37</c:v>
                </c:pt>
                <c:pt idx="106" formatCode="0.00">
                  <c:v>8.06</c:v>
                </c:pt>
                <c:pt idx="107" formatCode="0.00">
                  <c:v>8.7100000000000009</c:v>
                </c:pt>
                <c:pt idx="108" formatCode="0.00">
                  <c:v>9.32</c:v>
                </c:pt>
                <c:pt idx="109" formatCode="0.00">
                  <c:v>9.8800000000000008</c:v>
                </c:pt>
                <c:pt idx="110" formatCode="0.00">
                  <c:v>10.4</c:v>
                </c:pt>
                <c:pt idx="111" formatCode="0.00">
                  <c:v>10.9</c:v>
                </c:pt>
                <c:pt idx="112" formatCode="0.00">
                  <c:v>11.36</c:v>
                </c:pt>
                <c:pt idx="113" formatCode="0.00">
                  <c:v>12.22</c:v>
                </c:pt>
                <c:pt idx="114" formatCode="0.00">
                  <c:v>12.99</c:v>
                </c:pt>
                <c:pt idx="115" formatCode="0.00">
                  <c:v>13.7</c:v>
                </c:pt>
                <c:pt idx="116" formatCode="0.00">
                  <c:v>14.36</c:v>
                </c:pt>
                <c:pt idx="117" formatCode="0.00">
                  <c:v>14.97</c:v>
                </c:pt>
                <c:pt idx="118" formatCode="0.00">
                  <c:v>15.55</c:v>
                </c:pt>
                <c:pt idx="119" formatCode="0.00">
                  <c:v>16.62</c:v>
                </c:pt>
                <c:pt idx="120" formatCode="0.00">
                  <c:v>17.61</c:v>
                </c:pt>
                <c:pt idx="121" formatCode="0.00">
                  <c:v>18.53</c:v>
                </c:pt>
                <c:pt idx="122" formatCode="0.00">
                  <c:v>19.39</c:v>
                </c:pt>
                <c:pt idx="123" formatCode="0.00">
                  <c:v>20.22</c:v>
                </c:pt>
                <c:pt idx="124" formatCode="0.00">
                  <c:v>21.02</c:v>
                </c:pt>
                <c:pt idx="125" formatCode="0.00">
                  <c:v>21.79</c:v>
                </c:pt>
                <c:pt idx="126" formatCode="0.00">
                  <c:v>22.53</c:v>
                </c:pt>
                <c:pt idx="127" formatCode="0.00">
                  <c:v>23.26</c:v>
                </c:pt>
                <c:pt idx="128" formatCode="0.00">
                  <c:v>23.98</c:v>
                </c:pt>
                <c:pt idx="129" formatCode="0.00">
                  <c:v>24.68</c:v>
                </c:pt>
                <c:pt idx="130" formatCode="0.00">
                  <c:v>26.05</c:v>
                </c:pt>
                <c:pt idx="131" formatCode="0.00">
                  <c:v>27.73</c:v>
                </c:pt>
                <c:pt idx="132" formatCode="0.00">
                  <c:v>29.36</c:v>
                </c:pt>
                <c:pt idx="133" formatCode="0.00">
                  <c:v>30.97</c:v>
                </c:pt>
                <c:pt idx="134" formatCode="0.00">
                  <c:v>32.549999999999997</c:v>
                </c:pt>
                <c:pt idx="135" formatCode="0.00">
                  <c:v>34.130000000000003</c:v>
                </c:pt>
                <c:pt idx="136" formatCode="0.00">
                  <c:v>35.68</c:v>
                </c:pt>
                <c:pt idx="137" formatCode="0.00">
                  <c:v>37.229999999999997</c:v>
                </c:pt>
                <c:pt idx="138" formatCode="0.00">
                  <c:v>38.770000000000003</c:v>
                </c:pt>
                <c:pt idx="139" formatCode="0.00">
                  <c:v>41.82</c:v>
                </c:pt>
                <c:pt idx="140" formatCode="0.00">
                  <c:v>44.83</c:v>
                </c:pt>
                <c:pt idx="141" formatCode="0.00">
                  <c:v>47.83</c:v>
                </c:pt>
                <c:pt idx="142" formatCode="0.00">
                  <c:v>50.84</c:v>
                </c:pt>
                <c:pt idx="143" formatCode="0.00">
                  <c:v>53.84</c:v>
                </c:pt>
                <c:pt idx="144" formatCode="0.00">
                  <c:v>56.85</c:v>
                </c:pt>
                <c:pt idx="145" formatCode="0.00">
                  <c:v>62.89</c:v>
                </c:pt>
                <c:pt idx="146" formatCode="0.00">
                  <c:v>68.95</c:v>
                </c:pt>
                <c:pt idx="147" formatCode="0.00">
                  <c:v>75.06</c:v>
                </c:pt>
                <c:pt idx="148" formatCode="0.00">
                  <c:v>81.22</c:v>
                </c:pt>
                <c:pt idx="149" formatCode="0.00">
                  <c:v>87.43</c:v>
                </c:pt>
                <c:pt idx="150" formatCode="0.00">
                  <c:v>93.69</c:v>
                </c:pt>
                <c:pt idx="151" formatCode="0.00">
                  <c:v>100.02</c:v>
                </c:pt>
                <c:pt idx="152" formatCode="0.00">
                  <c:v>106.41</c:v>
                </c:pt>
                <c:pt idx="153" formatCode="0.00">
                  <c:v>112.87</c:v>
                </c:pt>
                <c:pt idx="154" formatCode="0.00">
                  <c:v>119.39</c:v>
                </c:pt>
                <c:pt idx="155" formatCode="0.00">
                  <c:v>125.98</c:v>
                </c:pt>
                <c:pt idx="156" formatCode="0.00">
                  <c:v>139.38</c:v>
                </c:pt>
                <c:pt idx="157" formatCode="0.00">
                  <c:v>156.55000000000001</c:v>
                </c:pt>
                <c:pt idx="158" formatCode="0.00">
                  <c:v>174.18</c:v>
                </c:pt>
                <c:pt idx="159" formatCode="0.00">
                  <c:v>192.28</c:v>
                </c:pt>
                <c:pt idx="160" formatCode="0.00">
                  <c:v>210.87</c:v>
                </c:pt>
                <c:pt idx="161" formatCode="0.00">
                  <c:v>229.95</c:v>
                </c:pt>
                <c:pt idx="162" formatCode="0.00">
                  <c:v>249.53</c:v>
                </c:pt>
                <c:pt idx="163" formatCode="0.00">
                  <c:v>269.61</c:v>
                </c:pt>
                <c:pt idx="164" formatCode="0.00">
                  <c:v>290.18</c:v>
                </c:pt>
                <c:pt idx="165" formatCode="0.00">
                  <c:v>332.87</c:v>
                </c:pt>
                <c:pt idx="166" formatCode="0.00">
                  <c:v>377.64</c:v>
                </c:pt>
                <c:pt idx="167" formatCode="0.00">
                  <c:v>424.53</c:v>
                </c:pt>
                <c:pt idx="168" formatCode="0.00">
                  <c:v>473.57</c:v>
                </c:pt>
                <c:pt idx="169" formatCode="0.00">
                  <c:v>524.63</c:v>
                </c:pt>
                <c:pt idx="170" formatCode="0.00">
                  <c:v>577.53</c:v>
                </c:pt>
                <c:pt idx="171" formatCode="0.00">
                  <c:v>688.8</c:v>
                </c:pt>
                <c:pt idx="172" formatCode="0.00">
                  <c:v>807.33</c:v>
                </c:pt>
                <c:pt idx="173" formatCode="0.00">
                  <c:v>933.02</c:v>
                </c:pt>
                <c:pt idx="174" formatCode="0.0">
                  <c:v>1070</c:v>
                </c:pt>
                <c:pt idx="175" formatCode="0.0">
                  <c:v>1210</c:v>
                </c:pt>
                <c:pt idx="176" formatCode="0.0">
                  <c:v>1350</c:v>
                </c:pt>
                <c:pt idx="177" formatCode="0.0">
                  <c:v>1500</c:v>
                </c:pt>
                <c:pt idx="178" formatCode="0.0">
                  <c:v>1660</c:v>
                </c:pt>
                <c:pt idx="179" formatCode="0.0">
                  <c:v>1830</c:v>
                </c:pt>
                <c:pt idx="180" formatCode="0.0">
                  <c:v>2000</c:v>
                </c:pt>
                <c:pt idx="181" formatCode="0.0">
                  <c:v>2180</c:v>
                </c:pt>
                <c:pt idx="182" formatCode="0.0">
                  <c:v>2560</c:v>
                </c:pt>
                <c:pt idx="183" formatCode="0.0">
                  <c:v>3060</c:v>
                </c:pt>
                <c:pt idx="184" formatCode="0.0">
                  <c:v>3590</c:v>
                </c:pt>
                <c:pt idx="185" formatCode="0.0">
                  <c:v>4160</c:v>
                </c:pt>
                <c:pt idx="186" formatCode="0.0">
                  <c:v>4760</c:v>
                </c:pt>
                <c:pt idx="187" formatCode="0.0">
                  <c:v>5400</c:v>
                </c:pt>
                <c:pt idx="188" formatCode="0.0">
                  <c:v>6060</c:v>
                </c:pt>
                <c:pt idx="189" formatCode="0.0">
                  <c:v>6750</c:v>
                </c:pt>
                <c:pt idx="190" formatCode="0.0">
                  <c:v>7470</c:v>
                </c:pt>
                <c:pt idx="191" formatCode="0.0">
                  <c:v>8980</c:v>
                </c:pt>
                <c:pt idx="192" formatCode="0.0">
                  <c:v>10580</c:v>
                </c:pt>
                <c:pt idx="193" formatCode="0.0">
                  <c:v>12280</c:v>
                </c:pt>
                <c:pt idx="194" formatCode="0.0">
                  <c:v>14060</c:v>
                </c:pt>
                <c:pt idx="195" formatCode="0.0">
                  <c:v>15910</c:v>
                </c:pt>
                <c:pt idx="196" formatCode="0.0">
                  <c:v>17840</c:v>
                </c:pt>
                <c:pt idx="197" formatCode="0.0">
                  <c:v>21880</c:v>
                </c:pt>
                <c:pt idx="198" formatCode="0.0">
                  <c:v>26160</c:v>
                </c:pt>
                <c:pt idx="199" formatCode="0.0">
                  <c:v>30650</c:v>
                </c:pt>
                <c:pt idx="200" formatCode="0.0">
                  <c:v>35310</c:v>
                </c:pt>
                <c:pt idx="201" formatCode="0.0">
                  <c:v>40140</c:v>
                </c:pt>
                <c:pt idx="202" formatCode="0.0">
                  <c:v>45110</c:v>
                </c:pt>
                <c:pt idx="203" formatCode="0.0">
                  <c:v>50190</c:v>
                </c:pt>
                <c:pt idx="204" formatCode="0.0">
                  <c:v>55390</c:v>
                </c:pt>
                <c:pt idx="205" formatCode="0.0">
                  <c:v>60690</c:v>
                </c:pt>
                <c:pt idx="206" formatCode="0.0">
                  <c:v>66080</c:v>
                </c:pt>
                <c:pt idx="207" formatCode="0.0">
                  <c:v>71540</c:v>
                </c:pt>
                <c:pt idx="208" formatCode="0.0">
                  <c:v>80980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B60-4A40-9014-FA2B0F2E35AB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srim197Au_Mylar!$D$20:$D$228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srim197Au_Mylar!$M$20:$M$228</c:f>
              <c:numCache>
                <c:formatCode>0.000</c:formatCode>
                <c:ptCount val="209"/>
                <c:pt idx="0">
                  <c:v>1.5E-3</c:v>
                </c:pt>
                <c:pt idx="1">
                  <c:v>1.6000000000000001E-3</c:v>
                </c:pt>
                <c:pt idx="2">
                  <c:v>1.6000000000000001E-3</c:v>
                </c:pt>
                <c:pt idx="3">
                  <c:v>1.7000000000000001E-3</c:v>
                </c:pt>
                <c:pt idx="4">
                  <c:v>1.8E-3</c:v>
                </c:pt>
                <c:pt idx="5">
                  <c:v>1.8E-3</c:v>
                </c:pt>
                <c:pt idx="6">
                  <c:v>1.9E-3</c:v>
                </c:pt>
                <c:pt idx="7">
                  <c:v>1.9E-3</c:v>
                </c:pt>
                <c:pt idx="8">
                  <c:v>2E-3</c:v>
                </c:pt>
                <c:pt idx="9">
                  <c:v>2.1000000000000003E-3</c:v>
                </c:pt>
                <c:pt idx="10">
                  <c:v>2.1999999999999997E-3</c:v>
                </c:pt>
                <c:pt idx="11">
                  <c:v>2.3E-3</c:v>
                </c:pt>
                <c:pt idx="12">
                  <c:v>2.4000000000000002E-3</c:v>
                </c:pt>
                <c:pt idx="13">
                  <c:v>2.4000000000000002E-3</c:v>
                </c:pt>
                <c:pt idx="14">
                  <c:v>2.5000000000000001E-3</c:v>
                </c:pt>
                <c:pt idx="15">
                  <c:v>2.7000000000000001E-3</c:v>
                </c:pt>
                <c:pt idx="16">
                  <c:v>2.8E-3</c:v>
                </c:pt>
                <c:pt idx="17">
                  <c:v>2.9000000000000002E-3</c:v>
                </c:pt>
                <c:pt idx="18">
                  <c:v>3.0000000000000001E-3</c:v>
                </c:pt>
                <c:pt idx="19">
                  <c:v>3.2000000000000002E-3</c:v>
                </c:pt>
                <c:pt idx="20">
                  <c:v>3.3E-3</c:v>
                </c:pt>
                <c:pt idx="21">
                  <c:v>3.4000000000000002E-3</c:v>
                </c:pt>
                <c:pt idx="22">
                  <c:v>3.5000000000000005E-3</c:v>
                </c:pt>
                <c:pt idx="23">
                  <c:v>3.5999999999999999E-3</c:v>
                </c:pt>
                <c:pt idx="24">
                  <c:v>3.6999999999999997E-3</c:v>
                </c:pt>
                <c:pt idx="25">
                  <c:v>3.8E-3</c:v>
                </c:pt>
                <c:pt idx="26">
                  <c:v>3.8999999999999998E-3</c:v>
                </c:pt>
                <c:pt idx="27">
                  <c:v>4.1000000000000003E-3</c:v>
                </c:pt>
                <c:pt idx="28">
                  <c:v>4.3E-3</c:v>
                </c:pt>
                <c:pt idx="29">
                  <c:v>4.4999999999999997E-3</c:v>
                </c:pt>
                <c:pt idx="30">
                  <c:v>4.7000000000000002E-3</c:v>
                </c:pt>
                <c:pt idx="31">
                  <c:v>4.8999999999999998E-3</c:v>
                </c:pt>
                <c:pt idx="32">
                  <c:v>5.0999999999999995E-3</c:v>
                </c:pt>
                <c:pt idx="33">
                  <c:v>5.1999999999999998E-3</c:v>
                </c:pt>
                <c:pt idx="34">
                  <c:v>5.4000000000000003E-3</c:v>
                </c:pt>
                <c:pt idx="35">
                  <c:v>5.7000000000000002E-3</c:v>
                </c:pt>
                <c:pt idx="36">
                  <c:v>6.0000000000000001E-3</c:v>
                </c:pt>
                <c:pt idx="37">
                  <c:v>6.3E-3</c:v>
                </c:pt>
                <c:pt idx="38">
                  <c:v>6.5000000000000006E-3</c:v>
                </c:pt>
                <c:pt idx="39">
                  <c:v>6.8000000000000005E-3</c:v>
                </c:pt>
                <c:pt idx="40">
                  <c:v>7.000000000000001E-3</c:v>
                </c:pt>
                <c:pt idx="41">
                  <c:v>7.4999999999999997E-3</c:v>
                </c:pt>
                <c:pt idx="42">
                  <c:v>8.0000000000000002E-3</c:v>
                </c:pt>
                <c:pt idx="43">
                  <c:v>8.4000000000000012E-3</c:v>
                </c:pt>
                <c:pt idx="44">
                  <c:v>8.8999999999999999E-3</c:v>
                </c:pt>
                <c:pt idx="45">
                  <c:v>9.2999999999999992E-3</c:v>
                </c:pt>
                <c:pt idx="46">
                  <c:v>9.7000000000000003E-3</c:v>
                </c:pt>
                <c:pt idx="47">
                  <c:v>1.0100000000000001E-2</c:v>
                </c:pt>
                <c:pt idx="48">
                  <c:v>1.0499999999999999E-2</c:v>
                </c:pt>
                <c:pt idx="49">
                  <c:v>1.0800000000000001E-2</c:v>
                </c:pt>
                <c:pt idx="50">
                  <c:v>1.12E-2</c:v>
                </c:pt>
                <c:pt idx="51">
                  <c:v>1.1600000000000001E-2</c:v>
                </c:pt>
                <c:pt idx="52">
                  <c:v>1.23E-2</c:v>
                </c:pt>
                <c:pt idx="53">
                  <c:v>1.3100000000000001E-2</c:v>
                </c:pt>
                <c:pt idx="54">
                  <c:v>1.4000000000000002E-2</c:v>
                </c:pt>
                <c:pt idx="55">
                  <c:v>1.4799999999999999E-2</c:v>
                </c:pt>
                <c:pt idx="56">
                  <c:v>1.5599999999999999E-2</c:v>
                </c:pt>
                <c:pt idx="57">
                  <c:v>1.6300000000000002E-2</c:v>
                </c:pt>
                <c:pt idx="58">
                  <c:v>1.7100000000000001E-2</c:v>
                </c:pt>
                <c:pt idx="59">
                  <c:v>1.78E-2</c:v>
                </c:pt>
                <c:pt idx="60">
                  <c:v>1.8499999999999999E-2</c:v>
                </c:pt>
                <c:pt idx="61">
                  <c:v>0.02</c:v>
                </c:pt>
                <c:pt idx="62">
                  <c:v>2.1299999999999999E-2</c:v>
                </c:pt>
                <c:pt idx="63">
                  <c:v>2.2600000000000002E-2</c:v>
                </c:pt>
                <c:pt idx="64">
                  <c:v>2.3899999999999998E-2</c:v>
                </c:pt>
                <c:pt idx="65">
                  <c:v>2.52E-2</c:v>
                </c:pt>
                <c:pt idx="66">
                  <c:v>2.64E-2</c:v>
                </c:pt>
                <c:pt idx="67">
                  <c:v>2.8899999999999999E-2</c:v>
                </c:pt>
                <c:pt idx="68">
                  <c:v>3.1399999999999997E-2</c:v>
                </c:pt>
                <c:pt idx="69">
                  <c:v>3.3700000000000001E-2</c:v>
                </c:pt>
                <c:pt idx="70">
                  <c:v>3.5999999999999997E-2</c:v>
                </c:pt>
                <c:pt idx="71">
                  <c:v>3.8199999999999998E-2</c:v>
                </c:pt>
                <c:pt idx="72">
                  <c:v>4.0400000000000005E-2</c:v>
                </c:pt>
                <c:pt idx="73">
                  <c:v>4.2599999999999999E-2</c:v>
                </c:pt>
                <c:pt idx="74">
                  <c:v>4.4700000000000004E-2</c:v>
                </c:pt>
                <c:pt idx="75">
                  <c:v>4.6700000000000005E-2</c:v>
                </c:pt>
                <c:pt idx="76">
                  <c:v>4.8799999999999996E-2</c:v>
                </c:pt>
                <c:pt idx="77">
                  <c:v>5.0700000000000002E-2</c:v>
                </c:pt>
                <c:pt idx="78">
                  <c:v>5.5000000000000007E-2</c:v>
                </c:pt>
                <c:pt idx="79">
                  <c:v>6.0199999999999997E-2</c:v>
                </c:pt>
                <c:pt idx="80">
                  <c:v>6.5200000000000008E-2</c:v>
                </c:pt>
                <c:pt idx="81">
                  <c:v>7.0099999999999996E-2</c:v>
                </c:pt>
                <c:pt idx="82">
                  <c:v>7.4800000000000005E-2</c:v>
                </c:pt>
                <c:pt idx="83">
                  <c:v>7.9500000000000001E-2</c:v>
                </c:pt>
                <c:pt idx="84">
                  <c:v>8.3999999999999991E-2</c:v>
                </c:pt>
                <c:pt idx="85">
                  <c:v>8.8400000000000006E-2</c:v>
                </c:pt>
                <c:pt idx="86">
                  <c:v>9.2700000000000005E-2</c:v>
                </c:pt>
                <c:pt idx="87">
                  <c:v>0.10229999999999999</c:v>
                </c:pt>
                <c:pt idx="88">
                  <c:v>0.1115</c:v>
                </c:pt>
                <c:pt idx="89">
                  <c:v>0.12039999999999999</c:v>
                </c:pt>
                <c:pt idx="90">
                  <c:v>0.12889999999999999</c:v>
                </c:pt>
                <c:pt idx="91">
                  <c:v>0.13730000000000001</c:v>
                </c:pt>
                <c:pt idx="92">
                  <c:v>0.1454</c:v>
                </c:pt>
                <c:pt idx="93">
                  <c:v>0.16439999999999999</c:v>
                </c:pt>
                <c:pt idx="94">
                  <c:v>0.18229999999999999</c:v>
                </c:pt>
                <c:pt idx="95">
                  <c:v>0.1991</c:v>
                </c:pt>
                <c:pt idx="96">
                  <c:v>0.21490000000000001</c:v>
                </c:pt>
                <c:pt idx="97">
                  <c:v>0.22999999999999998</c:v>
                </c:pt>
                <c:pt idx="98">
                  <c:v>0.24420000000000003</c:v>
                </c:pt>
                <c:pt idx="99">
                  <c:v>0.2576</c:v>
                </c:pt>
                <c:pt idx="100">
                  <c:v>0.27029999999999998</c:v>
                </c:pt>
                <c:pt idx="101">
                  <c:v>0.28220000000000001</c:v>
                </c:pt>
                <c:pt idx="102">
                  <c:v>0.29349999999999998</c:v>
                </c:pt>
                <c:pt idx="103">
                  <c:v>0.30399999999999999</c:v>
                </c:pt>
                <c:pt idx="104">
                  <c:v>0.32919999999999999</c:v>
                </c:pt>
                <c:pt idx="105">
                  <c:v>0.35870000000000002</c:v>
                </c:pt>
                <c:pt idx="106">
                  <c:v>0.3831</c:v>
                </c:pt>
                <c:pt idx="107">
                  <c:v>0.40330000000000005</c:v>
                </c:pt>
                <c:pt idx="108">
                  <c:v>0.42030000000000001</c:v>
                </c:pt>
                <c:pt idx="109">
                  <c:v>0.43470000000000003</c:v>
                </c:pt>
                <c:pt idx="110">
                  <c:v>0.4471</c:v>
                </c:pt>
                <c:pt idx="111">
                  <c:v>0.4577</c:v>
                </c:pt>
                <c:pt idx="112">
                  <c:v>0.46699999999999997</c:v>
                </c:pt>
                <c:pt idx="113">
                  <c:v>0.49000000000000005</c:v>
                </c:pt>
                <c:pt idx="114">
                  <c:v>0.5081</c:v>
                </c:pt>
                <c:pt idx="115">
                  <c:v>0.52270000000000005</c:v>
                </c:pt>
                <c:pt idx="116">
                  <c:v>0.53499999999999992</c:v>
                </c:pt>
                <c:pt idx="117">
                  <c:v>0.5454</c:v>
                </c:pt>
                <c:pt idx="118">
                  <c:v>0.55449999999999999</c:v>
                </c:pt>
                <c:pt idx="119">
                  <c:v>0.5796</c:v>
                </c:pt>
                <c:pt idx="120">
                  <c:v>0.59970000000000001</c:v>
                </c:pt>
                <c:pt idx="121">
                  <c:v>0.61660000000000004</c:v>
                </c:pt>
                <c:pt idx="122">
                  <c:v>0.63109999999999999</c:v>
                </c:pt>
                <c:pt idx="123">
                  <c:v>0.64400000000000002</c:v>
                </c:pt>
                <c:pt idx="124">
                  <c:v>0.65549999999999997</c:v>
                </c:pt>
                <c:pt idx="125">
                  <c:v>0.66609999999999991</c:v>
                </c:pt>
                <c:pt idx="126">
                  <c:v>0.67590000000000006</c:v>
                </c:pt>
                <c:pt idx="127">
                  <c:v>0.68499999999999994</c:v>
                </c:pt>
                <c:pt idx="128">
                  <c:v>0.69359999999999999</c:v>
                </c:pt>
                <c:pt idx="129">
                  <c:v>0.70169999999999999</c:v>
                </c:pt>
                <c:pt idx="130">
                  <c:v>0.73</c:v>
                </c:pt>
                <c:pt idx="131">
                  <c:v>0.76919999999999999</c:v>
                </c:pt>
                <c:pt idx="132">
                  <c:v>0.80479999999999996</c:v>
                </c:pt>
                <c:pt idx="133">
                  <c:v>0.83770000000000011</c:v>
                </c:pt>
                <c:pt idx="134">
                  <c:v>0.86850000000000005</c:v>
                </c:pt>
                <c:pt idx="135">
                  <c:v>0.89760000000000006</c:v>
                </c:pt>
                <c:pt idx="136">
                  <c:v>0.92530000000000001</c:v>
                </c:pt>
                <c:pt idx="137">
                  <c:v>0.95180000000000009</c:v>
                </c:pt>
                <c:pt idx="138">
                  <c:v>0.97729999999999995</c:v>
                </c:pt>
                <c:pt idx="139" formatCode="0.00">
                  <c:v>1.07</c:v>
                </c:pt>
                <c:pt idx="140" formatCode="0.00">
                  <c:v>1.1499999999999999</c:v>
                </c:pt>
                <c:pt idx="141" formatCode="0.00">
                  <c:v>1.23</c:v>
                </c:pt>
                <c:pt idx="142" formatCode="0.00">
                  <c:v>1.3</c:v>
                </c:pt>
                <c:pt idx="143" formatCode="0.00">
                  <c:v>1.37</c:v>
                </c:pt>
                <c:pt idx="144" formatCode="0.00">
                  <c:v>1.44</c:v>
                </c:pt>
                <c:pt idx="145" formatCode="0.00">
                  <c:v>1.67</c:v>
                </c:pt>
                <c:pt idx="146" formatCode="0.00">
                  <c:v>1.88</c:v>
                </c:pt>
                <c:pt idx="147" formatCode="0.00">
                  <c:v>2.0699999999999998</c:v>
                </c:pt>
                <c:pt idx="148" formatCode="0.00">
                  <c:v>2.25</c:v>
                </c:pt>
                <c:pt idx="149" formatCode="0.00">
                  <c:v>2.41</c:v>
                </c:pt>
                <c:pt idx="150" formatCode="0.00">
                  <c:v>2.57</c:v>
                </c:pt>
                <c:pt idx="151" formatCode="0.00">
                  <c:v>2.72</c:v>
                </c:pt>
                <c:pt idx="152" formatCode="0.00">
                  <c:v>2.87</c:v>
                </c:pt>
                <c:pt idx="153" formatCode="0.00">
                  <c:v>3.01</c:v>
                </c:pt>
                <c:pt idx="154" formatCode="0.00">
                  <c:v>3.15</c:v>
                </c:pt>
                <c:pt idx="155" formatCode="0.00">
                  <c:v>3.29</c:v>
                </c:pt>
                <c:pt idx="156" formatCode="0.00">
                  <c:v>3.79</c:v>
                </c:pt>
                <c:pt idx="157" formatCode="0.00">
                  <c:v>4.51</c:v>
                </c:pt>
                <c:pt idx="158" formatCode="0.00">
                  <c:v>5.15</c:v>
                </c:pt>
                <c:pt idx="159" formatCode="0.00">
                  <c:v>5.75</c:v>
                </c:pt>
                <c:pt idx="160" formatCode="0.00">
                  <c:v>6.33</c:v>
                </c:pt>
                <c:pt idx="161" formatCode="0.00">
                  <c:v>6.88</c:v>
                </c:pt>
                <c:pt idx="162" formatCode="0.00">
                  <c:v>7.42</c:v>
                </c:pt>
                <c:pt idx="163" formatCode="0.00">
                  <c:v>7.94</c:v>
                </c:pt>
                <c:pt idx="164" formatCode="0.00">
                  <c:v>8.4600000000000009</c:v>
                </c:pt>
                <c:pt idx="165" formatCode="0.00">
                  <c:v>10.39</c:v>
                </c:pt>
                <c:pt idx="166" formatCode="0.00">
                  <c:v>12.17</c:v>
                </c:pt>
                <c:pt idx="167" formatCode="0.00">
                  <c:v>13.86</c:v>
                </c:pt>
                <c:pt idx="168" formatCode="0.00">
                  <c:v>15.5</c:v>
                </c:pt>
                <c:pt idx="169" formatCode="0.00">
                  <c:v>17.100000000000001</c:v>
                </c:pt>
                <c:pt idx="170" formatCode="0.00">
                  <c:v>18.670000000000002</c:v>
                </c:pt>
                <c:pt idx="171" formatCode="0.00">
                  <c:v>24.42</c:v>
                </c:pt>
                <c:pt idx="172" formatCode="0.00">
                  <c:v>29.62</c:v>
                </c:pt>
                <c:pt idx="173" formatCode="0.00">
                  <c:v>34.549999999999997</c:v>
                </c:pt>
                <c:pt idx="174" formatCode="0.00">
                  <c:v>39.32</c:v>
                </c:pt>
                <c:pt idx="175" formatCode="0.00">
                  <c:v>44</c:v>
                </c:pt>
                <c:pt idx="176" formatCode="0.00">
                  <c:v>48.63</c:v>
                </c:pt>
                <c:pt idx="177" formatCode="0.00">
                  <c:v>53.23</c:v>
                </c:pt>
                <c:pt idx="178" formatCode="0.00">
                  <c:v>57.82</c:v>
                </c:pt>
                <c:pt idx="179" formatCode="0.00">
                  <c:v>62.41</c:v>
                </c:pt>
                <c:pt idx="180" formatCode="0.00">
                  <c:v>67</c:v>
                </c:pt>
                <c:pt idx="181" formatCode="0.00">
                  <c:v>71.599999999999994</c:v>
                </c:pt>
                <c:pt idx="182" formatCode="0.00">
                  <c:v>89.1</c:v>
                </c:pt>
                <c:pt idx="183" formatCode="0.00">
                  <c:v>113.87</c:v>
                </c:pt>
                <c:pt idx="184" formatCode="0.00">
                  <c:v>136.83000000000001</c:v>
                </c:pt>
                <c:pt idx="185" formatCode="0.00">
                  <c:v>158.79</c:v>
                </c:pt>
                <c:pt idx="186" formatCode="0.00">
                  <c:v>180.17</c:v>
                </c:pt>
                <c:pt idx="187" formatCode="0.00">
                  <c:v>201.15</c:v>
                </c:pt>
                <c:pt idx="188" formatCode="0.00">
                  <c:v>221.87</c:v>
                </c:pt>
                <c:pt idx="189" formatCode="0.00">
                  <c:v>242.38</c:v>
                </c:pt>
                <c:pt idx="190" formatCode="0.00">
                  <c:v>262.75</c:v>
                </c:pt>
                <c:pt idx="191" formatCode="0.00">
                  <c:v>338.63</c:v>
                </c:pt>
                <c:pt idx="192" formatCode="0.00">
                  <c:v>407.81</c:v>
                </c:pt>
                <c:pt idx="193" formatCode="0.00">
                  <c:v>473.09</c:v>
                </c:pt>
                <c:pt idx="194" formatCode="0.00">
                  <c:v>535.78</c:v>
                </c:pt>
                <c:pt idx="195" formatCode="0.00">
                  <c:v>596.54</c:v>
                </c:pt>
                <c:pt idx="196" formatCode="0.00">
                  <c:v>655.8</c:v>
                </c:pt>
                <c:pt idx="197" formatCode="0.00">
                  <c:v>870.38</c:v>
                </c:pt>
                <c:pt idx="198" formatCode="0.0">
                  <c:v>1060</c:v>
                </c:pt>
                <c:pt idx="199" formatCode="0.0">
                  <c:v>1240</c:v>
                </c:pt>
                <c:pt idx="200" formatCode="0.0">
                  <c:v>1400</c:v>
                </c:pt>
                <c:pt idx="201" formatCode="0.0">
                  <c:v>1560</c:v>
                </c:pt>
                <c:pt idx="202" formatCode="0.0">
                  <c:v>1710</c:v>
                </c:pt>
                <c:pt idx="203" formatCode="0.0">
                  <c:v>1850</c:v>
                </c:pt>
                <c:pt idx="204" formatCode="0.0">
                  <c:v>2000</c:v>
                </c:pt>
                <c:pt idx="205" formatCode="0.0">
                  <c:v>2130</c:v>
                </c:pt>
                <c:pt idx="206" formatCode="0.0">
                  <c:v>2260</c:v>
                </c:pt>
                <c:pt idx="207" formatCode="0.0">
                  <c:v>2390</c:v>
                </c:pt>
                <c:pt idx="208" formatCode="0.0">
                  <c:v>2740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60-4A40-9014-FA2B0F2E35AB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srim197Au_Mylar!$D$20:$D$228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srim197Au_Mylar!$P$20:$P$228</c:f>
              <c:numCache>
                <c:formatCode>0.000</c:formatCode>
                <c:ptCount val="209"/>
                <c:pt idx="0">
                  <c:v>1E-3</c:v>
                </c:pt>
                <c:pt idx="1">
                  <c:v>1.0999999999999998E-3</c:v>
                </c:pt>
                <c:pt idx="2">
                  <c:v>1.0999999999999998E-3</c:v>
                </c:pt>
                <c:pt idx="3">
                  <c:v>1.2000000000000001E-3</c:v>
                </c:pt>
                <c:pt idx="4">
                  <c:v>1.2000000000000001E-3</c:v>
                </c:pt>
                <c:pt idx="5">
                  <c:v>1.2999999999999999E-3</c:v>
                </c:pt>
                <c:pt idx="6">
                  <c:v>1.2999999999999999E-3</c:v>
                </c:pt>
                <c:pt idx="7">
                  <c:v>1.4E-3</c:v>
                </c:pt>
                <c:pt idx="8">
                  <c:v>1.4E-3</c:v>
                </c:pt>
                <c:pt idx="9">
                  <c:v>1.5E-3</c:v>
                </c:pt>
                <c:pt idx="10">
                  <c:v>1.5E-3</c:v>
                </c:pt>
                <c:pt idx="11">
                  <c:v>1.6000000000000001E-3</c:v>
                </c:pt>
                <c:pt idx="12">
                  <c:v>1.7000000000000001E-3</c:v>
                </c:pt>
                <c:pt idx="13">
                  <c:v>1.7000000000000001E-3</c:v>
                </c:pt>
                <c:pt idx="14">
                  <c:v>1.8E-3</c:v>
                </c:pt>
                <c:pt idx="15">
                  <c:v>1.9E-3</c:v>
                </c:pt>
                <c:pt idx="16">
                  <c:v>2E-3</c:v>
                </c:pt>
                <c:pt idx="17">
                  <c:v>2.1000000000000003E-3</c:v>
                </c:pt>
                <c:pt idx="18">
                  <c:v>2.1999999999999997E-3</c:v>
                </c:pt>
                <c:pt idx="19">
                  <c:v>2.3E-3</c:v>
                </c:pt>
                <c:pt idx="20">
                  <c:v>2.4000000000000002E-3</c:v>
                </c:pt>
                <c:pt idx="21">
                  <c:v>2.5000000000000001E-3</c:v>
                </c:pt>
                <c:pt idx="22">
                  <c:v>2.5999999999999999E-3</c:v>
                </c:pt>
                <c:pt idx="23">
                  <c:v>2.5999999999999999E-3</c:v>
                </c:pt>
                <c:pt idx="24">
                  <c:v>2.7000000000000001E-3</c:v>
                </c:pt>
                <c:pt idx="25">
                  <c:v>2.8E-3</c:v>
                </c:pt>
                <c:pt idx="26">
                  <c:v>2.9000000000000002E-3</c:v>
                </c:pt>
                <c:pt idx="27">
                  <c:v>3.0999999999999999E-3</c:v>
                </c:pt>
                <c:pt idx="28">
                  <c:v>3.3E-3</c:v>
                </c:pt>
                <c:pt idx="29">
                  <c:v>3.5000000000000005E-3</c:v>
                </c:pt>
                <c:pt idx="30">
                  <c:v>3.5999999999999999E-3</c:v>
                </c:pt>
                <c:pt idx="31">
                  <c:v>3.8E-3</c:v>
                </c:pt>
                <c:pt idx="32">
                  <c:v>3.8999999999999998E-3</c:v>
                </c:pt>
                <c:pt idx="33">
                  <c:v>4.1000000000000003E-3</c:v>
                </c:pt>
                <c:pt idx="34">
                  <c:v>4.2000000000000006E-3</c:v>
                </c:pt>
                <c:pt idx="35">
                  <c:v>4.4999999999999997E-3</c:v>
                </c:pt>
                <c:pt idx="36">
                  <c:v>4.8000000000000004E-3</c:v>
                </c:pt>
                <c:pt idx="37">
                  <c:v>5.0000000000000001E-3</c:v>
                </c:pt>
                <c:pt idx="38">
                  <c:v>5.3E-3</c:v>
                </c:pt>
                <c:pt idx="39">
                  <c:v>5.4999999999999997E-3</c:v>
                </c:pt>
                <c:pt idx="40">
                  <c:v>5.7000000000000002E-3</c:v>
                </c:pt>
                <c:pt idx="41">
                  <c:v>6.1999999999999998E-3</c:v>
                </c:pt>
                <c:pt idx="42">
                  <c:v>6.6E-3</c:v>
                </c:pt>
                <c:pt idx="43">
                  <c:v>7.000000000000001E-3</c:v>
                </c:pt>
                <c:pt idx="44">
                  <c:v>7.3999999999999995E-3</c:v>
                </c:pt>
                <c:pt idx="45">
                  <c:v>7.7999999999999996E-3</c:v>
                </c:pt>
                <c:pt idx="46">
                  <c:v>8.2000000000000007E-3</c:v>
                </c:pt>
                <c:pt idx="47">
                  <c:v>8.6E-3</c:v>
                </c:pt>
                <c:pt idx="48">
                  <c:v>8.9999999999999993E-3</c:v>
                </c:pt>
                <c:pt idx="49">
                  <c:v>9.2999999999999992E-3</c:v>
                </c:pt>
                <c:pt idx="50">
                  <c:v>9.7000000000000003E-3</c:v>
                </c:pt>
                <c:pt idx="51">
                  <c:v>0.01</c:v>
                </c:pt>
                <c:pt idx="52">
                  <c:v>1.0699999999999999E-2</c:v>
                </c:pt>
                <c:pt idx="53">
                  <c:v>1.15E-2</c:v>
                </c:pt>
                <c:pt idx="54">
                  <c:v>1.23E-2</c:v>
                </c:pt>
                <c:pt idx="55">
                  <c:v>1.3100000000000001E-2</c:v>
                </c:pt>
                <c:pt idx="56">
                  <c:v>1.3800000000000002E-2</c:v>
                </c:pt>
                <c:pt idx="57">
                  <c:v>1.4599999999999998E-2</c:v>
                </c:pt>
                <c:pt idx="58">
                  <c:v>1.5299999999999999E-2</c:v>
                </c:pt>
                <c:pt idx="59">
                  <c:v>1.6E-2</c:v>
                </c:pt>
                <c:pt idx="60">
                  <c:v>1.67E-2</c:v>
                </c:pt>
                <c:pt idx="61">
                  <c:v>1.7999999999999999E-2</c:v>
                </c:pt>
                <c:pt idx="62">
                  <c:v>1.9300000000000001E-2</c:v>
                </c:pt>
                <c:pt idx="63">
                  <c:v>2.06E-2</c:v>
                </c:pt>
                <c:pt idx="64">
                  <c:v>2.1899999999999999E-2</c:v>
                </c:pt>
                <c:pt idx="65">
                  <c:v>2.3100000000000002E-2</c:v>
                </c:pt>
                <c:pt idx="66">
                  <c:v>2.4299999999999999E-2</c:v>
                </c:pt>
                <c:pt idx="67">
                  <c:v>2.6600000000000002E-2</c:v>
                </c:pt>
                <c:pt idx="68">
                  <c:v>2.8899999999999999E-2</c:v>
                </c:pt>
                <c:pt idx="69">
                  <c:v>3.1199999999999999E-2</c:v>
                </c:pt>
                <c:pt idx="70">
                  <c:v>3.3399999999999999E-2</c:v>
                </c:pt>
                <c:pt idx="71">
                  <c:v>3.56E-2</c:v>
                </c:pt>
                <c:pt idx="72">
                  <c:v>3.78E-2</c:v>
                </c:pt>
                <c:pt idx="73">
                  <c:v>0.04</c:v>
                </c:pt>
                <c:pt idx="74">
                  <c:v>4.2099999999999999E-2</c:v>
                </c:pt>
                <c:pt idx="75">
                  <c:v>4.4200000000000003E-2</c:v>
                </c:pt>
                <c:pt idx="76">
                  <c:v>4.6300000000000001E-2</c:v>
                </c:pt>
                <c:pt idx="77">
                  <c:v>4.8399999999999999E-2</c:v>
                </c:pt>
                <c:pt idx="78">
                  <c:v>5.2500000000000005E-2</c:v>
                </c:pt>
                <c:pt idx="79">
                  <c:v>5.7599999999999998E-2</c:v>
                </c:pt>
                <c:pt idx="80">
                  <c:v>6.2600000000000003E-2</c:v>
                </c:pt>
                <c:pt idx="81">
                  <c:v>6.7500000000000004E-2</c:v>
                </c:pt>
                <c:pt idx="82">
                  <c:v>7.2499999999999995E-2</c:v>
                </c:pt>
                <c:pt idx="83">
                  <c:v>7.7399999999999997E-2</c:v>
                </c:pt>
                <c:pt idx="84">
                  <c:v>8.2199999999999995E-2</c:v>
                </c:pt>
                <c:pt idx="85">
                  <c:v>8.7099999999999997E-2</c:v>
                </c:pt>
                <c:pt idx="86">
                  <c:v>9.1900000000000009E-2</c:v>
                </c:pt>
                <c:pt idx="87">
                  <c:v>0.1014</c:v>
                </c:pt>
                <c:pt idx="88">
                  <c:v>0.1109</c:v>
                </c:pt>
                <c:pt idx="89">
                  <c:v>0.1203</c:v>
                </c:pt>
                <c:pt idx="90">
                  <c:v>0.12969999999999998</c:v>
                </c:pt>
                <c:pt idx="91">
                  <c:v>0.13899999999999998</c:v>
                </c:pt>
                <c:pt idx="92">
                  <c:v>0.1482</c:v>
                </c:pt>
                <c:pt idx="93">
                  <c:v>0.16650000000000001</c:v>
                </c:pt>
                <c:pt idx="94">
                  <c:v>0.18460000000000001</c:v>
                </c:pt>
                <c:pt idx="95">
                  <c:v>0.2024</c:v>
                </c:pt>
                <c:pt idx="96">
                  <c:v>0.2198</c:v>
                </c:pt>
                <c:pt idx="97">
                  <c:v>0.23690000000000003</c:v>
                </c:pt>
                <c:pt idx="98">
                  <c:v>0.25359999999999999</c:v>
                </c:pt>
                <c:pt idx="99">
                  <c:v>0.26979999999999998</c:v>
                </c:pt>
                <c:pt idx="100">
                  <c:v>0.28549999999999998</c:v>
                </c:pt>
                <c:pt idx="101">
                  <c:v>0.30070000000000002</c:v>
                </c:pt>
                <c:pt idx="102">
                  <c:v>0.31530000000000002</c:v>
                </c:pt>
                <c:pt idx="103">
                  <c:v>0.32940000000000003</c:v>
                </c:pt>
                <c:pt idx="104">
                  <c:v>0.35570000000000002</c:v>
                </c:pt>
                <c:pt idx="105">
                  <c:v>0.38530000000000003</c:v>
                </c:pt>
                <c:pt idx="106">
                  <c:v>0.41159999999999997</c:v>
                </c:pt>
                <c:pt idx="107">
                  <c:v>0.43470000000000003</c:v>
                </c:pt>
                <c:pt idx="108">
                  <c:v>0.45519999999999994</c:v>
                </c:pt>
                <c:pt idx="109">
                  <c:v>0.47329999999999994</c:v>
                </c:pt>
                <c:pt idx="110">
                  <c:v>0.4894</c:v>
                </c:pt>
                <c:pt idx="111">
                  <c:v>0.50370000000000004</c:v>
                </c:pt>
                <c:pt idx="112">
                  <c:v>0.51660000000000006</c:v>
                </c:pt>
                <c:pt idx="113">
                  <c:v>0.53859999999999997</c:v>
                </c:pt>
                <c:pt idx="114">
                  <c:v>0.55679999999999996</c:v>
                </c:pt>
                <c:pt idx="115">
                  <c:v>0.57220000000000004</c:v>
                </c:pt>
                <c:pt idx="116">
                  <c:v>0.58529999999999993</c:v>
                </c:pt>
                <c:pt idx="117">
                  <c:v>0.59670000000000001</c:v>
                </c:pt>
                <c:pt idx="118">
                  <c:v>0.60670000000000002</c:v>
                </c:pt>
                <c:pt idx="119">
                  <c:v>0.62350000000000005</c:v>
                </c:pt>
                <c:pt idx="120">
                  <c:v>0.63729999999999998</c:v>
                </c:pt>
                <c:pt idx="121">
                  <c:v>0.64880000000000004</c:v>
                </c:pt>
                <c:pt idx="122">
                  <c:v>0.65869999999999995</c:v>
                </c:pt>
                <c:pt idx="123">
                  <c:v>0.6673</c:v>
                </c:pt>
                <c:pt idx="124">
                  <c:v>0.67500000000000004</c:v>
                </c:pt>
                <c:pt idx="125">
                  <c:v>0.68189999999999995</c:v>
                </c:pt>
                <c:pt idx="126">
                  <c:v>0.68819999999999992</c:v>
                </c:pt>
                <c:pt idx="127">
                  <c:v>0.69400000000000006</c:v>
                </c:pt>
                <c:pt idx="128">
                  <c:v>0.69930000000000003</c:v>
                </c:pt>
                <c:pt idx="129">
                  <c:v>0.70430000000000004</c:v>
                </c:pt>
                <c:pt idx="130">
                  <c:v>0.71330000000000005</c:v>
                </c:pt>
                <c:pt idx="131">
                  <c:v>0.72329999999999994</c:v>
                </c:pt>
                <c:pt idx="132">
                  <c:v>0.73209999999999997</c:v>
                </c:pt>
                <c:pt idx="133">
                  <c:v>0.74019999999999997</c:v>
                </c:pt>
                <c:pt idx="134">
                  <c:v>0.74760000000000004</c:v>
                </c:pt>
                <c:pt idx="135">
                  <c:v>0.75439999999999996</c:v>
                </c:pt>
                <c:pt idx="136">
                  <c:v>0.76090000000000002</c:v>
                </c:pt>
                <c:pt idx="137">
                  <c:v>0.76700000000000002</c:v>
                </c:pt>
                <c:pt idx="138">
                  <c:v>0.77270000000000005</c:v>
                </c:pt>
                <c:pt idx="139">
                  <c:v>0.78349999999999997</c:v>
                </c:pt>
                <c:pt idx="140">
                  <c:v>0.79339999999999999</c:v>
                </c:pt>
                <c:pt idx="141">
                  <c:v>0.80259999999999998</c:v>
                </c:pt>
                <c:pt idx="142">
                  <c:v>0.81140000000000012</c:v>
                </c:pt>
                <c:pt idx="143">
                  <c:v>0.81989999999999996</c:v>
                </c:pt>
                <c:pt idx="144">
                  <c:v>0.82799999999999996</c:v>
                </c:pt>
                <c:pt idx="145">
                  <c:v>0.84339999999999993</c:v>
                </c:pt>
                <c:pt idx="146">
                  <c:v>0.85809999999999997</c:v>
                </c:pt>
                <c:pt idx="147">
                  <c:v>0.87219999999999998</c:v>
                </c:pt>
                <c:pt idx="148">
                  <c:v>0.8859999999999999</c:v>
                </c:pt>
                <c:pt idx="149">
                  <c:v>0.89939999999999998</c:v>
                </c:pt>
                <c:pt idx="150">
                  <c:v>0.91259999999999997</c:v>
                </c:pt>
                <c:pt idx="151">
                  <c:v>0.92559999999999998</c:v>
                </c:pt>
                <c:pt idx="152">
                  <c:v>0.9385</c:v>
                </c:pt>
                <c:pt idx="153">
                  <c:v>0.95130000000000003</c:v>
                </c:pt>
                <c:pt idx="154">
                  <c:v>0.96400000000000008</c:v>
                </c:pt>
                <c:pt idx="155">
                  <c:v>0.97680000000000011</c:v>
                </c:pt>
                <c:pt idx="156" formatCode="0.00">
                  <c:v>1</c:v>
                </c:pt>
                <c:pt idx="157" formatCode="0.00">
                  <c:v>1.03</c:v>
                </c:pt>
                <c:pt idx="158" formatCode="0.00">
                  <c:v>1.07</c:v>
                </c:pt>
                <c:pt idx="159" formatCode="0.00">
                  <c:v>1.1000000000000001</c:v>
                </c:pt>
                <c:pt idx="160" formatCode="0.00">
                  <c:v>1.1299999999999999</c:v>
                </c:pt>
                <c:pt idx="161" formatCode="0.00">
                  <c:v>1.17</c:v>
                </c:pt>
                <c:pt idx="162" formatCode="0.00">
                  <c:v>1.2</c:v>
                </c:pt>
                <c:pt idx="163" formatCode="0.00">
                  <c:v>1.24</c:v>
                </c:pt>
                <c:pt idx="164" formatCode="0.00">
                  <c:v>1.27</c:v>
                </c:pt>
                <c:pt idx="165" formatCode="0.00">
                  <c:v>1.35</c:v>
                </c:pt>
                <c:pt idx="166" formatCode="0.00">
                  <c:v>1.43</c:v>
                </c:pt>
                <c:pt idx="167" formatCode="0.00">
                  <c:v>1.51</c:v>
                </c:pt>
                <c:pt idx="168" formatCode="0.00">
                  <c:v>1.59</c:v>
                </c:pt>
                <c:pt idx="169" formatCode="0.00">
                  <c:v>1.68</c:v>
                </c:pt>
                <c:pt idx="170" formatCode="0.00">
                  <c:v>1.78</c:v>
                </c:pt>
                <c:pt idx="171" formatCode="0.00">
                  <c:v>1.97</c:v>
                </c:pt>
                <c:pt idx="172" formatCode="0.00">
                  <c:v>2.17</c:v>
                </c:pt>
                <c:pt idx="173" formatCode="0.00">
                  <c:v>2.39</c:v>
                </c:pt>
                <c:pt idx="174" formatCode="0.00">
                  <c:v>2.62</c:v>
                </c:pt>
                <c:pt idx="175" formatCode="0.00">
                  <c:v>2.86</c:v>
                </c:pt>
                <c:pt idx="176" formatCode="0.00">
                  <c:v>3.11</c:v>
                </c:pt>
                <c:pt idx="177" formatCode="0.00">
                  <c:v>3.37</c:v>
                </c:pt>
                <c:pt idx="178" formatCode="0.00">
                  <c:v>3.64</c:v>
                </c:pt>
                <c:pt idx="179" formatCode="0.00">
                  <c:v>3.91</c:v>
                </c:pt>
                <c:pt idx="180" formatCode="0.00">
                  <c:v>4.2</c:v>
                </c:pt>
                <c:pt idx="181" formatCode="0.00">
                  <c:v>4.49</c:v>
                </c:pt>
                <c:pt idx="182" formatCode="0.00">
                  <c:v>5.1100000000000003</c:v>
                </c:pt>
                <c:pt idx="183" formatCode="0.00">
                  <c:v>5.92</c:v>
                </c:pt>
                <c:pt idx="184" formatCode="0.00">
                  <c:v>6.78</c:v>
                </c:pt>
                <c:pt idx="185" formatCode="0.00">
                  <c:v>7.69</c:v>
                </c:pt>
                <c:pt idx="186" formatCode="0.00">
                  <c:v>8.6300000000000008</c:v>
                </c:pt>
                <c:pt idx="187" formatCode="0.00">
                  <c:v>9.61</c:v>
                </c:pt>
                <c:pt idx="188" formatCode="0.00">
                  <c:v>10.63</c:v>
                </c:pt>
                <c:pt idx="189" formatCode="0.00">
                  <c:v>11.67</c:v>
                </c:pt>
                <c:pt idx="190" formatCode="0.00">
                  <c:v>12.75</c:v>
                </c:pt>
                <c:pt idx="191" formatCode="0.00">
                  <c:v>15</c:v>
                </c:pt>
                <c:pt idx="192" formatCode="0.00">
                  <c:v>17.350000000000001</c:v>
                </c:pt>
                <c:pt idx="193" formatCode="0.00">
                  <c:v>19.79</c:v>
                </c:pt>
                <c:pt idx="194" formatCode="0.00">
                  <c:v>22.31</c:v>
                </c:pt>
                <c:pt idx="195" formatCode="0.00">
                  <c:v>24.9</c:v>
                </c:pt>
                <c:pt idx="196" formatCode="0.00">
                  <c:v>27.55</c:v>
                </c:pt>
                <c:pt idx="197" formatCode="0.00">
                  <c:v>33.020000000000003</c:v>
                </c:pt>
                <c:pt idx="198" formatCode="0.00">
                  <c:v>38.659999999999997</c:v>
                </c:pt>
                <c:pt idx="199" formatCode="0.00">
                  <c:v>44.43</c:v>
                </c:pt>
                <c:pt idx="200" formatCode="0.00">
                  <c:v>50.3</c:v>
                </c:pt>
                <c:pt idx="201" formatCode="0.00">
                  <c:v>56.24</c:v>
                </c:pt>
                <c:pt idx="202" formatCode="0.00">
                  <c:v>62.22</c:v>
                </c:pt>
                <c:pt idx="203" formatCode="0.00">
                  <c:v>68.23</c:v>
                </c:pt>
                <c:pt idx="204" formatCode="0.00">
                  <c:v>74.25</c:v>
                </c:pt>
                <c:pt idx="205" formatCode="0.00">
                  <c:v>80.27</c:v>
                </c:pt>
                <c:pt idx="206" formatCode="0.00">
                  <c:v>86.28</c:v>
                </c:pt>
                <c:pt idx="207" formatCode="0.00">
                  <c:v>92.27</c:v>
                </c:pt>
                <c:pt idx="208" formatCode="0.00">
                  <c:v>102.39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B60-4A40-9014-FA2B0F2E3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33208"/>
        <c:axId val="639839088"/>
      </c:scatterChart>
      <c:valAx>
        <c:axId val="63983320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39088"/>
        <c:crosses val="autoZero"/>
        <c:crossBetween val="midCat"/>
        <c:majorUnit val="10"/>
      </c:valAx>
      <c:valAx>
        <c:axId val="639839088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3320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srim197Au_EJ212!$P$5</c:f>
          <c:strCache>
            <c:ptCount val="1"/>
            <c:pt idx="0">
              <c:v>srim197Au_EJ212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srim197Au_EJ212!$D$20:$D$228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srim197Au_EJ212!$E$20:$E$228</c:f>
              <c:numCache>
                <c:formatCode>0.000E+00</c:formatCode>
                <c:ptCount val="209"/>
                <c:pt idx="0">
                  <c:v>0.57609999999999995</c:v>
                </c:pt>
                <c:pt idx="1">
                  <c:v>0.61109999999999998</c:v>
                </c:pt>
                <c:pt idx="2">
                  <c:v>0.64410000000000001</c:v>
                </c:pt>
                <c:pt idx="3">
                  <c:v>0.67549999999999999</c:v>
                </c:pt>
                <c:pt idx="4">
                  <c:v>0.7056</c:v>
                </c:pt>
                <c:pt idx="5">
                  <c:v>0.73440000000000005</c:v>
                </c:pt>
                <c:pt idx="6">
                  <c:v>0.7621</c:v>
                </c:pt>
                <c:pt idx="7">
                  <c:v>0.78890000000000005</c:v>
                </c:pt>
                <c:pt idx="8">
                  <c:v>0.81469999999999998</c:v>
                </c:pt>
                <c:pt idx="9">
                  <c:v>0.86419999999999997</c:v>
                </c:pt>
                <c:pt idx="10">
                  <c:v>0.91090000000000004</c:v>
                </c:pt>
                <c:pt idx="11">
                  <c:v>0.95540000000000003</c:v>
                </c:pt>
                <c:pt idx="12">
                  <c:v>0.99780000000000002</c:v>
                </c:pt>
                <c:pt idx="13">
                  <c:v>1.0389999999999999</c:v>
                </c:pt>
                <c:pt idx="14">
                  <c:v>1.0780000000000001</c:v>
                </c:pt>
                <c:pt idx="15">
                  <c:v>1.1519999999999999</c:v>
                </c:pt>
                <c:pt idx="16">
                  <c:v>1.222</c:v>
                </c:pt>
                <c:pt idx="17">
                  <c:v>1.288</c:v>
                </c:pt>
                <c:pt idx="18">
                  <c:v>1.351</c:v>
                </c:pt>
                <c:pt idx="19">
                  <c:v>1.411</c:v>
                </c:pt>
                <c:pt idx="20">
                  <c:v>1.4690000000000001</c:v>
                </c:pt>
                <c:pt idx="21">
                  <c:v>1.524</c:v>
                </c:pt>
                <c:pt idx="22">
                  <c:v>1.5780000000000001</c:v>
                </c:pt>
                <c:pt idx="23">
                  <c:v>1.629</c:v>
                </c:pt>
                <c:pt idx="24">
                  <c:v>1.68</c:v>
                </c:pt>
                <c:pt idx="25">
                  <c:v>1.728</c:v>
                </c:pt>
                <c:pt idx="26">
                  <c:v>1.8220000000000001</c:v>
                </c:pt>
                <c:pt idx="27">
                  <c:v>1.9319999999999999</c:v>
                </c:pt>
                <c:pt idx="28">
                  <c:v>2.0369999999999999</c:v>
                </c:pt>
                <c:pt idx="29">
                  <c:v>2.1360000000000001</c:v>
                </c:pt>
                <c:pt idx="30">
                  <c:v>2.2309999999999999</c:v>
                </c:pt>
                <c:pt idx="31">
                  <c:v>2.3220000000000001</c:v>
                </c:pt>
                <c:pt idx="32">
                  <c:v>2.41</c:v>
                </c:pt>
                <c:pt idx="33">
                  <c:v>2.4950000000000001</c:v>
                </c:pt>
                <c:pt idx="34">
                  <c:v>2.5760000000000001</c:v>
                </c:pt>
                <c:pt idx="35">
                  <c:v>2.7330000000000001</c:v>
                </c:pt>
                <c:pt idx="36">
                  <c:v>2.8809999999999998</c:v>
                </c:pt>
                <c:pt idx="37">
                  <c:v>3.0209999999999999</c:v>
                </c:pt>
                <c:pt idx="38">
                  <c:v>3.1560000000000001</c:v>
                </c:pt>
                <c:pt idx="39">
                  <c:v>3.2839999999999998</c:v>
                </c:pt>
                <c:pt idx="40">
                  <c:v>3.4079999999999999</c:v>
                </c:pt>
                <c:pt idx="41">
                  <c:v>3.6440000000000001</c:v>
                </c:pt>
                <c:pt idx="42">
                  <c:v>3.8650000000000002</c:v>
                </c:pt>
                <c:pt idx="43">
                  <c:v>4.0739999999999998</c:v>
                </c:pt>
                <c:pt idx="44">
                  <c:v>4.2729999999999997</c:v>
                </c:pt>
                <c:pt idx="45">
                  <c:v>4.4630000000000001</c:v>
                </c:pt>
                <c:pt idx="46">
                  <c:v>4.6449999999999996</c:v>
                </c:pt>
                <c:pt idx="47">
                  <c:v>4.82</c:v>
                </c:pt>
                <c:pt idx="48">
                  <c:v>4.99</c:v>
                </c:pt>
                <c:pt idx="49">
                  <c:v>5.1529999999999996</c:v>
                </c:pt>
                <c:pt idx="50">
                  <c:v>5.3120000000000003</c:v>
                </c:pt>
                <c:pt idx="51">
                  <c:v>5.4660000000000002</c:v>
                </c:pt>
                <c:pt idx="52">
                  <c:v>5.7610000000000001</c:v>
                </c:pt>
                <c:pt idx="53">
                  <c:v>6.1109999999999998</c:v>
                </c:pt>
                <c:pt idx="54">
                  <c:v>6.4420000000000002</c:v>
                </c:pt>
                <c:pt idx="55">
                  <c:v>6.7560000000000002</c:v>
                </c:pt>
                <c:pt idx="56">
                  <c:v>7.056</c:v>
                </c:pt>
                <c:pt idx="57">
                  <c:v>7.3449999999999998</c:v>
                </c:pt>
                <c:pt idx="58">
                  <c:v>7.6219999999999999</c:v>
                </c:pt>
                <c:pt idx="59">
                  <c:v>7.8890000000000002</c:v>
                </c:pt>
                <c:pt idx="60">
                  <c:v>8.1850000000000005</c:v>
                </c:pt>
                <c:pt idx="61">
                  <c:v>8.8550000000000004</c:v>
                </c:pt>
                <c:pt idx="62">
                  <c:v>9.3460000000000001</c:v>
                </c:pt>
                <c:pt idx="63">
                  <c:v>9.7289999999999992</c:v>
                </c:pt>
                <c:pt idx="64">
                  <c:v>10.039999999999999</c:v>
                </c:pt>
                <c:pt idx="65">
                  <c:v>10.31</c:v>
                </c:pt>
                <c:pt idx="66">
                  <c:v>10.55</c:v>
                </c:pt>
                <c:pt idx="67">
                  <c:v>10.96</c:v>
                </c:pt>
                <c:pt idx="68">
                  <c:v>11.32</c:v>
                </c:pt>
                <c:pt idx="69">
                  <c:v>11.66</c:v>
                </c:pt>
                <c:pt idx="70">
                  <c:v>11.96</c:v>
                </c:pt>
                <c:pt idx="71">
                  <c:v>12.25</c:v>
                </c:pt>
                <c:pt idx="72">
                  <c:v>12.53</c:v>
                </c:pt>
                <c:pt idx="73">
                  <c:v>12.79</c:v>
                </c:pt>
                <c:pt idx="74">
                  <c:v>13.03</c:v>
                </c:pt>
                <c:pt idx="75">
                  <c:v>13.25</c:v>
                </c:pt>
                <c:pt idx="76">
                  <c:v>13.47</c:v>
                </c:pt>
                <c:pt idx="77">
                  <c:v>13.66</c:v>
                </c:pt>
                <c:pt idx="78">
                  <c:v>14.01</c:v>
                </c:pt>
                <c:pt idx="79">
                  <c:v>14.36</c:v>
                </c:pt>
                <c:pt idx="80">
                  <c:v>14.65</c:v>
                </c:pt>
                <c:pt idx="81">
                  <c:v>14.88</c:v>
                </c:pt>
                <c:pt idx="82">
                  <c:v>15.06</c:v>
                </c:pt>
                <c:pt idx="83">
                  <c:v>15.22</c:v>
                </c:pt>
                <c:pt idx="84">
                  <c:v>15.35</c:v>
                </c:pt>
                <c:pt idx="85">
                  <c:v>15.47</c:v>
                </c:pt>
                <c:pt idx="86">
                  <c:v>15.57</c:v>
                </c:pt>
                <c:pt idx="87">
                  <c:v>15.74</c:v>
                </c:pt>
                <c:pt idx="88">
                  <c:v>15.87</c:v>
                </c:pt>
                <c:pt idx="89">
                  <c:v>15.98</c:v>
                </c:pt>
                <c:pt idx="90">
                  <c:v>16.059999999999999</c:v>
                </c:pt>
                <c:pt idx="91">
                  <c:v>16.13</c:v>
                </c:pt>
                <c:pt idx="92">
                  <c:v>16.2</c:v>
                </c:pt>
                <c:pt idx="93">
                  <c:v>16.329999999999998</c:v>
                </c:pt>
                <c:pt idx="94">
                  <c:v>16.48</c:v>
                </c:pt>
                <c:pt idx="95">
                  <c:v>16.670000000000002</c:v>
                </c:pt>
                <c:pt idx="96">
                  <c:v>16.91</c:v>
                </c:pt>
                <c:pt idx="97">
                  <c:v>17.22</c:v>
                </c:pt>
                <c:pt idx="98">
                  <c:v>17.59</c:v>
                </c:pt>
                <c:pt idx="99">
                  <c:v>18.03</c:v>
                </c:pt>
                <c:pt idx="100">
                  <c:v>18.53</c:v>
                </c:pt>
                <c:pt idx="101">
                  <c:v>19.100000000000001</c:v>
                </c:pt>
                <c:pt idx="102">
                  <c:v>19.72</c:v>
                </c:pt>
                <c:pt idx="103">
                  <c:v>20.399999999999999</c:v>
                </c:pt>
                <c:pt idx="104">
                  <c:v>21.91</c:v>
                </c:pt>
                <c:pt idx="105">
                  <c:v>24.05</c:v>
                </c:pt>
                <c:pt idx="106">
                  <c:v>26.39</c:v>
                </c:pt>
                <c:pt idx="107">
                  <c:v>28.9</c:v>
                </c:pt>
                <c:pt idx="108">
                  <c:v>31.52</c:v>
                </c:pt>
                <c:pt idx="109">
                  <c:v>34.22</c:v>
                </c:pt>
                <c:pt idx="110">
                  <c:v>36.950000000000003</c:v>
                </c:pt>
                <c:pt idx="111">
                  <c:v>39.69</c:v>
                </c:pt>
                <c:pt idx="112">
                  <c:v>42.43</c:v>
                </c:pt>
                <c:pt idx="113">
                  <c:v>47.81</c:v>
                </c:pt>
                <c:pt idx="114">
                  <c:v>53</c:v>
                </c:pt>
                <c:pt idx="115">
                  <c:v>57.97</c:v>
                </c:pt>
                <c:pt idx="116">
                  <c:v>62.7</c:v>
                </c:pt>
                <c:pt idx="117">
                  <c:v>67.16</c:v>
                </c:pt>
                <c:pt idx="118">
                  <c:v>71.38</c:v>
                </c:pt>
                <c:pt idx="119">
                  <c:v>79.09</c:v>
                </c:pt>
                <c:pt idx="120">
                  <c:v>85.88</c:v>
                </c:pt>
                <c:pt idx="121">
                  <c:v>91.82</c:v>
                </c:pt>
                <c:pt idx="122">
                  <c:v>97</c:v>
                </c:pt>
                <c:pt idx="123">
                  <c:v>101.5</c:v>
                </c:pt>
                <c:pt idx="124">
                  <c:v>105.4</c:v>
                </c:pt>
                <c:pt idx="125">
                  <c:v>108.8</c:v>
                </c:pt>
                <c:pt idx="126">
                  <c:v>111.7</c:v>
                </c:pt>
                <c:pt idx="127">
                  <c:v>114.2</c:v>
                </c:pt>
                <c:pt idx="128">
                  <c:v>116.4</c:v>
                </c:pt>
                <c:pt idx="129">
                  <c:v>118.3</c:v>
                </c:pt>
                <c:pt idx="130">
                  <c:v>121.4</c:v>
                </c:pt>
                <c:pt idx="131">
                  <c:v>124.3</c:v>
                </c:pt>
                <c:pt idx="132">
                  <c:v>126.3</c:v>
                </c:pt>
                <c:pt idx="133">
                  <c:v>127.8</c:v>
                </c:pt>
                <c:pt idx="134">
                  <c:v>128.80000000000001</c:v>
                </c:pt>
                <c:pt idx="135">
                  <c:v>129.5</c:v>
                </c:pt>
                <c:pt idx="136">
                  <c:v>130</c:v>
                </c:pt>
                <c:pt idx="137">
                  <c:v>130.19999999999999</c:v>
                </c:pt>
                <c:pt idx="138">
                  <c:v>130.69999999999999</c:v>
                </c:pt>
                <c:pt idx="139">
                  <c:v>132.80000000000001</c:v>
                </c:pt>
                <c:pt idx="140">
                  <c:v>132.69999999999999</c:v>
                </c:pt>
                <c:pt idx="141">
                  <c:v>132.30000000000001</c:v>
                </c:pt>
                <c:pt idx="142">
                  <c:v>131.80000000000001</c:v>
                </c:pt>
                <c:pt idx="143">
                  <c:v>131.19999999999999</c:v>
                </c:pt>
                <c:pt idx="144">
                  <c:v>130.6</c:v>
                </c:pt>
                <c:pt idx="145">
                  <c:v>129.30000000000001</c:v>
                </c:pt>
                <c:pt idx="146">
                  <c:v>127.9</c:v>
                </c:pt>
                <c:pt idx="147">
                  <c:v>126.5</c:v>
                </c:pt>
                <c:pt idx="148">
                  <c:v>125.1</c:v>
                </c:pt>
                <c:pt idx="149">
                  <c:v>123.7</c:v>
                </c:pt>
                <c:pt idx="150">
                  <c:v>122.3</c:v>
                </c:pt>
                <c:pt idx="151">
                  <c:v>120.9</c:v>
                </c:pt>
                <c:pt idx="152">
                  <c:v>119.5</c:v>
                </c:pt>
                <c:pt idx="153">
                  <c:v>118.1</c:v>
                </c:pt>
                <c:pt idx="154">
                  <c:v>116.7</c:v>
                </c:pt>
                <c:pt idx="155">
                  <c:v>115.4</c:v>
                </c:pt>
                <c:pt idx="156">
                  <c:v>112.8</c:v>
                </c:pt>
                <c:pt idx="157">
                  <c:v>109.7</c:v>
                </c:pt>
                <c:pt idx="158">
                  <c:v>106.7</c:v>
                </c:pt>
                <c:pt idx="159">
                  <c:v>103.9</c:v>
                </c:pt>
                <c:pt idx="160">
                  <c:v>101.3</c:v>
                </c:pt>
                <c:pt idx="161">
                  <c:v>98.72</c:v>
                </c:pt>
                <c:pt idx="162">
                  <c:v>96.3</c:v>
                </c:pt>
                <c:pt idx="163">
                  <c:v>93.98</c:v>
                </c:pt>
                <c:pt idx="164">
                  <c:v>91.76</c:v>
                </c:pt>
                <c:pt idx="165">
                  <c:v>87.53</c:v>
                </c:pt>
                <c:pt idx="166">
                  <c:v>83.53</c:v>
                </c:pt>
                <c:pt idx="167">
                  <c:v>79.69</c:v>
                </c:pt>
                <c:pt idx="168">
                  <c:v>76.11</c:v>
                </c:pt>
                <c:pt idx="169">
                  <c:v>73.38</c:v>
                </c:pt>
                <c:pt idx="170">
                  <c:v>70.849999999999994</c:v>
                </c:pt>
                <c:pt idx="171">
                  <c:v>66.319999999999993</c:v>
                </c:pt>
                <c:pt idx="172">
                  <c:v>62.38</c:v>
                </c:pt>
                <c:pt idx="173">
                  <c:v>58.94</c:v>
                </c:pt>
                <c:pt idx="174">
                  <c:v>55.91</c:v>
                </c:pt>
                <c:pt idx="175">
                  <c:v>53.23</c:v>
                </c:pt>
                <c:pt idx="176">
                  <c:v>50.83</c:v>
                </c:pt>
                <c:pt idx="177">
                  <c:v>48.68</c:v>
                </c:pt>
                <c:pt idx="178">
                  <c:v>46.73</c:v>
                </c:pt>
                <c:pt idx="179">
                  <c:v>44.97</c:v>
                </c:pt>
                <c:pt idx="180">
                  <c:v>43.37</c:v>
                </c:pt>
                <c:pt idx="181">
                  <c:v>41.9</c:v>
                </c:pt>
                <c:pt idx="182">
                  <c:v>39.31</c:v>
                </c:pt>
                <c:pt idx="183">
                  <c:v>36.590000000000003</c:v>
                </c:pt>
                <c:pt idx="184">
                  <c:v>34.32</c:v>
                </c:pt>
                <c:pt idx="185">
                  <c:v>32.4</c:v>
                </c:pt>
                <c:pt idx="186">
                  <c:v>30.75</c:v>
                </c:pt>
                <c:pt idx="187">
                  <c:v>29.32</c:v>
                </c:pt>
                <c:pt idx="188">
                  <c:v>28.07</c:v>
                </c:pt>
                <c:pt idx="189">
                  <c:v>26.96</c:v>
                </c:pt>
                <c:pt idx="190">
                  <c:v>25.98</c:v>
                </c:pt>
                <c:pt idx="191">
                  <c:v>24.31</c:v>
                </c:pt>
                <c:pt idx="192">
                  <c:v>22.94</c:v>
                </c:pt>
                <c:pt idx="193">
                  <c:v>21.81</c:v>
                </c:pt>
                <c:pt idx="194">
                  <c:v>20.85</c:v>
                </c:pt>
                <c:pt idx="195">
                  <c:v>20.03</c:v>
                </c:pt>
                <c:pt idx="196">
                  <c:v>19.32</c:v>
                </c:pt>
                <c:pt idx="197">
                  <c:v>18.149999999999999</c:v>
                </c:pt>
                <c:pt idx="198">
                  <c:v>17.239999999999998</c:v>
                </c:pt>
                <c:pt idx="199">
                  <c:v>16.510000000000002</c:v>
                </c:pt>
                <c:pt idx="200">
                  <c:v>15.92</c:v>
                </c:pt>
                <c:pt idx="201">
                  <c:v>15.43</c:v>
                </c:pt>
                <c:pt idx="202">
                  <c:v>15.02</c:v>
                </c:pt>
                <c:pt idx="203">
                  <c:v>14.67</c:v>
                </c:pt>
                <c:pt idx="204">
                  <c:v>14.38</c:v>
                </c:pt>
                <c:pt idx="205">
                  <c:v>14.12</c:v>
                </c:pt>
                <c:pt idx="206">
                  <c:v>13.9</c:v>
                </c:pt>
                <c:pt idx="207">
                  <c:v>13.71</c:v>
                </c:pt>
                <c:pt idx="208">
                  <c:v>13.45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B0-4484-A9EA-B01701D26BB0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srim197Au_EJ212!$D$20:$D$228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srim197Au_EJ212!$F$20:$F$228</c:f>
              <c:numCache>
                <c:formatCode>0.000E+00</c:formatCode>
                <c:ptCount val="209"/>
                <c:pt idx="0">
                  <c:v>3.6760000000000002</c:v>
                </c:pt>
                <c:pt idx="1">
                  <c:v>3.9009999999999998</c:v>
                </c:pt>
                <c:pt idx="2">
                  <c:v>4.1120000000000001</c:v>
                </c:pt>
                <c:pt idx="3">
                  <c:v>4.3090000000000002</c:v>
                </c:pt>
                <c:pt idx="4">
                  <c:v>4.4960000000000004</c:v>
                </c:pt>
                <c:pt idx="5">
                  <c:v>4.673</c:v>
                </c:pt>
                <c:pt idx="6">
                  <c:v>4.8410000000000002</c:v>
                </c:pt>
                <c:pt idx="7">
                  <c:v>5.0019999999999998</c:v>
                </c:pt>
                <c:pt idx="8">
                  <c:v>5.1559999999999997</c:v>
                </c:pt>
                <c:pt idx="9">
                  <c:v>5.4450000000000003</c:v>
                </c:pt>
                <c:pt idx="10">
                  <c:v>5.7130000000000001</c:v>
                </c:pt>
                <c:pt idx="11">
                  <c:v>5.9619999999999997</c:v>
                </c:pt>
                <c:pt idx="12">
                  <c:v>6.1970000000000001</c:v>
                </c:pt>
                <c:pt idx="13">
                  <c:v>6.4169999999999998</c:v>
                </c:pt>
                <c:pt idx="14">
                  <c:v>6.6260000000000003</c:v>
                </c:pt>
                <c:pt idx="15">
                  <c:v>7.0119999999999996</c:v>
                </c:pt>
                <c:pt idx="16">
                  <c:v>7.3630000000000004</c:v>
                </c:pt>
                <c:pt idx="17">
                  <c:v>7.6849999999999996</c:v>
                </c:pt>
                <c:pt idx="18">
                  <c:v>7.9829999999999997</c:v>
                </c:pt>
                <c:pt idx="19">
                  <c:v>8.26</c:v>
                </c:pt>
                <c:pt idx="20">
                  <c:v>8.5180000000000007</c:v>
                </c:pt>
                <c:pt idx="21">
                  <c:v>8.7609999999999992</c:v>
                </c:pt>
                <c:pt idx="22">
                  <c:v>8.9890000000000008</c:v>
                </c:pt>
                <c:pt idx="23">
                  <c:v>9.2050000000000001</c:v>
                </c:pt>
                <c:pt idx="24">
                  <c:v>9.41</c:v>
                </c:pt>
                <c:pt idx="25">
                  <c:v>9.6039999999999992</c:v>
                </c:pt>
                <c:pt idx="26">
                  <c:v>9.9649999999999999</c:v>
                </c:pt>
                <c:pt idx="27">
                  <c:v>10.37</c:v>
                </c:pt>
                <c:pt idx="28">
                  <c:v>10.74</c:v>
                </c:pt>
                <c:pt idx="29">
                  <c:v>11.08</c:v>
                </c:pt>
                <c:pt idx="30">
                  <c:v>11.38</c:v>
                </c:pt>
                <c:pt idx="31">
                  <c:v>11.66</c:v>
                </c:pt>
                <c:pt idx="32">
                  <c:v>11.92</c:v>
                </c:pt>
                <c:pt idx="33">
                  <c:v>12.17</c:v>
                </c:pt>
                <c:pt idx="34">
                  <c:v>12.39</c:v>
                </c:pt>
                <c:pt idx="35">
                  <c:v>12.8</c:v>
                </c:pt>
                <c:pt idx="36">
                  <c:v>13.17</c:v>
                </c:pt>
                <c:pt idx="37">
                  <c:v>13.49</c:v>
                </c:pt>
                <c:pt idx="38">
                  <c:v>13.78</c:v>
                </c:pt>
                <c:pt idx="39">
                  <c:v>14.05</c:v>
                </c:pt>
                <c:pt idx="40">
                  <c:v>14.29</c:v>
                </c:pt>
                <c:pt idx="41">
                  <c:v>14.71</c:v>
                </c:pt>
                <c:pt idx="42">
                  <c:v>15.07</c:v>
                </c:pt>
                <c:pt idx="43">
                  <c:v>15.38</c:v>
                </c:pt>
                <c:pt idx="44">
                  <c:v>15.64</c:v>
                </c:pt>
                <c:pt idx="45">
                  <c:v>15.87</c:v>
                </c:pt>
                <c:pt idx="46">
                  <c:v>16.079999999999998</c:v>
                </c:pt>
                <c:pt idx="47">
                  <c:v>16.260000000000002</c:v>
                </c:pt>
                <c:pt idx="48">
                  <c:v>16.420000000000002</c:v>
                </c:pt>
                <c:pt idx="49">
                  <c:v>16.559999999999999</c:v>
                </c:pt>
                <c:pt idx="50">
                  <c:v>16.68</c:v>
                </c:pt>
                <c:pt idx="51">
                  <c:v>16.79</c:v>
                </c:pt>
                <c:pt idx="52">
                  <c:v>16.98</c:v>
                </c:pt>
                <c:pt idx="53">
                  <c:v>17.16</c:v>
                </c:pt>
                <c:pt idx="54">
                  <c:v>17.3</c:v>
                </c:pt>
                <c:pt idx="55">
                  <c:v>17.399999999999999</c:v>
                </c:pt>
                <c:pt idx="56">
                  <c:v>17.47</c:v>
                </c:pt>
                <c:pt idx="57">
                  <c:v>17.510000000000002</c:v>
                </c:pt>
                <c:pt idx="58">
                  <c:v>17.54</c:v>
                </c:pt>
                <c:pt idx="59">
                  <c:v>17.55</c:v>
                </c:pt>
                <c:pt idx="60">
                  <c:v>17.55</c:v>
                </c:pt>
                <c:pt idx="61">
                  <c:v>17.510000000000002</c:v>
                </c:pt>
                <c:pt idx="62">
                  <c:v>17.440000000000001</c:v>
                </c:pt>
                <c:pt idx="63">
                  <c:v>17.36</c:v>
                </c:pt>
                <c:pt idx="64">
                  <c:v>17.25</c:v>
                </c:pt>
                <c:pt idx="65">
                  <c:v>17.13</c:v>
                </c:pt>
                <c:pt idx="66">
                  <c:v>17</c:v>
                </c:pt>
                <c:pt idx="67">
                  <c:v>16.73</c:v>
                </c:pt>
                <c:pt idx="68">
                  <c:v>16.45</c:v>
                </c:pt>
                <c:pt idx="69">
                  <c:v>16.170000000000002</c:v>
                </c:pt>
                <c:pt idx="70">
                  <c:v>15.88</c:v>
                </c:pt>
                <c:pt idx="71">
                  <c:v>15.6</c:v>
                </c:pt>
                <c:pt idx="72">
                  <c:v>15.33</c:v>
                </c:pt>
                <c:pt idx="73">
                  <c:v>15.07</c:v>
                </c:pt>
                <c:pt idx="74">
                  <c:v>14.81</c:v>
                </c:pt>
                <c:pt idx="75">
                  <c:v>14.56</c:v>
                </c:pt>
                <c:pt idx="76">
                  <c:v>14.32</c:v>
                </c:pt>
                <c:pt idx="77">
                  <c:v>14.08</c:v>
                </c:pt>
                <c:pt idx="78">
                  <c:v>13.64</c:v>
                </c:pt>
                <c:pt idx="79">
                  <c:v>13.13</c:v>
                </c:pt>
                <c:pt idx="80">
                  <c:v>12.65</c:v>
                </c:pt>
                <c:pt idx="81">
                  <c:v>12.22</c:v>
                </c:pt>
                <c:pt idx="82">
                  <c:v>11.82</c:v>
                </c:pt>
                <c:pt idx="83">
                  <c:v>11.45</c:v>
                </c:pt>
                <c:pt idx="84">
                  <c:v>11.1</c:v>
                </c:pt>
                <c:pt idx="85">
                  <c:v>10.78</c:v>
                </c:pt>
                <c:pt idx="86">
                  <c:v>10.48</c:v>
                </c:pt>
                <c:pt idx="87">
                  <c:v>9.9380000000000006</c:v>
                </c:pt>
                <c:pt idx="88">
                  <c:v>9.4559999999999995</c:v>
                </c:pt>
                <c:pt idx="89">
                  <c:v>9.0269999999999992</c:v>
                </c:pt>
                <c:pt idx="90">
                  <c:v>8.6419999999999995</c:v>
                </c:pt>
                <c:pt idx="91">
                  <c:v>8.2929999999999993</c:v>
                </c:pt>
                <c:pt idx="92">
                  <c:v>7.976</c:v>
                </c:pt>
                <c:pt idx="93">
                  <c:v>7.42</c:v>
                </c:pt>
                <c:pt idx="94">
                  <c:v>6.9480000000000004</c:v>
                </c:pt>
                <c:pt idx="95">
                  <c:v>6.5410000000000004</c:v>
                </c:pt>
                <c:pt idx="96">
                  <c:v>6.1859999999999999</c:v>
                </c:pt>
                <c:pt idx="97">
                  <c:v>5.8719999999999999</c:v>
                </c:pt>
                <c:pt idx="98">
                  <c:v>5.5940000000000003</c:v>
                </c:pt>
                <c:pt idx="99">
                  <c:v>5.3440000000000003</c:v>
                </c:pt>
                <c:pt idx="100">
                  <c:v>5.1189999999999998</c:v>
                </c:pt>
                <c:pt idx="101">
                  <c:v>4.915</c:v>
                </c:pt>
                <c:pt idx="102">
                  <c:v>4.7290000000000001</c:v>
                </c:pt>
                <c:pt idx="103">
                  <c:v>4.5579999999999998</c:v>
                </c:pt>
                <c:pt idx="104">
                  <c:v>4.2549999999999999</c:v>
                </c:pt>
                <c:pt idx="105">
                  <c:v>3.9359999999999999</c:v>
                </c:pt>
                <c:pt idx="106">
                  <c:v>3.6659999999999999</c:v>
                </c:pt>
                <c:pt idx="107">
                  <c:v>3.4359999999999999</c:v>
                </c:pt>
                <c:pt idx="108">
                  <c:v>3.2360000000000002</c:v>
                </c:pt>
                <c:pt idx="109">
                  <c:v>3.06</c:v>
                </c:pt>
                <c:pt idx="110">
                  <c:v>2.9049999999999998</c:v>
                </c:pt>
                <c:pt idx="111">
                  <c:v>2.766</c:v>
                </c:pt>
                <c:pt idx="112">
                  <c:v>2.6419999999999999</c:v>
                </c:pt>
                <c:pt idx="113">
                  <c:v>2.427</c:v>
                </c:pt>
                <c:pt idx="114">
                  <c:v>2.2480000000000002</c:v>
                </c:pt>
                <c:pt idx="115">
                  <c:v>2.0960000000000001</c:v>
                </c:pt>
                <c:pt idx="116">
                  <c:v>1.966</c:v>
                </c:pt>
                <c:pt idx="117">
                  <c:v>1.8520000000000001</c:v>
                </c:pt>
                <c:pt idx="118">
                  <c:v>1.752</c:v>
                </c:pt>
                <c:pt idx="119">
                  <c:v>1.5840000000000001</c:v>
                </c:pt>
                <c:pt idx="120">
                  <c:v>1.448</c:v>
                </c:pt>
                <c:pt idx="121">
                  <c:v>1.335</c:v>
                </c:pt>
                <c:pt idx="122">
                  <c:v>1.24</c:v>
                </c:pt>
                <c:pt idx="123">
                  <c:v>1.159</c:v>
                </c:pt>
                <c:pt idx="124">
                  <c:v>1.089</c:v>
                </c:pt>
                <c:pt idx="125">
                  <c:v>1.0269999999999999</c:v>
                </c:pt>
                <c:pt idx="126">
                  <c:v>0.97270000000000001</c:v>
                </c:pt>
                <c:pt idx="127">
                  <c:v>0.92420000000000002</c:v>
                </c:pt>
                <c:pt idx="128">
                  <c:v>0.88080000000000003</c:v>
                </c:pt>
                <c:pt idx="129">
                  <c:v>0.84160000000000001</c:v>
                </c:pt>
                <c:pt idx="130">
                  <c:v>0.77349999999999997</c:v>
                </c:pt>
                <c:pt idx="131">
                  <c:v>0.7036</c:v>
                </c:pt>
                <c:pt idx="132">
                  <c:v>0.6462</c:v>
                </c:pt>
                <c:pt idx="133">
                  <c:v>0.59809999999999997</c:v>
                </c:pt>
                <c:pt idx="134">
                  <c:v>0.55710000000000004</c:v>
                </c:pt>
                <c:pt idx="135">
                  <c:v>0.52180000000000004</c:v>
                </c:pt>
                <c:pt idx="136">
                  <c:v>0.49099999999999999</c:v>
                </c:pt>
                <c:pt idx="137">
                  <c:v>0.46389999999999998</c:v>
                </c:pt>
                <c:pt idx="138">
                  <c:v>0.43990000000000001</c:v>
                </c:pt>
                <c:pt idx="139">
                  <c:v>0.39900000000000002</c:v>
                </c:pt>
                <c:pt idx="140">
                  <c:v>0.36549999999999999</c:v>
                </c:pt>
                <c:pt idx="141">
                  <c:v>0.33760000000000001</c:v>
                </c:pt>
                <c:pt idx="142">
                  <c:v>0.31390000000000001</c:v>
                </c:pt>
                <c:pt idx="143">
                  <c:v>0.29349999999999998</c:v>
                </c:pt>
                <c:pt idx="144">
                  <c:v>0.27579999999999999</c:v>
                </c:pt>
                <c:pt idx="145">
                  <c:v>0.24640000000000001</c:v>
                </c:pt>
                <c:pt idx="146">
                  <c:v>0.22309999999999999</c:v>
                </c:pt>
                <c:pt idx="147">
                  <c:v>0.20399999999999999</c:v>
                </c:pt>
                <c:pt idx="148">
                  <c:v>0.18809999999999999</c:v>
                </c:pt>
                <c:pt idx="149">
                  <c:v>0.17460000000000001</c:v>
                </c:pt>
                <c:pt idx="150">
                  <c:v>0.16309999999999999</c:v>
                </c:pt>
                <c:pt idx="151">
                  <c:v>0.153</c:v>
                </c:pt>
                <c:pt idx="152">
                  <c:v>0.14419999999999999</c:v>
                </c:pt>
                <c:pt idx="153">
                  <c:v>0.13639999999999999</c:v>
                </c:pt>
                <c:pt idx="154">
                  <c:v>0.1295</c:v>
                </c:pt>
                <c:pt idx="155">
                  <c:v>0.12330000000000001</c:v>
                </c:pt>
                <c:pt idx="156">
                  <c:v>0.1125</c:v>
                </c:pt>
                <c:pt idx="157">
                  <c:v>0.1016</c:v>
                </c:pt>
                <c:pt idx="158">
                  <c:v>9.2759999999999995E-2</c:v>
                </c:pt>
                <c:pt idx="159">
                  <c:v>8.5379999999999998E-2</c:v>
                </c:pt>
                <c:pt idx="160">
                  <c:v>7.9149999999999998E-2</c:v>
                </c:pt>
                <c:pt idx="161">
                  <c:v>7.3810000000000001E-2</c:v>
                </c:pt>
                <c:pt idx="162">
                  <c:v>6.9180000000000005E-2</c:v>
                </c:pt>
                <c:pt idx="163">
                  <c:v>6.5129999999999993E-2</c:v>
                </c:pt>
                <c:pt idx="164">
                  <c:v>6.1550000000000001E-2</c:v>
                </c:pt>
                <c:pt idx="165">
                  <c:v>5.5500000000000001E-2</c:v>
                </c:pt>
                <c:pt idx="166">
                  <c:v>5.0590000000000003E-2</c:v>
                </c:pt>
                <c:pt idx="167">
                  <c:v>4.6519999999999999E-2</c:v>
                </c:pt>
                <c:pt idx="168">
                  <c:v>4.308E-2</c:v>
                </c:pt>
                <c:pt idx="169">
                  <c:v>4.0140000000000002E-2</c:v>
                </c:pt>
                <c:pt idx="170">
                  <c:v>3.7600000000000001E-2</c:v>
                </c:pt>
                <c:pt idx="171">
                  <c:v>3.3399999999999999E-2</c:v>
                </c:pt>
                <c:pt idx="172">
                  <c:v>3.0089999999999999E-2</c:v>
                </c:pt>
                <c:pt idx="173">
                  <c:v>2.7400000000000001E-2</c:v>
                </c:pt>
                <c:pt idx="174">
                  <c:v>2.5170000000000001E-2</c:v>
                </c:pt>
                <c:pt idx="175">
                  <c:v>2.3290000000000002E-2</c:v>
                </c:pt>
                <c:pt idx="176">
                  <c:v>2.1690000000000001E-2</c:v>
                </c:pt>
                <c:pt idx="177">
                  <c:v>2.0299999999999999E-2</c:v>
                </c:pt>
                <c:pt idx="178">
                  <c:v>1.908E-2</c:v>
                </c:pt>
                <c:pt idx="179">
                  <c:v>1.8010000000000002E-2</c:v>
                </c:pt>
                <c:pt idx="180">
                  <c:v>1.7059999999999999E-2</c:v>
                </c:pt>
                <c:pt idx="181">
                  <c:v>1.6209999999999999E-2</c:v>
                </c:pt>
                <c:pt idx="182">
                  <c:v>1.4749999999999999E-2</c:v>
                </c:pt>
                <c:pt idx="183">
                  <c:v>1.3270000000000001E-2</c:v>
                </c:pt>
                <c:pt idx="184">
                  <c:v>1.2070000000000001E-2</c:v>
                </c:pt>
                <c:pt idx="185">
                  <c:v>1.108E-2</c:v>
                </c:pt>
                <c:pt idx="186">
                  <c:v>1.0240000000000001E-2</c:v>
                </c:pt>
                <c:pt idx="187">
                  <c:v>9.5270000000000007E-3</c:v>
                </c:pt>
                <c:pt idx="188">
                  <c:v>8.9110000000000005E-3</c:v>
                </c:pt>
                <c:pt idx="189">
                  <c:v>8.3719999999999992E-3</c:v>
                </c:pt>
                <c:pt idx="190">
                  <c:v>7.8980000000000005E-3</c:v>
                </c:pt>
                <c:pt idx="191">
                  <c:v>7.0990000000000003E-3</c:v>
                </c:pt>
                <c:pt idx="192">
                  <c:v>6.4530000000000004E-3</c:v>
                </c:pt>
                <c:pt idx="193">
                  <c:v>5.9189999999999998E-3</c:v>
                </c:pt>
                <c:pt idx="194">
                  <c:v>5.4689999999999999E-3</c:v>
                </c:pt>
                <c:pt idx="195">
                  <c:v>5.0860000000000002E-3</c:v>
                </c:pt>
                <c:pt idx="196">
                  <c:v>4.7540000000000004E-3</c:v>
                </c:pt>
                <c:pt idx="197">
                  <c:v>4.2100000000000002E-3</c:v>
                </c:pt>
                <c:pt idx="198">
                  <c:v>3.7820000000000002E-3</c:v>
                </c:pt>
                <c:pt idx="199">
                  <c:v>3.4359999999999998E-3</c:v>
                </c:pt>
                <c:pt idx="200">
                  <c:v>3.1489999999999999E-3</c:v>
                </c:pt>
                <c:pt idx="201">
                  <c:v>2.9090000000000001E-3</c:v>
                </c:pt>
                <c:pt idx="202">
                  <c:v>2.7039999999999998E-3</c:v>
                </c:pt>
                <c:pt idx="203">
                  <c:v>2.5270000000000002E-3</c:v>
                </c:pt>
                <c:pt idx="204">
                  <c:v>2.372E-3</c:v>
                </c:pt>
                <c:pt idx="205">
                  <c:v>2.2360000000000001E-3</c:v>
                </c:pt>
                <c:pt idx="206">
                  <c:v>2.1150000000000001E-3</c:v>
                </c:pt>
                <c:pt idx="207">
                  <c:v>2.0070000000000001E-3</c:v>
                </c:pt>
                <c:pt idx="208">
                  <c:v>1.848E-3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B0-4484-A9EA-B01701D26BB0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srim197Au_EJ212!$D$20:$D$228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srim197Au_EJ212!$G$20:$G$228</c:f>
              <c:numCache>
                <c:formatCode>0.000E+00</c:formatCode>
                <c:ptCount val="209"/>
                <c:pt idx="0">
                  <c:v>4.2521000000000004</c:v>
                </c:pt>
                <c:pt idx="1">
                  <c:v>4.5121000000000002</c:v>
                </c:pt>
                <c:pt idx="2">
                  <c:v>4.7561</c:v>
                </c:pt>
                <c:pt idx="3">
                  <c:v>4.9845000000000006</c:v>
                </c:pt>
                <c:pt idx="4">
                  <c:v>5.2016000000000009</c:v>
                </c:pt>
                <c:pt idx="5">
                  <c:v>5.4074</c:v>
                </c:pt>
                <c:pt idx="6">
                  <c:v>5.6031000000000004</c:v>
                </c:pt>
                <c:pt idx="7">
                  <c:v>5.7908999999999997</c:v>
                </c:pt>
                <c:pt idx="8">
                  <c:v>5.9706999999999999</c:v>
                </c:pt>
                <c:pt idx="9">
                  <c:v>6.3092000000000006</c:v>
                </c:pt>
                <c:pt idx="10">
                  <c:v>6.6238999999999999</c:v>
                </c:pt>
                <c:pt idx="11">
                  <c:v>6.9173999999999998</c:v>
                </c:pt>
                <c:pt idx="12">
                  <c:v>7.1947999999999999</c:v>
                </c:pt>
                <c:pt idx="13">
                  <c:v>7.4559999999999995</c:v>
                </c:pt>
                <c:pt idx="14">
                  <c:v>7.7040000000000006</c:v>
                </c:pt>
                <c:pt idx="15">
                  <c:v>8.1639999999999997</c:v>
                </c:pt>
                <c:pt idx="16">
                  <c:v>8.5850000000000009</c:v>
                </c:pt>
                <c:pt idx="17">
                  <c:v>8.972999999999999</c:v>
                </c:pt>
                <c:pt idx="18">
                  <c:v>9.3339999999999996</c:v>
                </c:pt>
                <c:pt idx="19">
                  <c:v>9.6709999999999994</c:v>
                </c:pt>
                <c:pt idx="20">
                  <c:v>9.9870000000000001</c:v>
                </c:pt>
                <c:pt idx="21">
                  <c:v>10.285</c:v>
                </c:pt>
                <c:pt idx="22">
                  <c:v>10.567</c:v>
                </c:pt>
                <c:pt idx="23">
                  <c:v>10.834</c:v>
                </c:pt>
                <c:pt idx="24">
                  <c:v>11.09</c:v>
                </c:pt>
                <c:pt idx="25">
                  <c:v>11.331999999999999</c:v>
                </c:pt>
                <c:pt idx="26">
                  <c:v>11.786999999999999</c:v>
                </c:pt>
                <c:pt idx="27">
                  <c:v>12.302</c:v>
                </c:pt>
                <c:pt idx="28">
                  <c:v>12.777000000000001</c:v>
                </c:pt>
                <c:pt idx="29">
                  <c:v>13.216000000000001</c:v>
                </c:pt>
                <c:pt idx="30">
                  <c:v>13.611000000000001</c:v>
                </c:pt>
                <c:pt idx="31">
                  <c:v>13.981999999999999</c:v>
                </c:pt>
                <c:pt idx="32">
                  <c:v>14.33</c:v>
                </c:pt>
                <c:pt idx="33">
                  <c:v>14.664999999999999</c:v>
                </c:pt>
                <c:pt idx="34">
                  <c:v>14.966000000000001</c:v>
                </c:pt>
                <c:pt idx="35">
                  <c:v>15.533000000000001</c:v>
                </c:pt>
                <c:pt idx="36">
                  <c:v>16.050999999999998</c:v>
                </c:pt>
                <c:pt idx="37">
                  <c:v>16.510999999999999</c:v>
                </c:pt>
                <c:pt idx="38">
                  <c:v>16.936</c:v>
                </c:pt>
                <c:pt idx="39">
                  <c:v>17.334</c:v>
                </c:pt>
                <c:pt idx="40">
                  <c:v>17.698</c:v>
                </c:pt>
                <c:pt idx="41">
                  <c:v>18.353999999999999</c:v>
                </c:pt>
                <c:pt idx="42">
                  <c:v>18.935000000000002</c:v>
                </c:pt>
                <c:pt idx="43">
                  <c:v>19.454000000000001</c:v>
                </c:pt>
                <c:pt idx="44">
                  <c:v>19.913</c:v>
                </c:pt>
                <c:pt idx="45">
                  <c:v>20.332999999999998</c:v>
                </c:pt>
                <c:pt idx="46">
                  <c:v>20.724999999999998</c:v>
                </c:pt>
                <c:pt idx="47">
                  <c:v>21.080000000000002</c:v>
                </c:pt>
                <c:pt idx="48">
                  <c:v>21.410000000000004</c:v>
                </c:pt>
                <c:pt idx="49">
                  <c:v>21.712999999999997</c:v>
                </c:pt>
                <c:pt idx="50">
                  <c:v>21.992000000000001</c:v>
                </c:pt>
                <c:pt idx="51">
                  <c:v>22.256</c:v>
                </c:pt>
                <c:pt idx="52">
                  <c:v>22.741</c:v>
                </c:pt>
                <c:pt idx="53">
                  <c:v>23.271000000000001</c:v>
                </c:pt>
                <c:pt idx="54">
                  <c:v>23.742000000000001</c:v>
                </c:pt>
                <c:pt idx="55">
                  <c:v>24.155999999999999</c:v>
                </c:pt>
                <c:pt idx="56">
                  <c:v>24.526</c:v>
                </c:pt>
                <c:pt idx="57">
                  <c:v>24.855</c:v>
                </c:pt>
                <c:pt idx="58">
                  <c:v>25.161999999999999</c:v>
                </c:pt>
                <c:pt idx="59">
                  <c:v>25.439</c:v>
                </c:pt>
                <c:pt idx="60">
                  <c:v>25.734999999999999</c:v>
                </c:pt>
                <c:pt idx="61">
                  <c:v>26.365000000000002</c:v>
                </c:pt>
                <c:pt idx="62">
                  <c:v>26.786000000000001</c:v>
                </c:pt>
                <c:pt idx="63">
                  <c:v>27.088999999999999</c:v>
                </c:pt>
                <c:pt idx="64">
                  <c:v>27.29</c:v>
                </c:pt>
                <c:pt idx="65">
                  <c:v>27.439999999999998</c:v>
                </c:pt>
                <c:pt idx="66">
                  <c:v>27.55</c:v>
                </c:pt>
                <c:pt idx="67">
                  <c:v>27.69</c:v>
                </c:pt>
                <c:pt idx="68">
                  <c:v>27.77</c:v>
                </c:pt>
                <c:pt idx="69">
                  <c:v>27.830000000000002</c:v>
                </c:pt>
                <c:pt idx="70">
                  <c:v>27.840000000000003</c:v>
                </c:pt>
                <c:pt idx="71">
                  <c:v>27.85</c:v>
                </c:pt>
                <c:pt idx="72">
                  <c:v>27.86</c:v>
                </c:pt>
                <c:pt idx="73">
                  <c:v>27.86</c:v>
                </c:pt>
                <c:pt idx="74">
                  <c:v>27.84</c:v>
                </c:pt>
                <c:pt idx="75">
                  <c:v>27.810000000000002</c:v>
                </c:pt>
                <c:pt idx="76">
                  <c:v>27.79</c:v>
                </c:pt>
                <c:pt idx="77">
                  <c:v>27.740000000000002</c:v>
                </c:pt>
                <c:pt idx="78">
                  <c:v>27.65</c:v>
                </c:pt>
                <c:pt idx="79">
                  <c:v>27.490000000000002</c:v>
                </c:pt>
                <c:pt idx="80">
                  <c:v>27.3</c:v>
                </c:pt>
                <c:pt idx="81">
                  <c:v>27.1</c:v>
                </c:pt>
                <c:pt idx="82">
                  <c:v>26.880000000000003</c:v>
                </c:pt>
                <c:pt idx="83">
                  <c:v>26.67</c:v>
                </c:pt>
                <c:pt idx="84">
                  <c:v>26.45</c:v>
                </c:pt>
                <c:pt idx="85">
                  <c:v>26.25</c:v>
                </c:pt>
                <c:pt idx="86">
                  <c:v>26.05</c:v>
                </c:pt>
                <c:pt idx="87">
                  <c:v>25.678000000000001</c:v>
                </c:pt>
                <c:pt idx="88">
                  <c:v>25.326000000000001</c:v>
                </c:pt>
                <c:pt idx="89">
                  <c:v>25.006999999999998</c:v>
                </c:pt>
                <c:pt idx="90">
                  <c:v>24.701999999999998</c:v>
                </c:pt>
                <c:pt idx="91">
                  <c:v>24.422999999999998</c:v>
                </c:pt>
                <c:pt idx="92">
                  <c:v>24.175999999999998</c:v>
                </c:pt>
                <c:pt idx="93">
                  <c:v>23.75</c:v>
                </c:pt>
                <c:pt idx="94">
                  <c:v>23.428000000000001</c:v>
                </c:pt>
                <c:pt idx="95">
                  <c:v>23.211000000000002</c:v>
                </c:pt>
                <c:pt idx="96">
                  <c:v>23.096</c:v>
                </c:pt>
                <c:pt idx="97">
                  <c:v>23.091999999999999</c:v>
                </c:pt>
                <c:pt idx="98">
                  <c:v>23.184000000000001</c:v>
                </c:pt>
                <c:pt idx="99">
                  <c:v>23.374000000000002</c:v>
                </c:pt>
                <c:pt idx="100">
                  <c:v>23.649000000000001</c:v>
                </c:pt>
                <c:pt idx="101">
                  <c:v>24.015000000000001</c:v>
                </c:pt>
                <c:pt idx="102">
                  <c:v>24.448999999999998</c:v>
                </c:pt>
                <c:pt idx="103">
                  <c:v>24.957999999999998</c:v>
                </c:pt>
                <c:pt idx="104">
                  <c:v>26.164999999999999</c:v>
                </c:pt>
                <c:pt idx="105">
                  <c:v>27.986000000000001</c:v>
                </c:pt>
                <c:pt idx="106">
                  <c:v>30.056000000000001</c:v>
                </c:pt>
                <c:pt idx="107">
                  <c:v>32.335999999999999</c:v>
                </c:pt>
                <c:pt idx="108">
                  <c:v>34.756</c:v>
                </c:pt>
                <c:pt idx="109">
                  <c:v>37.28</c:v>
                </c:pt>
                <c:pt idx="110">
                  <c:v>39.855000000000004</c:v>
                </c:pt>
                <c:pt idx="111">
                  <c:v>42.455999999999996</c:v>
                </c:pt>
                <c:pt idx="112">
                  <c:v>45.072000000000003</c:v>
                </c:pt>
                <c:pt idx="113">
                  <c:v>50.237000000000002</c:v>
                </c:pt>
                <c:pt idx="114">
                  <c:v>55.247999999999998</c:v>
                </c:pt>
                <c:pt idx="115">
                  <c:v>60.066000000000003</c:v>
                </c:pt>
                <c:pt idx="116">
                  <c:v>64.665999999999997</c:v>
                </c:pt>
                <c:pt idx="117">
                  <c:v>69.012</c:v>
                </c:pt>
                <c:pt idx="118">
                  <c:v>73.131999999999991</c:v>
                </c:pt>
                <c:pt idx="119">
                  <c:v>80.674000000000007</c:v>
                </c:pt>
                <c:pt idx="120">
                  <c:v>87.327999999999989</c:v>
                </c:pt>
                <c:pt idx="121">
                  <c:v>93.154999999999987</c:v>
                </c:pt>
                <c:pt idx="122">
                  <c:v>98.24</c:v>
                </c:pt>
                <c:pt idx="123">
                  <c:v>102.65900000000001</c:v>
                </c:pt>
                <c:pt idx="124">
                  <c:v>106.489</c:v>
                </c:pt>
                <c:pt idx="125">
                  <c:v>109.827</c:v>
                </c:pt>
                <c:pt idx="126">
                  <c:v>112.67270000000001</c:v>
                </c:pt>
                <c:pt idx="127">
                  <c:v>115.1242</c:v>
                </c:pt>
                <c:pt idx="128">
                  <c:v>117.2808</c:v>
                </c:pt>
                <c:pt idx="129">
                  <c:v>119.1416</c:v>
                </c:pt>
                <c:pt idx="130">
                  <c:v>122.1735</c:v>
                </c:pt>
                <c:pt idx="131">
                  <c:v>125.00359999999999</c:v>
                </c:pt>
                <c:pt idx="132">
                  <c:v>126.94619999999999</c:v>
                </c:pt>
                <c:pt idx="133">
                  <c:v>128.3981</c:v>
                </c:pt>
                <c:pt idx="134">
                  <c:v>129.3571</c:v>
                </c:pt>
                <c:pt idx="135">
                  <c:v>130.02180000000001</c:v>
                </c:pt>
                <c:pt idx="136">
                  <c:v>130.49100000000001</c:v>
                </c:pt>
                <c:pt idx="137">
                  <c:v>130.66389999999998</c:v>
                </c:pt>
                <c:pt idx="138">
                  <c:v>131.13989999999998</c:v>
                </c:pt>
                <c:pt idx="139">
                  <c:v>133.19900000000001</c:v>
                </c:pt>
                <c:pt idx="140">
                  <c:v>133.06549999999999</c:v>
                </c:pt>
                <c:pt idx="141">
                  <c:v>132.63760000000002</c:v>
                </c:pt>
                <c:pt idx="142">
                  <c:v>132.1139</c:v>
                </c:pt>
                <c:pt idx="143">
                  <c:v>131.49349999999998</c:v>
                </c:pt>
                <c:pt idx="144">
                  <c:v>130.8758</c:v>
                </c:pt>
                <c:pt idx="145">
                  <c:v>129.54640000000001</c:v>
                </c:pt>
                <c:pt idx="146">
                  <c:v>128.12309999999999</c:v>
                </c:pt>
                <c:pt idx="147">
                  <c:v>126.70399999999999</c:v>
                </c:pt>
                <c:pt idx="148">
                  <c:v>125.2881</c:v>
                </c:pt>
                <c:pt idx="149">
                  <c:v>123.8746</c:v>
                </c:pt>
                <c:pt idx="150">
                  <c:v>122.4631</c:v>
                </c:pt>
                <c:pt idx="151">
                  <c:v>121.05300000000001</c:v>
                </c:pt>
                <c:pt idx="152">
                  <c:v>119.6442</c:v>
                </c:pt>
                <c:pt idx="153">
                  <c:v>118.23639999999999</c:v>
                </c:pt>
                <c:pt idx="154">
                  <c:v>116.8295</c:v>
                </c:pt>
                <c:pt idx="155">
                  <c:v>115.52330000000001</c:v>
                </c:pt>
                <c:pt idx="156">
                  <c:v>112.91249999999999</c:v>
                </c:pt>
                <c:pt idx="157">
                  <c:v>109.80160000000001</c:v>
                </c:pt>
                <c:pt idx="158">
                  <c:v>106.79276</c:v>
                </c:pt>
                <c:pt idx="159">
                  <c:v>103.98538000000001</c:v>
                </c:pt>
                <c:pt idx="160">
                  <c:v>101.37915</c:v>
                </c:pt>
                <c:pt idx="161">
                  <c:v>98.793809999999993</c:v>
                </c:pt>
                <c:pt idx="162">
                  <c:v>96.36918</c:v>
                </c:pt>
                <c:pt idx="163">
                  <c:v>94.04513</c:v>
                </c:pt>
                <c:pt idx="164">
                  <c:v>91.821550000000002</c:v>
                </c:pt>
                <c:pt idx="165">
                  <c:v>87.585499999999996</c:v>
                </c:pt>
                <c:pt idx="166">
                  <c:v>83.580590000000001</c:v>
                </c:pt>
                <c:pt idx="167">
                  <c:v>79.736519999999999</c:v>
                </c:pt>
                <c:pt idx="168">
                  <c:v>76.153080000000003</c:v>
                </c:pt>
                <c:pt idx="169">
                  <c:v>73.420139999999989</c:v>
                </c:pt>
                <c:pt idx="170">
                  <c:v>70.887599999999992</c:v>
                </c:pt>
                <c:pt idx="171">
                  <c:v>66.353399999999993</c:v>
                </c:pt>
                <c:pt idx="172">
                  <c:v>62.410090000000004</c:v>
                </c:pt>
                <c:pt idx="173">
                  <c:v>58.967399999999998</c:v>
                </c:pt>
                <c:pt idx="174">
                  <c:v>55.935169999999999</c:v>
                </c:pt>
                <c:pt idx="175">
                  <c:v>53.25329</c:v>
                </c:pt>
                <c:pt idx="176">
                  <c:v>50.851689999999998</c:v>
                </c:pt>
                <c:pt idx="177">
                  <c:v>48.700299999999999</c:v>
                </c:pt>
                <c:pt idx="178">
                  <c:v>46.749079999999999</c:v>
                </c:pt>
                <c:pt idx="179">
                  <c:v>44.988009999999996</c:v>
                </c:pt>
                <c:pt idx="180">
                  <c:v>43.387059999999998</c:v>
                </c:pt>
                <c:pt idx="181">
                  <c:v>41.91621</c:v>
                </c:pt>
                <c:pt idx="182">
                  <c:v>39.324750000000002</c:v>
                </c:pt>
                <c:pt idx="183">
                  <c:v>36.603270000000002</c:v>
                </c:pt>
                <c:pt idx="184">
                  <c:v>34.332070000000002</c:v>
                </c:pt>
                <c:pt idx="185">
                  <c:v>32.411079999999998</c:v>
                </c:pt>
                <c:pt idx="186">
                  <c:v>30.76024</c:v>
                </c:pt>
                <c:pt idx="187">
                  <c:v>29.329526999999999</c:v>
                </c:pt>
                <c:pt idx="188">
                  <c:v>28.078911000000002</c:v>
                </c:pt>
                <c:pt idx="189">
                  <c:v>26.968372000000002</c:v>
                </c:pt>
                <c:pt idx="190">
                  <c:v>25.987898000000001</c:v>
                </c:pt>
                <c:pt idx="191">
                  <c:v>24.317098999999999</c:v>
                </c:pt>
                <c:pt idx="192">
                  <c:v>22.946453000000002</c:v>
                </c:pt>
                <c:pt idx="193">
                  <c:v>21.815918999999997</c:v>
                </c:pt>
                <c:pt idx="194">
                  <c:v>20.855469000000003</c:v>
                </c:pt>
                <c:pt idx="195">
                  <c:v>20.035086</c:v>
                </c:pt>
                <c:pt idx="196">
                  <c:v>19.324753999999999</c:v>
                </c:pt>
                <c:pt idx="197">
                  <c:v>18.154209999999999</c:v>
                </c:pt>
                <c:pt idx="198">
                  <c:v>17.243781999999999</c:v>
                </c:pt>
                <c:pt idx="199">
                  <c:v>16.513436000000002</c:v>
                </c:pt>
                <c:pt idx="200">
                  <c:v>15.923149</c:v>
                </c:pt>
                <c:pt idx="201">
                  <c:v>15.432909</c:v>
                </c:pt>
                <c:pt idx="202">
                  <c:v>15.022703999999999</c:v>
                </c:pt>
                <c:pt idx="203">
                  <c:v>14.672527000000001</c:v>
                </c:pt>
                <c:pt idx="204">
                  <c:v>14.382372</c:v>
                </c:pt>
                <c:pt idx="205">
                  <c:v>14.122235999999999</c:v>
                </c:pt>
                <c:pt idx="206">
                  <c:v>13.902115</c:v>
                </c:pt>
                <c:pt idx="207">
                  <c:v>13.712007000000002</c:v>
                </c:pt>
                <c:pt idx="208">
                  <c:v>13.451848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B0-4484-A9EA-B01701D26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33600"/>
        <c:axId val="639835168"/>
      </c:scatterChart>
      <c:valAx>
        <c:axId val="63983360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35168"/>
        <c:crosses val="autoZero"/>
        <c:crossBetween val="midCat"/>
        <c:majorUnit val="10"/>
      </c:valAx>
      <c:valAx>
        <c:axId val="639835168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3360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36623653982465"/>
          <c:y val="4.2812810791813434E-2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srim197Au_EJ212!$P$5</c:f>
          <c:strCache>
            <c:ptCount val="1"/>
            <c:pt idx="0">
              <c:v>srim197Au_EJ212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srim197Au_EJ212!$D$20:$D$228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srim197Au_EJ212!$J$20:$J$228</c:f>
              <c:numCache>
                <c:formatCode>0.000</c:formatCode>
                <c:ptCount val="209"/>
                <c:pt idx="0">
                  <c:v>1.0100000000000001E-2</c:v>
                </c:pt>
                <c:pt idx="1">
                  <c:v>1.0699999999999999E-2</c:v>
                </c:pt>
                <c:pt idx="2">
                  <c:v>1.12E-2</c:v>
                </c:pt>
                <c:pt idx="3">
                  <c:v>1.17E-2</c:v>
                </c:pt>
                <c:pt idx="4">
                  <c:v>1.21E-2</c:v>
                </c:pt>
                <c:pt idx="5">
                  <c:v>1.2500000000000001E-2</c:v>
                </c:pt>
                <c:pt idx="6">
                  <c:v>1.3000000000000001E-2</c:v>
                </c:pt>
                <c:pt idx="7">
                  <c:v>1.34E-2</c:v>
                </c:pt>
                <c:pt idx="8">
                  <c:v>1.3800000000000002E-2</c:v>
                </c:pt>
                <c:pt idx="9">
                  <c:v>1.4499999999999999E-2</c:v>
                </c:pt>
                <c:pt idx="10">
                  <c:v>1.52E-2</c:v>
                </c:pt>
                <c:pt idx="11">
                  <c:v>1.5900000000000001E-2</c:v>
                </c:pt>
                <c:pt idx="12">
                  <c:v>1.66E-2</c:v>
                </c:pt>
                <c:pt idx="13">
                  <c:v>1.72E-2</c:v>
                </c:pt>
                <c:pt idx="14">
                  <c:v>1.78E-2</c:v>
                </c:pt>
                <c:pt idx="15">
                  <c:v>1.9E-2</c:v>
                </c:pt>
                <c:pt idx="16">
                  <c:v>2.01E-2</c:v>
                </c:pt>
                <c:pt idx="17">
                  <c:v>2.12E-2</c:v>
                </c:pt>
                <c:pt idx="18">
                  <c:v>2.2200000000000001E-2</c:v>
                </c:pt>
                <c:pt idx="19">
                  <c:v>2.3200000000000002E-2</c:v>
                </c:pt>
                <c:pt idx="20">
                  <c:v>2.4199999999999999E-2</c:v>
                </c:pt>
                <c:pt idx="21">
                  <c:v>2.5100000000000001E-2</c:v>
                </c:pt>
                <c:pt idx="22">
                  <c:v>2.6000000000000002E-2</c:v>
                </c:pt>
                <c:pt idx="23">
                  <c:v>2.69E-2</c:v>
                </c:pt>
                <c:pt idx="24">
                  <c:v>2.7700000000000002E-2</c:v>
                </c:pt>
                <c:pt idx="25">
                  <c:v>2.8499999999999998E-2</c:v>
                </c:pt>
                <c:pt idx="26">
                  <c:v>3.0199999999999998E-2</c:v>
                </c:pt>
                <c:pt idx="27">
                  <c:v>3.2100000000000004E-2</c:v>
                </c:pt>
                <c:pt idx="28">
                  <c:v>3.4000000000000002E-2</c:v>
                </c:pt>
                <c:pt idx="29">
                  <c:v>3.5799999999999998E-2</c:v>
                </c:pt>
                <c:pt idx="30">
                  <c:v>3.7499999999999999E-2</c:v>
                </c:pt>
                <c:pt idx="31">
                  <c:v>3.9199999999999999E-2</c:v>
                </c:pt>
                <c:pt idx="32">
                  <c:v>4.0899999999999999E-2</c:v>
                </c:pt>
                <c:pt idx="33">
                  <c:v>4.2499999999999996E-2</c:v>
                </c:pt>
                <c:pt idx="34">
                  <c:v>4.41E-2</c:v>
                </c:pt>
                <c:pt idx="35">
                  <c:v>4.7199999999999999E-2</c:v>
                </c:pt>
                <c:pt idx="36">
                  <c:v>5.0200000000000002E-2</c:v>
                </c:pt>
                <c:pt idx="37">
                  <c:v>5.3100000000000001E-2</c:v>
                </c:pt>
                <c:pt idx="38">
                  <c:v>5.5900000000000005E-2</c:v>
                </c:pt>
                <c:pt idx="39">
                  <c:v>5.8699999999999995E-2</c:v>
                </c:pt>
                <c:pt idx="40">
                  <c:v>6.1399999999999996E-2</c:v>
                </c:pt>
                <c:pt idx="41">
                  <c:v>6.6600000000000006E-2</c:v>
                </c:pt>
                <c:pt idx="42">
                  <c:v>7.17E-2</c:v>
                </c:pt>
                <c:pt idx="43">
                  <c:v>7.6600000000000001E-2</c:v>
                </c:pt>
                <c:pt idx="44">
                  <c:v>8.14E-2</c:v>
                </c:pt>
                <c:pt idx="45">
                  <c:v>8.6099999999999996E-2</c:v>
                </c:pt>
                <c:pt idx="46">
                  <c:v>9.0800000000000006E-2</c:v>
                </c:pt>
                <c:pt idx="47">
                  <c:v>9.5299999999999996E-2</c:v>
                </c:pt>
                <c:pt idx="48">
                  <c:v>9.98E-2</c:v>
                </c:pt>
                <c:pt idx="49">
                  <c:v>0.1042</c:v>
                </c:pt>
                <c:pt idx="50">
                  <c:v>0.1085</c:v>
                </c:pt>
                <c:pt idx="51">
                  <c:v>0.11279999999999998</c:v>
                </c:pt>
                <c:pt idx="52">
                  <c:v>0.12130000000000001</c:v>
                </c:pt>
                <c:pt idx="53">
                  <c:v>0.13159999999999999</c:v>
                </c:pt>
                <c:pt idx="54">
                  <c:v>0.14169999999999999</c:v>
                </c:pt>
                <c:pt idx="55">
                  <c:v>0.1517</c:v>
                </c:pt>
                <c:pt idx="56">
                  <c:v>0.1615</c:v>
                </c:pt>
                <c:pt idx="57">
                  <c:v>0.1711</c:v>
                </c:pt>
                <c:pt idx="58">
                  <c:v>0.1807</c:v>
                </c:pt>
                <c:pt idx="59">
                  <c:v>0.19009999999999999</c:v>
                </c:pt>
                <c:pt idx="60">
                  <c:v>0.19939999999999999</c:v>
                </c:pt>
                <c:pt idx="61">
                  <c:v>0.21779999999999999</c:v>
                </c:pt>
                <c:pt idx="62">
                  <c:v>0.23580000000000001</c:v>
                </c:pt>
                <c:pt idx="63">
                  <c:v>0.2535</c:v>
                </c:pt>
                <c:pt idx="64">
                  <c:v>0.2712</c:v>
                </c:pt>
                <c:pt idx="65">
                  <c:v>0.28870000000000001</c:v>
                </c:pt>
                <c:pt idx="66">
                  <c:v>0.30609999999999998</c:v>
                </c:pt>
                <c:pt idx="67">
                  <c:v>0.34079999999999999</c:v>
                </c:pt>
                <c:pt idx="68">
                  <c:v>0.3755</c:v>
                </c:pt>
                <c:pt idx="69">
                  <c:v>0.41</c:v>
                </c:pt>
                <c:pt idx="70">
                  <c:v>0.4446</c:v>
                </c:pt>
                <c:pt idx="71">
                  <c:v>0.47910000000000003</c:v>
                </c:pt>
                <c:pt idx="72">
                  <c:v>0.51369999999999993</c:v>
                </c:pt>
                <c:pt idx="73">
                  <c:v>0.54820000000000002</c:v>
                </c:pt>
                <c:pt idx="74">
                  <c:v>0.58279999999999998</c:v>
                </c:pt>
                <c:pt idx="75">
                  <c:v>0.61749999999999994</c:v>
                </c:pt>
                <c:pt idx="76">
                  <c:v>0.65210000000000001</c:v>
                </c:pt>
                <c:pt idx="77">
                  <c:v>0.68689999999999996</c:v>
                </c:pt>
                <c:pt idx="78">
                  <c:v>0.75659999999999994</c:v>
                </c:pt>
                <c:pt idx="79">
                  <c:v>0.84410000000000007</c:v>
                </c:pt>
                <c:pt idx="80">
                  <c:v>0.93230000000000002</c:v>
                </c:pt>
                <c:pt idx="81" formatCode="0.00">
                  <c:v>1.02</c:v>
                </c:pt>
                <c:pt idx="82" formatCode="0.00">
                  <c:v>1.1100000000000001</c:v>
                </c:pt>
                <c:pt idx="83" formatCode="0.00">
                  <c:v>1.2</c:v>
                </c:pt>
                <c:pt idx="84" formatCode="0.00">
                  <c:v>1.29</c:v>
                </c:pt>
                <c:pt idx="85" formatCode="0.00">
                  <c:v>1.38</c:v>
                </c:pt>
                <c:pt idx="86" formatCode="0.00">
                  <c:v>1.48</c:v>
                </c:pt>
                <c:pt idx="87" formatCode="0.00">
                  <c:v>1.66</c:v>
                </c:pt>
                <c:pt idx="88" formatCode="0.00">
                  <c:v>1.85</c:v>
                </c:pt>
                <c:pt idx="89" formatCode="0.00">
                  <c:v>2.0499999999999998</c:v>
                </c:pt>
                <c:pt idx="90" formatCode="0.00">
                  <c:v>2.2400000000000002</c:v>
                </c:pt>
                <c:pt idx="91" formatCode="0.00">
                  <c:v>2.44</c:v>
                </c:pt>
                <c:pt idx="92" formatCode="0.00">
                  <c:v>2.64</c:v>
                </c:pt>
                <c:pt idx="93" formatCode="0.00">
                  <c:v>3.04</c:v>
                </c:pt>
                <c:pt idx="94" formatCode="0.00">
                  <c:v>3.46</c:v>
                </c:pt>
                <c:pt idx="95" formatCode="0.00">
                  <c:v>3.87</c:v>
                </c:pt>
                <c:pt idx="96" formatCode="0.00">
                  <c:v>4.29</c:v>
                </c:pt>
                <c:pt idx="97" formatCode="0.00">
                  <c:v>4.71</c:v>
                </c:pt>
                <c:pt idx="98" formatCode="0.00">
                  <c:v>5.13</c:v>
                </c:pt>
                <c:pt idx="99" formatCode="0.00">
                  <c:v>5.55</c:v>
                </c:pt>
                <c:pt idx="100" formatCode="0.00">
                  <c:v>5.96</c:v>
                </c:pt>
                <c:pt idx="101" formatCode="0.00">
                  <c:v>6.37</c:v>
                </c:pt>
                <c:pt idx="102" formatCode="0.00">
                  <c:v>6.77</c:v>
                </c:pt>
                <c:pt idx="103" formatCode="0.00">
                  <c:v>7.17</c:v>
                </c:pt>
                <c:pt idx="104" formatCode="0.00">
                  <c:v>7.93</c:v>
                </c:pt>
                <c:pt idx="105" formatCode="0.00">
                  <c:v>8.83</c:v>
                </c:pt>
                <c:pt idx="106" formatCode="0.00">
                  <c:v>9.67</c:v>
                </c:pt>
                <c:pt idx="107" formatCode="0.00">
                  <c:v>10.45</c:v>
                </c:pt>
                <c:pt idx="108" formatCode="0.00">
                  <c:v>11.17</c:v>
                </c:pt>
                <c:pt idx="109" formatCode="0.00">
                  <c:v>11.85</c:v>
                </c:pt>
                <c:pt idx="110" formatCode="0.00">
                  <c:v>12.48</c:v>
                </c:pt>
                <c:pt idx="111" formatCode="0.00">
                  <c:v>13.07</c:v>
                </c:pt>
                <c:pt idx="112" formatCode="0.00">
                  <c:v>13.63</c:v>
                </c:pt>
                <c:pt idx="113" formatCode="0.00">
                  <c:v>14.66</c:v>
                </c:pt>
                <c:pt idx="114" formatCode="0.00">
                  <c:v>15.58</c:v>
                </c:pt>
                <c:pt idx="115" formatCode="0.00">
                  <c:v>16.43</c:v>
                </c:pt>
                <c:pt idx="116" formatCode="0.00">
                  <c:v>17.21</c:v>
                </c:pt>
                <c:pt idx="117" formatCode="0.00">
                  <c:v>17.940000000000001</c:v>
                </c:pt>
                <c:pt idx="118" formatCode="0.00">
                  <c:v>18.63</c:v>
                </c:pt>
                <c:pt idx="119" formatCode="0.00">
                  <c:v>19.89</c:v>
                </c:pt>
                <c:pt idx="120" formatCode="0.00">
                  <c:v>21.06</c:v>
                </c:pt>
                <c:pt idx="121" formatCode="0.00">
                  <c:v>22.14</c:v>
                </c:pt>
                <c:pt idx="122" formatCode="0.00">
                  <c:v>23.16</c:v>
                </c:pt>
                <c:pt idx="123" formatCode="0.00">
                  <c:v>24.13</c:v>
                </c:pt>
                <c:pt idx="124" formatCode="0.00">
                  <c:v>25.07</c:v>
                </c:pt>
                <c:pt idx="125" formatCode="0.00">
                  <c:v>25.97</c:v>
                </c:pt>
                <c:pt idx="126" formatCode="0.00">
                  <c:v>26.85</c:v>
                </c:pt>
                <c:pt idx="127" formatCode="0.00">
                  <c:v>27.71</c:v>
                </c:pt>
                <c:pt idx="128" formatCode="0.00">
                  <c:v>28.55</c:v>
                </c:pt>
                <c:pt idx="129" formatCode="0.00">
                  <c:v>29.37</c:v>
                </c:pt>
                <c:pt idx="130" formatCode="0.00">
                  <c:v>30.99</c:v>
                </c:pt>
                <c:pt idx="131" formatCode="0.00">
                  <c:v>32.97</c:v>
                </c:pt>
                <c:pt idx="132" formatCode="0.00">
                  <c:v>34.909999999999997</c:v>
                </c:pt>
                <c:pt idx="133" formatCode="0.00">
                  <c:v>36.82</c:v>
                </c:pt>
                <c:pt idx="134" formatCode="0.00">
                  <c:v>38.72</c:v>
                </c:pt>
                <c:pt idx="135" formatCode="0.00">
                  <c:v>40.6</c:v>
                </c:pt>
                <c:pt idx="136" formatCode="0.00">
                  <c:v>42.48</c:v>
                </c:pt>
                <c:pt idx="137" formatCode="0.00">
                  <c:v>44.35</c:v>
                </c:pt>
                <c:pt idx="138" formatCode="0.00">
                  <c:v>46.21</c:v>
                </c:pt>
                <c:pt idx="139" formatCode="0.00">
                  <c:v>49.91</c:v>
                </c:pt>
                <c:pt idx="140" formatCode="0.00">
                  <c:v>53.58</c:v>
                </c:pt>
                <c:pt idx="141" formatCode="0.00">
                  <c:v>57.26</c:v>
                </c:pt>
                <c:pt idx="142" formatCode="0.00">
                  <c:v>60.95</c:v>
                </c:pt>
                <c:pt idx="143" formatCode="0.00">
                  <c:v>64.66</c:v>
                </c:pt>
                <c:pt idx="144" formatCode="0.00">
                  <c:v>68.38</c:v>
                </c:pt>
                <c:pt idx="145" formatCode="0.00">
                  <c:v>75.89</c:v>
                </c:pt>
                <c:pt idx="146" formatCode="0.00">
                  <c:v>83.48</c:v>
                </c:pt>
                <c:pt idx="147" formatCode="0.00">
                  <c:v>91.15</c:v>
                </c:pt>
                <c:pt idx="148" formatCode="0.00">
                  <c:v>98.9</c:v>
                </c:pt>
                <c:pt idx="149" formatCode="0.00">
                  <c:v>106.75</c:v>
                </c:pt>
                <c:pt idx="150" formatCode="0.00">
                  <c:v>114.69</c:v>
                </c:pt>
                <c:pt idx="151" formatCode="0.00">
                  <c:v>122.72</c:v>
                </c:pt>
                <c:pt idx="152" formatCode="0.00">
                  <c:v>130.84</c:v>
                </c:pt>
                <c:pt idx="153" formatCode="0.00">
                  <c:v>139.07</c:v>
                </c:pt>
                <c:pt idx="154" formatCode="0.00">
                  <c:v>147.38</c:v>
                </c:pt>
                <c:pt idx="155" formatCode="0.00">
                  <c:v>155.80000000000001</c:v>
                </c:pt>
                <c:pt idx="156" formatCode="0.00">
                  <c:v>172.92</c:v>
                </c:pt>
                <c:pt idx="157" formatCode="0.00">
                  <c:v>194.88</c:v>
                </c:pt>
                <c:pt idx="158" formatCode="0.00">
                  <c:v>217.45</c:v>
                </c:pt>
                <c:pt idx="159" formatCode="0.00">
                  <c:v>240.64</c:v>
                </c:pt>
                <c:pt idx="160" formatCode="0.00">
                  <c:v>264.45</c:v>
                </c:pt>
                <c:pt idx="161" formatCode="0.00">
                  <c:v>288.88</c:v>
                </c:pt>
                <c:pt idx="162" formatCode="0.00">
                  <c:v>313.94</c:v>
                </c:pt>
                <c:pt idx="163" formatCode="0.00">
                  <c:v>339.61</c:v>
                </c:pt>
                <c:pt idx="164" formatCode="0.00">
                  <c:v>365.91</c:v>
                </c:pt>
                <c:pt idx="165" formatCode="0.00">
                  <c:v>420.43</c:v>
                </c:pt>
                <c:pt idx="166" formatCode="0.00">
                  <c:v>477.58</c:v>
                </c:pt>
                <c:pt idx="167" formatCode="0.00">
                  <c:v>537.46</c:v>
                </c:pt>
                <c:pt idx="168" formatCode="0.00">
                  <c:v>600.21</c:v>
                </c:pt>
                <c:pt idx="169" formatCode="0.00">
                  <c:v>665.59</c:v>
                </c:pt>
                <c:pt idx="170" formatCode="0.00">
                  <c:v>733.36</c:v>
                </c:pt>
                <c:pt idx="171" formatCode="0.00">
                  <c:v>875.96</c:v>
                </c:pt>
                <c:pt idx="172" formatCode="0.0">
                  <c:v>1030</c:v>
                </c:pt>
                <c:pt idx="173" formatCode="0.0">
                  <c:v>1190</c:v>
                </c:pt>
                <c:pt idx="174" formatCode="0.0">
                  <c:v>1360</c:v>
                </c:pt>
                <c:pt idx="175" formatCode="0.0">
                  <c:v>1540</c:v>
                </c:pt>
                <c:pt idx="176" formatCode="0.0">
                  <c:v>1730</c:v>
                </c:pt>
                <c:pt idx="177" formatCode="0.0">
                  <c:v>1920</c:v>
                </c:pt>
                <c:pt idx="178" formatCode="0.0">
                  <c:v>2130</c:v>
                </c:pt>
                <c:pt idx="179" formatCode="0.0">
                  <c:v>2340</c:v>
                </c:pt>
                <c:pt idx="180" formatCode="0.0">
                  <c:v>2560</c:v>
                </c:pt>
                <c:pt idx="181" formatCode="0.0">
                  <c:v>2790</c:v>
                </c:pt>
                <c:pt idx="182" formatCode="0.0">
                  <c:v>3270</c:v>
                </c:pt>
                <c:pt idx="183" formatCode="0.0">
                  <c:v>3920</c:v>
                </c:pt>
                <c:pt idx="184" formatCode="0.0">
                  <c:v>4610</c:v>
                </c:pt>
                <c:pt idx="185" formatCode="0.0">
                  <c:v>5340</c:v>
                </c:pt>
                <c:pt idx="186" formatCode="0.0">
                  <c:v>6110</c:v>
                </c:pt>
                <c:pt idx="187" formatCode="0.0">
                  <c:v>6930</c:v>
                </c:pt>
                <c:pt idx="188" formatCode="0.0">
                  <c:v>7780</c:v>
                </c:pt>
                <c:pt idx="189" formatCode="0.0">
                  <c:v>8670</c:v>
                </c:pt>
                <c:pt idx="190" formatCode="0.0">
                  <c:v>9590</c:v>
                </c:pt>
                <c:pt idx="191" formatCode="0.0">
                  <c:v>11540</c:v>
                </c:pt>
                <c:pt idx="192" formatCode="0.0">
                  <c:v>13610</c:v>
                </c:pt>
                <c:pt idx="193" formatCode="0.0">
                  <c:v>15790</c:v>
                </c:pt>
                <c:pt idx="194" formatCode="0.0">
                  <c:v>18080</c:v>
                </c:pt>
                <c:pt idx="195" formatCode="0.0">
                  <c:v>20480</c:v>
                </c:pt>
                <c:pt idx="196" formatCode="0.0">
                  <c:v>22960</c:v>
                </c:pt>
                <c:pt idx="197" formatCode="0.0">
                  <c:v>28180</c:v>
                </c:pt>
                <c:pt idx="198" formatCode="0.0">
                  <c:v>33710</c:v>
                </c:pt>
                <c:pt idx="199" formatCode="0.0">
                  <c:v>39500</c:v>
                </c:pt>
                <c:pt idx="200" formatCode="0.0">
                  <c:v>45530</c:v>
                </c:pt>
                <c:pt idx="201" formatCode="0.0">
                  <c:v>51770</c:v>
                </c:pt>
                <c:pt idx="202" formatCode="0.0">
                  <c:v>58190</c:v>
                </c:pt>
                <c:pt idx="203" formatCode="0.0">
                  <c:v>64780</c:v>
                </c:pt>
                <c:pt idx="204" formatCode="0.0">
                  <c:v>71510</c:v>
                </c:pt>
                <c:pt idx="205" formatCode="0.0">
                  <c:v>78370</c:v>
                </c:pt>
                <c:pt idx="206" formatCode="0.0">
                  <c:v>85340</c:v>
                </c:pt>
                <c:pt idx="207" formatCode="0.0">
                  <c:v>92420</c:v>
                </c:pt>
                <c:pt idx="208" formatCode="0.0">
                  <c:v>104660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6C7-4832-93B7-6614F7345403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srim197Au_EJ212!$D$20:$D$228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srim197Au_EJ212!$M$20:$M$228</c:f>
              <c:numCache>
                <c:formatCode>0.000</c:formatCode>
                <c:ptCount val="209"/>
                <c:pt idx="0">
                  <c:v>1.7000000000000001E-3</c:v>
                </c:pt>
                <c:pt idx="1">
                  <c:v>1.8E-3</c:v>
                </c:pt>
                <c:pt idx="2">
                  <c:v>1.9E-3</c:v>
                </c:pt>
                <c:pt idx="3">
                  <c:v>2E-3</c:v>
                </c:pt>
                <c:pt idx="4">
                  <c:v>2E-3</c:v>
                </c:pt>
                <c:pt idx="5">
                  <c:v>2.1000000000000003E-3</c:v>
                </c:pt>
                <c:pt idx="6">
                  <c:v>2.1999999999999997E-3</c:v>
                </c:pt>
                <c:pt idx="7">
                  <c:v>2.1999999999999997E-3</c:v>
                </c:pt>
                <c:pt idx="8">
                  <c:v>2.3E-3</c:v>
                </c:pt>
                <c:pt idx="9">
                  <c:v>2.4000000000000002E-3</c:v>
                </c:pt>
                <c:pt idx="10">
                  <c:v>2.5000000000000001E-3</c:v>
                </c:pt>
                <c:pt idx="11">
                  <c:v>2.5999999999999999E-3</c:v>
                </c:pt>
                <c:pt idx="12">
                  <c:v>2.7000000000000001E-3</c:v>
                </c:pt>
                <c:pt idx="13">
                  <c:v>2.8E-3</c:v>
                </c:pt>
                <c:pt idx="14">
                  <c:v>2.9000000000000002E-3</c:v>
                </c:pt>
                <c:pt idx="15">
                  <c:v>3.0999999999999999E-3</c:v>
                </c:pt>
                <c:pt idx="16">
                  <c:v>3.2000000000000002E-3</c:v>
                </c:pt>
                <c:pt idx="17">
                  <c:v>3.4000000000000002E-3</c:v>
                </c:pt>
                <c:pt idx="18">
                  <c:v>3.5000000000000005E-3</c:v>
                </c:pt>
                <c:pt idx="19">
                  <c:v>3.5999999999999999E-3</c:v>
                </c:pt>
                <c:pt idx="20">
                  <c:v>3.8E-3</c:v>
                </c:pt>
                <c:pt idx="21">
                  <c:v>3.8999999999999998E-3</c:v>
                </c:pt>
                <c:pt idx="22">
                  <c:v>4.0000000000000001E-3</c:v>
                </c:pt>
                <c:pt idx="23">
                  <c:v>4.1000000000000003E-3</c:v>
                </c:pt>
                <c:pt idx="24">
                  <c:v>4.2000000000000006E-3</c:v>
                </c:pt>
                <c:pt idx="25">
                  <c:v>4.3E-3</c:v>
                </c:pt>
                <c:pt idx="26">
                  <c:v>4.4999999999999997E-3</c:v>
                </c:pt>
                <c:pt idx="27">
                  <c:v>4.8000000000000004E-3</c:v>
                </c:pt>
                <c:pt idx="28">
                  <c:v>5.0000000000000001E-3</c:v>
                </c:pt>
                <c:pt idx="29">
                  <c:v>5.1999999999999998E-3</c:v>
                </c:pt>
                <c:pt idx="30">
                  <c:v>5.4000000000000003E-3</c:v>
                </c:pt>
                <c:pt idx="31">
                  <c:v>5.5999999999999999E-3</c:v>
                </c:pt>
                <c:pt idx="32">
                  <c:v>5.8000000000000005E-3</c:v>
                </c:pt>
                <c:pt idx="33">
                  <c:v>6.0000000000000001E-3</c:v>
                </c:pt>
                <c:pt idx="34">
                  <c:v>6.1999999999999998E-3</c:v>
                </c:pt>
                <c:pt idx="35">
                  <c:v>6.5000000000000006E-3</c:v>
                </c:pt>
                <c:pt idx="36">
                  <c:v>6.8000000000000005E-3</c:v>
                </c:pt>
                <c:pt idx="37">
                  <c:v>7.0999999999999995E-3</c:v>
                </c:pt>
                <c:pt idx="38">
                  <c:v>7.3999999999999995E-3</c:v>
                </c:pt>
                <c:pt idx="39">
                  <c:v>7.7000000000000002E-3</c:v>
                </c:pt>
                <c:pt idx="40">
                  <c:v>8.0000000000000002E-3</c:v>
                </c:pt>
                <c:pt idx="41">
                  <c:v>8.6E-3</c:v>
                </c:pt>
                <c:pt idx="42">
                  <c:v>9.1000000000000004E-3</c:v>
                </c:pt>
                <c:pt idx="43">
                  <c:v>9.6000000000000009E-3</c:v>
                </c:pt>
                <c:pt idx="44">
                  <c:v>1.0100000000000001E-2</c:v>
                </c:pt>
                <c:pt idx="45">
                  <c:v>1.0499999999999999E-2</c:v>
                </c:pt>
                <c:pt idx="46">
                  <c:v>1.0999999999999999E-2</c:v>
                </c:pt>
                <c:pt idx="47">
                  <c:v>1.14E-2</c:v>
                </c:pt>
                <c:pt idx="48">
                  <c:v>1.18E-2</c:v>
                </c:pt>
                <c:pt idx="49">
                  <c:v>1.23E-2</c:v>
                </c:pt>
                <c:pt idx="50">
                  <c:v>1.2699999999999999E-2</c:v>
                </c:pt>
                <c:pt idx="51">
                  <c:v>1.3000000000000001E-2</c:v>
                </c:pt>
                <c:pt idx="52">
                  <c:v>1.3800000000000002E-2</c:v>
                </c:pt>
                <c:pt idx="53">
                  <c:v>1.4799999999999999E-2</c:v>
                </c:pt>
                <c:pt idx="54">
                  <c:v>1.5699999999999999E-2</c:v>
                </c:pt>
                <c:pt idx="55">
                  <c:v>1.66E-2</c:v>
                </c:pt>
                <c:pt idx="56">
                  <c:v>1.7399999999999999E-2</c:v>
                </c:pt>
                <c:pt idx="57">
                  <c:v>1.83E-2</c:v>
                </c:pt>
                <c:pt idx="58">
                  <c:v>1.9099999999999999E-2</c:v>
                </c:pt>
                <c:pt idx="59">
                  <c:v>1.9900000000000001E-2</c:v>
                </c:pt>
                <c:pt idx="60">
                  <c:v>2.06E-2</c:v>
                </c:pt>
                <c:pt idx="61">
                  <c:v>2.2200000000000001E-2</c:v>
                </c:pt>
                <c:pt idx="62">
                  <c:v>2.3599999999999999E-2</c:v>
                </c:pt>
                <c:pt idx="63">
                  <c:v>2.5000000000000001E-2</c:v>
                </c:pt>
                <c:pt idx="64">
                  <c:v>2.64E-2</c:v>
                </c:pt>
                <c:pt idx="65">
                  <c:v>2.7700000000000002E-2</c:v>
                </c:pt>
                <c:pt idx="66">
                  <c:v>2.8999999999999998E-2</c:v>
                </c:pt>
                <c:pt idx="67">
                  <c:v>3.1699999999999999E-2</c:v>
                </c:pt>
                <c:pt idx="68">
                  <c:v>3.4300000000000004E-2</c:v>
                </c:pt>
                <c:pt idx="69">
                  <c:v>3.6799999999999999E-2</c:v>
                </c:pt>
                <c:pt idx="70">
                  <c:v>3.9199999999999999E-2</c:v>
                </c:pt>
                <c:pt idx="71">
                  <c:v>4.1599999999999998E-2</c:v>
                </c:pt>
                <c:pt idx="72">
                  <c:v>4.3900000000000002E-2</c:v>
                </c:pt>
                <c:pt idx="73">
                  <c:v>4.6100000000000002E-2</c:v>
                </c:pt>
                <c:pt idx="74">
                  <c:v>4.8299999999999996E-2</c:v>
                </c:pt>
                <c:pt idx="75">
                  <c:v>5.04E-2</c:v>
                </c:pt>
                <c:pt idx="76">
                  <c:v>5.2500000000000005E-2</c:v>
                </c:pt>
                <c:pt idx="77">
                  <c:v>5.4600000000000003E-2</c:v>
                </c:pt>
                <c:pt idx="78">
                  <c:v>5.8999999999999997E-2</c:v>
                </c:pt>
                <c:pt idx="79">
                  <c:v>6.4500000000000002E-2</c:v>
                </c:pt>
                <c:pt idx="80">
                  <c:v>6.9800000000000001E-2</c:v>
                </c:pt>
                <c:pt idx="81">
                  <c:v>7.4899999999999994E-2</c:v>
                </c:pt>
                <c:pt idx="82">
                  <c:v>7.980000000000001E-2</c:v>
                </c:pt>
                <c:pt idx="83">
                  <c:v>8.4599999999999995E-2</c:v>
                </c:pt>
                <c:pt idx="84">
                  <c:v>8.9300000000000004E-2</c:v>
                </c:pt>
                <c:pt idx="85">
                  <c:v>9.3899999999999997E-2</c:v>
                </c:pt>
                <c:pt idx="86">
                  <c:v>9.8400000000000001E-2</c:v>
                </c:pt>
                <c:pt idx="87">
                  <c:v>0.10869999999999999</c:v>
                </c:pt>
                <c:pt idx="88">
                  <c:v>0.1186</c:v>
                </c:pt>
                <c:pt idx="89">
                  <c:v>0.12809999999999999</c:v>
                </c:pt>
                <c:pt idx="90">
                  <c:v>0.13730000000000001</c:v>
                </c:pt>
                <c:pt idx="91">
                  <c:v>0.1462</c:v>
                </c:pt>
                <c:pt idx="92">
                  <c:v>0.15489999999999998</c:v>
                </c:pt>
                <c:pt idx="93">
                  <c:v>0.1762</c:v>
                </c:pt>
                <c:pt idx="94">
                  <c:v>0.1961</c:v>
                </c:pt>
                <c:pt idx="95">
                  <c:v>0.21490000000000001</c:v>
                </c:pt>
                <c:pt idx="96">
                  <c:v>0.23250000000000001</c:v>
                </c:pt>
                <c:pt idx="97">
                  <c:v>0.24929999999999999</c:v>
                </c:pt>
                <c:pt idx="98">
                  <c:v>0.2651</c:v>
                </c:pt>
                <c:pt idx="99">
                  <c:v>0.27999999999999997</c:v>
                </c:pt>
                <c:pt idx="100">
                  <c:v>0.29409999999999997</c:v>
                </c:pt>
                <c:pt idx="101">
                  <c:v>0.30740000000000001</c:v>
                </c:pt>
                <c:pt idx="102">
                  <c:v>0.31989999999999996</c:v>
                </c:pt>
                <c:pt idx="103">
                  <c:v>0.33160000000000001</c:v>
                </c:pt>
                <c:pt idx="104">
                  <c:v>0.36080000000000001</c:v>
                </c:pt>
                <c:pt idx="105">
                  <c:v>0.39550000000000002</c:v>
                </c:pt>
                <c:pt idx="106">
                  <c:v>0.42380000000000007</c:v>
                </c:pt>
                <c:pt idx="107">
                  <c:v>0.44720000000000004</c:v>
                </c:pt>
                <c:pt idx="108">
                  <c:v>0.46679999999999999</c:v>
                </c:pt>
                <c:pt idx="109">
                  <c:v>0.48330000000000001</c:v>
                </c:pt>
                <c:pt idx="110">
                  <c:v>0.49740000000000001</c:v>
                </c:pt>
                <c:pt idx="111">
                  <c:v>0.50949999999999995</c:v>
                </c:pt>
                <c:pt idx="112">
                  <c:v>0.52010000000000001</c:v>
                </c:pt>
                <c:pt idx="113">
                  <c:v>0.54720000000000002</c:v>
                </c:pt>
                <c:pt idx="114">
                  <c:v>0.56850000000000001</c:v>
                </c:pt>
                <c:pt idx="115">
                  <c:v>0.58560000000000001</c:v>
                </c:pt>
                <c:pt idx="116">
                  <c:v>0.59989999999999999</c:v>
                </c:pt>
                <c:pt idx="117">
                  <c:v>0.61199999999999999</c:v>
                </c:pt>
                <c:pt idx="118">
                  <c:v>0.62249999999999994</c:v>
                </c:pt>
                <c:pt idx="119">
                  <c:v>0.65239999999999998</c:v>
                </c:pt>
                <c:pt idx="120">
                  <c:v>0.67630000000000001</c:v>
                </c:pt>
                <c:pt idx="121">
                  <c:v>0.69619999999999993</c:v>
                </c:pt>
                <c:pt idx="122">
                  <c:v>0.71330000000000005</c:v>
                </c:pt>
                <c:pt idx="123">
                  <c:v>0.72839999999999994</c:v>
                </c:pt>
                <c:pt idx="124">
                  <c:v>0.74199999999999999</c:v>
                </c:pt>
                <c:pt idx="125">
                  <c:v>0.75439999999999996</c:v>
                </c:pt>
                <c:pt idx="126">
                  <c:v>0.76590000000000003</c:v>
                </c:pt>
                <c:pt idx="127">
                  <c:v>0.77659999999999996</c:v>
                </c:pt>
                <c:pt idx="128">
                  <c:v>0.78680000000000005</c:v>
                </c:pt>
                <c:pt idx="129">
                  <c:v>0.7964</c:v>
                </c:pt>
                <c:pt idx="130">
                  <c:v>0.83040000000000003</c:v>
                </c:pt>
                <c:pt idx="131">
                  <c:v>0.87799999999999989</c:v>
                </c:pt>
                <c:pt idx="132">
                  <c:v>0.9212999999999999</c:v>
                </c:pt>
                <c:pt idx="133">
                  <c:v>0.96150000000000002</c:v>
                </c:pt>
                <c:pt idx="134">
                  <c:v>0.99930000000000008</c:v>
                </c:pt>
                <c:pt idx="135" formatCode="0.00">
                  <c:v>1.04</c:v>
                </c:pt>
                <c:pt idx="136" formatCode="0.00">
                  <c:v>1.07</c:v>
                </c:pt>
                <c:pt idx="137" formatCode="0.00">
                  <c:v>1.1000000000000001</c:v>
                </c:pt>
                <c:pt idx="138" formatCode="0.00">
                  <c:v>1.1299999999999999</c:v>
                </c:pt>
                <c:pt idx="139" formatCode="0.00">
                  <c:v>1.25</c:v>
                </c:pt>
                <c:pt idx="140" formatCode="0.00">
                  <c:v>1.36</c:v>
                </c:pt>
                <c:pt idx="141" formatCode="0.00">
                  <c:v>1.45</c:v>
                </c:pt>
                <c:pt idx="142" formatCode="0.00">
                  <c:v>1.54</c:v>
                </c:pt>
                <c:pt idx="143" formatCode="0.00">
                  <c:v>1.63</c:v>
                </c:pt>
                <c:pt idx="144" formatCode="0.00">
                  <c:v>1.72</c:v>
                </c:pt>
                <c:pt idx="145" formatCode="0.00">
                  <c:v>2.02</c:v>
                </c:pt>
                <c:pt idx="146" formatCode="0.00">
                  <c:v>2.29</c:v>
                </c:pt>
                <c:pt idx="147" formatCode="0.00">
                  <c:v>2.5299999999999998</c:v>
                </c:pt>
                <c:pt idx="148" formatCode="0.00">
                  <c:v>2.76</c:v>
                </c:pt>
                <c:pt idx="149" formatCode="0.00">
                  <c:v>2.98</c:v>
                </c:pt>
                <c:pt idx="150" formatCode="0.00">
                  <c:v>3.18</c:v>
                </c:pt>
                <c:pt idx="151" formatCode="0.00">
                  <c:v>3.38</c:v>
                </c:pt>
                <c:pt idx="152" formatCode="0.00">
                  <c:v>3.57</c:v>
                </c:pt>
                <c:pt idx="153" formatCode="0.00">
                  <c:v>3.75</c:v>
                </c:pt>
                <c:pt idx="154" formatCode="0.00">
                  <c:v>3.94</c:v>
                </c:pt>
                <c:pt idx="155" formatCode="0.00">
                  <c:v>4.1100000000000003</c:v>
                </c:pt>
                <c:pt idx="156" formatCode="0.00">
                  <c:v>4.7699999999999996</c:v>
                </c:pt>
                <c:pt idx="157" formatCode="0.00">
                  <c:v>5.7</c:v>
                </c:pt>
                <c:pt idx="158" formatCode="0.00">
                  <c:v>6.53</c:v>
                </c:pt>
                <c:pt idx="159" formatCode="0.00">
                  <c:v>7.31</c:v>
                </c:pt>
                <c:pt idx="160" formatCode="0.00">
                  <c:v>8.0500000000000007</c:v>
                </c:pt>
                <c:pt idx="161" formatCode="0.00">
                  <c:v>8.76</c:v>
                </c:pt>
                <c:pt idx="162" formatCode="0.00">
                  <c:v>9.4499999999999993</c:v>
                </c:pt>
                <c:pt idx="163" formatCode="0.00">
                  <c:v>10.119999999999999</c:v>
                </c:pt>
                <c:pt idx="164" formatCode="0.00">
                  <c:v>10.79</c:v>
                </c:pt>
                <c:pt idx="165" formatCode="0.00">
                  <c:v>13.26</c:v>
                </c:pt>
                <c:pt idx="166" formatCode="0.00">
                  <c:v>15.53</c:v>
                </c:pt>
                <c:pt idx="167" formatCode="0.00">
                  <c:v>17.690000000000001</c:v>
                </c:pt>
                <c:pt idx="168" formatCode="0.00">
                  <c:v>19.79</c:v>
                </c:pt>
                <c:pt idx="169" formatCode="0.00">
                  <c:v>21.85</c:v>
                </c:pt>
                <c:pt idx="170" formatCode="0.00">
                  <c:v>23.86</c:v>
                </c:pt>
                <c:pt idx="171" formatCode="0.00">
                  <c:v>31.24</c:v>
                </c:pt>
                <c:pt idx="172" formatCode="0.00">
                  <c:v>37.93</c:v>
                </c:pt>
                <c:pt idx="173" formatCode="0.00">
                  <c:v>44.25</c:v>
                </c:pt>
                <c:pt idx="174" formatCode="0.00">
                  <c:v>50.38</c:v>
                </c:pt>
                <c:pt idx="175" formatCode="0.00">
                  <c:v>56.4</c:v>
                </c:pt>
                <c:pt idx="176" formatCode="0.00">
                  <c:v>62.35</c:v>
                </c:pt>
                <c:pt idx="177" formatCode="0.00">
                  <c:v>68.27</c:v>
                </c:pt>
                <c:pt idx="178" formatCode="0.00">
                  <c:v>74.17</c:v>
                </c:pt>
                <c:pt idx="179" formatCode="0.00">
                  <c:v>80.06</c:v>
                </c:pt>
                <c:pt idx="180" formatCode="0.00">
                  <c:v>85.97</c:v>
                </c:pt>
                <c:pt idx="181" formatCode="0.00">
                  <c:v>91.88</c:v>
                </c:pt>
                <c:pt idx="182" formatCode="0.00">
                  <c:v>114.4</c:v>
                </c:pt>
                <c:pt idx="183" formatCode="0.00">
                  <c:v>146.28</c:v>
                </c:pt>
                <c:pt idx="184" formatCode="0.00">
                  <c:v>175.83</c:v>
                </c:pt>
                <c:pt idx="185" formatCode="0.00">
                  <c:v>204.11</c:v>
                </c:pt>
                <c:pt idx="186" formatCode="0.00">
                  <c:v>231.64</c:v>
                </c:pt>
                <c:pt idx="187" formatCode="0.00">
                  <c:v>258.67</c:v>
                </c:pt>
                <c:pt idx="188" formatCode="0.00">
                  <c:v>285.36</c:v>
                </c:pt>
                <c:pt idx="189" formatCode="0.00">
                  <c:v>311.8</c:v>
                </c:pt>
                <c:pt idx="190" formatCode="0.00">
                  <c:v>338.05</c:v>
                </c:pt>
                <c:pt idx="191" formatCode="0.00">
                  <c:v>435.88</c:v>
                </c:pt>
                <c:pt idx="192" formatCode="0.00">
                  <c:v>525.09</c:v>
                </c:pt>
                <c:pt idx="193" formatCode="0.00">
                  <c:v>609.32000000000005</c:v>
                </c:pt>
                <c:pt idx="194" formatCode="0.00">
                  <c:v>690.21</c:v>
                </c:pt>
                <c:pt idx="195" formatCode="0.00">
                  <c:v>768.65</c:v>
                </c:pt>
                <c:pt idx="196" formatCode="0.00">
                  <c:v>845.17</c:v>
                </c:pt>
                <c:pt idx="197" formatCode="0.0">
                  <c:v>1120</c:v>
                </c:pt>
                <c:pt idx="198" formatCode="0.0">
                  <c:v>1370</c:v>
                </c:pt>
                <c:pt idx="199" formatCode="0.0">
                  <c:v>1590</c:v>
                </c:pt>
                <c:pt idx="200" formatCode="0.0">
                  <c:v>1810</c:v>
                </c:pt>
                <c:pt idx="201" formatCode="0.0">
                  <c:v>2009.9999999999998</c:v>
                </c:pt>
                <c:pt idx="202" formatCode="0.0">
                  <c:v>2210</c:v>
                </c:pt>
                <c:pt idx="203" formatCode="0.0">
                  <c:v>2400</c:v>
                </c:pt>
                <c:pt idx="204" formatCode="0.0">
                  <c:v>2580</c:v>
                </c:pt>
                <c:pt idx="205" formatCode="0.0">
                  <c:v>2750</c:v>
                </c:pt>
                <c:pt idx="206" formatCode="0.0">
                  <c:v>2930</c:v>
                </c:pt>
                <c:pt idx="207" formatCode="0.0">
                  <c:v>3090</c:v>
                </c:pt>
                <c:pt idx="208" formatCode="0.0">
                  <c:v>3540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C7-4832-93B7-6614F7345403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srim197Au_EJ212!$D$20:$D$228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srim197Au_EJ212!$P$20:$P$228</c:f>
              <c:numCache>
                <c:formatCode>0.000</c:formatCode>
                <c:ptCount val="209"/>
                <c:pt idx="0">
                  <c:v>1.2000000000000001E-3</c:v>
                </c:pt>
                <c:pt idx="1">
                  <c:v>1.2000000000000001E-3</c:v>
                </c:pt>
                <c:pt idx="2">
                  <c:v>1.2999999999999999E-3</c:v>
                </c:pt>
                <c:pt idx="3">
                  <c:v>1.4E-3</c:v>
                </c:pt>
                <c:pt idx="4">
                  <c:v>1.4E-3</c:v>
                </c:pt>
                <c:pt idx="5">
                  <c:v>1.5E-3</c:v>
                </c:pt>
                <c:pt idx="6">
                  <c:v>1.5E-3</c:v>
                </c:pt>
                <c:pt idx="7">
                  <c:v>1.6000000000000001E-3</c:v>
                </c:pt>
                <c:pt idx="8">
                  <c:v>1.6000000000000001E-3</c:v>
                </c:pt>
                <c:pt idx="9">
                  <c:v>1.7000000000000001E-3</c:v>
                </c:pt>
                <c:pt idx="10">
                  <c:v>1.8E-3</c:v>
                </c:pt>
                <c:pt idx="11">
                  <c:v>1.8E-3</c:v>
                </c:pt>
                <c:pt idx="12">
                  <c:v>1.9E-3</c:v>
                </c:pt>
                <c:pt idx="13">
                  <c:v>2E-3</c:v>
                </c:pt>
                <c:pt idx="14">
                  <c:v>2E-3</c:v>
                </c:pt>
                <c:pt idx="15">
                  <c:v>2.1999999999999997E-3</c:v>
                </c:pt>
                <c:pt idx="16">
                  <c:v>2.3E-3</c:v>
                </c:pt>
                <c:pt idx="17">
                  <c:v>2.4000000000000002E-3</c:v>
                </c:pt>
                <c:pt idx="18">
                  <c:v>2.5000000000000001E-3</c:v>
                </c:pt>
                <c:pt idx="19">
                  <c:v>2.5999999999999999E-3</c:v>
                </c:pt>
                <c:pt idx="20">
                  <c:v>2.7000000000000001E-3</c:v>
                </c:pt>
                <c:pt idx="21">
                  <c:v>2.8E-3</c:v>
                </c:pt>
                <c:pt idx="22">
                  <c:v>2.9000000000000002E-3</c:v>
                </c:pt>
                <c:pt idx="23">
                  <c:v>3.0000000000000001E-3</c:v>
                </c:pt>
                <c:pt idx="24">
                  <c:v>3.0999999999999999E-3</c:v>
                </c:pt>
                <c:pt idx="25">
                  <c:v>3.2000000000000002E-3</c:v>
                </c:pt>
                <c:pt idx="26">
                  <c:v>3.4000000000000002E-3</c:v>
                </c:pt>
                <c:pt idx="27">
                  <c:v>3.5999999999999999E-3</c:v>
                </c:pt>
                <c:pt idx="28">
                  <c:v>3.8E-3</c:v>
                </c:pt>
                <c:pt idx="29">
                  <c:v>4.0000000000000001E-3</c:v>
                </c:pt>
                <c:pt idx="30">
                  <c:v>4.2000000000000006E-3</c:v>
                </c:pt>
                <c:pt idx="31">
                  <c:v>4.3E-3</c:v>
                </c:pt>
                <c:pt idx="32">
                  <c:v>4.4999999999999997E-3</c:v>
                </c:pt>
                <c:pt idx="33">
                  <c:v>4.7000000000000002E-3</c:v>
                </c:pt>
                <c:pt idx="34">
                  <c:v>4.8000000000000004E-3</c:v>
                </c:pt>
                <c:pt idx="35">
                  <c:v>5.0999999999999995E-3</c:v>
                </c:pt>
                <c:pt idx="36">
                  <c:v>5.4000000000000003E-3</c:v>
                </c:pt>
                <c:pt idx="37">
                  <c:v>5.7000000000000002E-3</c:v>
                </c:pt>
                <c:pt idx="38">
                  <c:v>6.0000000000000001E-3</c:v>
                </c:pt>
                <c:pt idx="39">
                  <c:v>6.3E-3</c:v>
                </c:pt>
                <c:pt idx="40">
                  <c:v>6.6E-3</c:v>
                </c:pt>
                <c:pt idx="41">
                  <c:v>7.0999999999999995E-3</c:v>
                </c:pt>
                <c:pt idx="42">
                  <c:v>7.6E-3</c:v>
                </c:pt>
                <c:pt idx="43">
                  <c:v>8.0000000000000002E-3</c:v>
                </c:pt>
                <c:pt idx="44">
                  <c:v>8.5000000000000006E-3</c:v>
                </c:pt>
                <c:pt idx="45">
                  <c:v>8.8999999999999999E-3</c:v>
                </c:pt>
                <c:pt idx="46">
                  <c:v>9.2999999999999992E-3</c:v>
                </c:pt>
                <c:pt idx="47">
                  <c:v>9.7999999999999997E-3</c:v>
                </c:pt>
                <c:pt idx="48">
                  <c:v>1.0199999999999999E-2</c:v>
                </c:pt>
                <c:pt idx="49">
                  <c:v>1.06E-2</c:v>
                </c:pt>
                <c:pt idx="50">
                  <c:v>1.0999999999999999E-2</c:v>
                </c:pt>
                <c:pt idx="51">
                  <c:v>1.1300000000000001E-2</c:v>
                </c:pt>
                <c:pt idx="52">
                  <c:v>1.21E-2</c:v>
                </c:pt>
                <c:pt idx="53">
                  <c:v>1.3000000000000001E-2</c:v>
                </c:pt>
                <c:pt idx="54">
                  <c:v>1.3900000000000001E-2</c:v>
                </c:pt>
                <c:pt idx="55">
                  <c:v>1.47E-2</c:v>
                </c:pt>
                <c:pt idx="56">
                  <c:v>1.55E-2</c:v>
                </c:pt>
                <c:pt idx="57">
                  <c:v>1.6300000000000002E-2</c:v>
                </c:pt>
                <c:pt idx="58">
                  <c:v>1.7100000000000001E-2</c:v>
                </c:pt>
                <c:pt idx="59">
                  <c:v>1.7899999999999999E-2</c:v>
                </c:pt>
                <c:pt idx="60">
                  <c:v>1.8599999999999998E-2</c:v>
                </c:pt>
                <c:pt idx="61">
                  <c:v>2.01E-2</c:v>
                </c:pt>
                <c:pt idx="62">
                  <c:v>2.1499999999999998E-2</c:v>
                </c:pt>
                <c:pt idx="63">
                  <c:v>2.29E-2</c:v>
                </c:pt>
                <c:pt idx="64">
                  <c:v>2.4199999999999999E-2</c:v>
                </c:pt>
                <c:pt idx="65">
                  <c:v>2.5500000000000002E-2</c:v>
                </c:pt>
                <c:pt idx="66">
                  <c:v>2.6800000000000001E-2</c:v>
                </c:pt>
                <c:pt idx="67">
                  <c:v>2.93E-2</c:v>
                </c:pt>
                <c:pt idx="68">
                  <c:v>3.1699999999999999E-2</c:v>
                </c:pt>
                <c:pt idx="69">
                  <c:v>3.4100000000000005E-2</c:v>
                </c:pt>
                <c:pt idx="70">
                  <c:v>3.6499999999999998E-2</c:v>
                </c:pt>
                <c:pt idx="71">
                  <c:v>3.8800000000000001E-2</c:v>
                </c:pt>
                <c:pt idx="72">
                  <c:v>4.1099999999999998E-2</c:v>
                </c:pt>
                <c:pt idx="73">
                  <c:v>4.3299999999999998E-2</c:v>
                </c:pt>
                <c:pt idx="74">
                  <c:v>4.5499999999999999E-2</c:v>
                </c:pt>
                <c:pt idx="75">
                  <c:v>4.7699999999999999E-2</c:v>
                </c:pt>
                <c:pt idx="76">
                  <c:v>4.99E-2</c:v>
                </c:pt>
                <c:pt idx="77">
                  <c:v>5.21E-2</c:v>
                </c:pt>
                <c:pt idx="78">
                  <c:v>5.6299999999999996E-2</c:v>
                </c:pt>
                <c:pt idx="79">
                  <c:v>6.1600000000000002E-2</c:v>
                </c:pt>
                <c:pt idx="80">
                  <c:v>6.6799999999999998E-2</c:v>
                </c:pt>
                <c:pt idx="81">
                  <c:v>7.1899999999999992E-2</c:v>
                </c:pt>
                <c:pt idx="82">
                  <c:v>7.6999999999999999E-2</c:v>
                </c:pt>
                <c:pt idx="83">
                  <c:v>8.199999999999999E-2</c:v>
                </c:pt>
                <c:pt idx="84">
                  <c:v>8.6999999999999994E-2</c:v>
                </c:pt>
                <c:pt idx="85">
                  <c:v>9.1999999999999998E-2</c:v>
                </c:pt>
                <c:pt idx="86">
                  <c:v>9.69E-2</c:v>
                </c:pt>
                <c:pt idx="87">
                  <c:v>0.10680000000000001</c:v>
                </c:pt>
                <c:pt idx="88">
                  <c:v>0.11650000000000001</c:v>
                </c:pt>
                <c:pt idx="89">
                  <c:v>0.1263</c:v>
                </c:pt>
                <c:pt idx="90">
                  <c:v>0.13589999999999999</c:v>
                </c:pt>
                <c:pt idx="91">
                  <c:v>0.14550000000000002</c:v>
                </c:pt>
                <c:pt idx="92">
                  <c:v>0.15509999999999999</c:v>
                </c:pt>
                <c:pt idx="93">
                  <c:v>0.1741</c:v>
                </c:pt>
                <c:pt idx="94">
                  <c:v>0.193</c:v>
                </c:pt>
                <c:pt idx="95">
                  <c:v>0.21150000000000002</c:v>
                </c:pt>
                <c:pt idx="96">
                  <c:v>0.2298</c:v>
                </c:pt>
                <c:pt idx="97">
                  <c:v>0.24780000000000002</c:v>
                </c:pt>
                <c:pt idx="98">
                  <c:v>0.26539999999999997</c:v>
                </c:pt>
                <c:pt idx="99">
                  <c:v>0.28250000000000003</c:v>
                </c:pt>
                <c:pt idx="100">
                  <c:v>0.29900000000000004</c:v>
                </c:pt>
                <c:pt idx="101">
                  <c:v>0.31509999999999999</c:v>
                </c:pt>
                <c:pt idx="102">
                  <c:v>0.33050000000000002</c:v>
                </c:pt>
                <c:pt idx="103">
                  <c:v>0.34540000000000004</c:v>
                </c:pt>
                <c:pt idx="104">
                  <c:v>0.37330000000000002</c:v>
                </c:pt>
                <c:pt idx="105">
                  <c:v>0.40469999999999995</c:v>
                </c:pt>
                <c:pt idx="106">
                  <c:v>0.43240000000000001</c:v>
                </c:pt>
                <c:pt idx="107">
                  <c:v>0.45689999999999997</c:v>
                </c:pt>
                <c:pt idx="108">
                  <c:v>0.47859999999999997</c:v>
                </c:pt>
                <c:pt idx="109">
                  <c:v>0.49770000000000003</c:v>
                </c:pt>
                <c:pt idx="110">
                  <c:v>0.51459999999999995</c:v>
                </c:pt>
                <c:pt idx="111">
                  <c:v>0.52969999999999995</c:v>
                </c:pt>
                <c:pt idx="112">
                  <c:v>0.54320000000000002</c:v>
                </c:pt>
                <c:pt idx="113">
                  <c:v>0.56640000000000001</c:v>
                </c:pt>
                <c:pt idx="114">
                  <c:v>0.58540000000000003</c:v>
                </c:pt>
                <c:pt idx="115">
                  <c:v>0.60149999999999992</c:v>
                </c:pt>
                <c:pt idx="116">
                  <c:v>0.61509999999999998</c:v>
                </c:pt>
                <c:pt idx="117">
                  <c:v>0.627</c:v>
                </c:pt>
                <c:pt idx="118">
                  <c:v>0.63729999999999998</c:v>
                </c:pt>
                <c:pt idx="119">
                  <c:v>0.65469999999999995</c:v>
                </c:pt>
                <c:pt idx="120">
                  <c:v>0.66879999999999995</c:v>
                </c:pt>
                <c:pt idx="121">
                  <c:v>0.68070000000000008</c:v>
                </c:pt>
                <c:pt idx="122">
                  <c:v>0.69080000000000008</c:v>
                </c:pt>
                <c:pt idx="123">
                  <c:v>0.6996</c:v>
                </c:pt>
                <c:pt idx="124">
                  <c:v>0.70740000000000003</c:v>
                </c:pt>
                <c:pt idx="125">
                  <c:v>0.71449999999999991</c:v>
                </c:pt>
                <c:pt idx="126">
                  <c:v>0.72089999999999999</c:v>
                </c:pt>
                <c:pt idx="127">
                  <c:v>0.72670000000000001</c:v>
                </c:pt>
                <c:pt idx="128">
                  <c:v>0.73219999999999996</c:v>
                </c:pt>
                <c:pt idx="129">
                  <c:v>0.73719999999999997</c:v>
                </c:pt>
                <c:pt idx="130">
                  <c:v>0.74640000000000006</c:v>
                </c:pt>
                <c:pt idx="131">
                  <c:v>0.75659999999999994</c:v>
                </c:pt>
                <c:pt idx="132">
                  <c:v>0.76570000000000005</c:v>
                </c:pt>
                <c:pt idx="133">
                  <c:v>0.77400000000000002</c:v>
                </c:pt>
                <c:pt idx="134">
                  <c:v>0.78159999999999996</c:v>
                </c:pt>
                <c:pt idx="135">
                  <c:v>0.78879999999999995</c:v>
                </c:pt>
                <c:pt idx="136">
                  <c:v>0.79549999999999998</c:v>
                </c:pt>
                <c:pt idx="137">
                  <c:v>0.80180000000000007</c:v>
                </c:pt>
                <c:pt idx="138">
                  <c:v>0.80790000000000006</c:v>
                </c:pt>
                <c:pt idx="139">
                  <c:v>0.81920000000000004</c:v>
                </c:pt>
                <c:pt idx="140">
                  <c:v>0.8297000000000001</c:v>
                </c:pt>
                <c:pt idx="141">
                  <c:v>0.8397</c:v>
                </c:pt>
                <c:pt idx="142">
                  <c:v>0.84920000000000007</c:v>
                </c:pt>
                <c:pt idx="143">
                  <c:v>0.85830000000000006</c:v>
                </c:pt>
                <c:pt idx="144">
                  <c:v>0.86709999999999998</c:v>
                </c:pt>
                <c:pt idx="145">
                  <c:v>0.8842000000000001</c:v>
                </c:pt>
                <c:pt idx="146">
                  <c:v>0.90050000000000008</c:v>
                </c:pt>
                <c:pt idx="147">
                  <c:v>0.91639999999999999</c:v>
                </c:pt>
                <c:pt idx="148">
                  <c:v>0.93190000000000006</c:v>
                </c:pt>
                <c:pt idx="149">
                  <c:v>0.94719999999999993</c:v>
                </c:pt>
                <c:pt idx="150">
                  <c:v>0.96240000000000003</c:v>
                </c:pt>
                <c:pt idx="151">
                  <c:v>0.97739999999999994</c:v>
                </c:pt>
                <c:pt idx="152">
                  <c:v>0.99239999999999995</c:v>
                </c:pt>
                <c:pt idx="153" formatCode="0.00">
                  <c:v>1.01</c:v>
                </c:pt>
                <c:pt idx="154" formatCode="0.00">
                  <c:v>1.02</c:v>
                </c:pt>
                <c:pt idx="155" formatCode="0.00">
                  <c:v>1.04</c:v>
                </c:pt>
                <c:pt idx="156" formatCode="0.00">
                  <c:v>1.07</c:v>
                </c:pt>
                <c:pt idx="157" formatCode="0.00">
                  <c:v>1.1100000000000001</c:v>
                </c:pt>
                <c:pt idx="158" formatCode="0.00">
                  <c:v>1.1399999999999999</c:v>
                </c:pt>
                <c:pt idx="159" formatCode="0.00">
                  <c:v>1.18</c:v>
                </c:pt>
                <c:pt idx="160" formatCode="0.00">
                  <c:v>1.22</c:v>
                </c:pt>
                <c:pt idx="161" formatCode="0.00">
                  <c:v>1.26</c:v>
                </c:pt>
                <c:pt idx="162" formatCode="0.00">
                  <c:v>1.3</c:v>
                </c:pt>
                <c:pt idx="163" formatCode="0.00">
                  <c:v>1.35</c:v>
                </c:pt>
                <c:pt idx="164" formatCode="0.00">
                  <c:v>1.39</c:v>
                </c:pt>
                <c:pt idx="165" formatCode="0.00">
                  <c:v>1.48</c:v>
                </c:pt>
                <c:pt idx="166" formatCode="0.00">
                  <c:v>1.57</c:v>
                </c:pt>
                <c:pt idx="167" formatCode="0.00">
                  <c:v>1.67</c:v>
                </c:pt>
                <c:pt idx="168" formatCode="0.00">
                  <c:v>1.77</c:v>
                </c:pt>
                <c:pt idx="169" formatCode="0.00">
                  <c:v>1.88</c:v>
                </c:pt>
                <c:pt idx="170" formatCode="0.00">
                  <c:v>1.98</c:v>
                </c:pt>
                <c:pt idx="171" formatCode="0.00">
                  <c:v>2.21</c:v>
                </c:pt>
                <c:pt idx="172" formatCode="0.00">
                  <c:v>2.46</c:v>
                </c:pt>
                <c:pt idx="173" formatCode="0.00">
                  <c:v>2.71</c:v>
                </c:pt>
                <c:pt idx="174" formatCode="0.00">
                  <c:v>2.98</c:v>
                </c:pt>
                <c:pt idx="175" formatCode="0.00">
                  <c:v>3.26</c:v>
                </c:pt>
                <c:pt idx="176" formatCode="0.00">
                  <c:v>3.55</c:v>
                </c:pt>
                <c:pt idx="177" formatCode="0.00">
                  <c:v>3.86</c:v>
                </c:pt>
                <c:pt idx="178" formatCode="0.00">
                  <c:v>4.17</c:v>
                </c:pt>
                <c:pt idx="179" formatCode="0.00">
                  <c:v>4.5</c:v>
                </c:pt>
                <c:pt idx="180" formatCode="0.00">
                  <c:v>4.83</c:v>
                </c:pt>
                <c:pt idx="181" formatCode="0.00">
                  <c:v>5.18</c:v>
                </c:pt>
                <c:pt idx="182" formatCode="0.00">
                  <c:v>5.9</c:v>
                </c:pt>
                <c:pt idx="183" formatCode="0.00">
                  <c:v>6.85</c:v>
                </c:pt>
                <c:pt idx="184" formatCode="0.00">
                  <c:v>7.85</c:v>
                </c:pt>
                <c:pt idx="185" formatCode="0.00">
                  <c:v>8.91</c:v>
                </c:pt>
                <c:pt idx="186" formatCode="0.00">
                  <c:v>10.01</c:v>
                </c:pt>
                <c:pt idx="187" formatCode="0.00">
                  <c:v>11.16</c:v>
                </c:pt>
                <c:pt idx="188" formatCode="0.00">
                  <c:v>12.35</c:v>
                </c:pt>
                <c:pt idx="189" formatCode="0.00">
                  <c:v>13.58</c:v>
                </c:pt>
                <c:pt idx="190" formatCode="0.00">
                  <c:v>14.84</c:v>
                </c:pt>
                <c:pt idx="191" formatCode="0.00">
                  <c:v>17.47</c:v>
                </c:pt>
                <c:pt idx="192" formatCode="0.00">
                  <c:v>20.22</c:v>
                </c:pt>
                <c:pt idx="193" formatCode="0.00">
                  <c:v>23.07</c:v>
                </c:pt>
                <c:pt idx="194" formatCode="0.00">
                  <c:v>26.03</c:v>
                </c:pt>
                <c:pt idx="195" formatCode="0.00">
                  <c:v>29.06</c:v>
                </c:pt>
                <c:pt idx="196" formatCode="0.00">
                  <c:v>32.17</c:v>
                </c:pt>
                <c:pt idx="197" formatCode="0.00">
                  <c:v>38.58</c:v>
                </c:pt>
                <c:pt idx="198" formatCode="0.00">
                  <c:v>45.2</c:v>
                </c:pt>
                <c:pt idx="199" formatCode="0.00">
                  <c:v>51.97</c:v>
                </c:pt>
                <c:pt idx="200" formatCode="0.00">
                  <c:v>58.86</c:v>
                </c:pt>
                <c:pt idx="201" formatCode="0.00">
                  <c:v>65.84</c:v>
                </c:pt>
                <c:pt idx="202" formatCode="0.00">
                  <c:v>72.87</c:v>
                </c:pt>
                <c:pt idx="203" formatCode="0.00">
                  <c:v>79.94</c:v>
                </c:pt>
                <c:pt idx="204" formatCode="0.00">
                  <c:v>87.03</c:v>
                </c:pt>
                <c:pt idx="205" formatCode="0.00">
                  <c:v>94.12</c:v>
                </c:pt>
                <c:pt idx="206" formatCode="0.00">
                  <c:v>101.2</c:v>
                </c:pt>
                <c:pt idx="207" formatCode="0.00">
                  <c:v>108.27</c:v>
                </c:pt>
                <c:pt idx="208" formatCode="0.00">
                  <c:v>120.2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6C7-4832-93B7-6614F7345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35952"/>
        <c:axId val="639838304"/>
      </c:scatterChart>
      <c:valAx>
        <c:axId val="63983595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38304"/>
        <c:crosses val="autoZero"/>
        <c:crossBetween val="midCat"/>
        <c:majorUnit val="10"/>
      </c:valAx>
      <c:valAx>
        <c:axId val="639838304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3595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srim197Au_Si!$P$5</c:f>
          <c:strCache>
            <c:ptCount val="1"/>
            <c:pt idx="0">
              <c:v>srim197Au_Si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srim197Au_Si!$D$20:$D$228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srim197Au_Si!$J$20:$J$228</c:f>
              <c:numCache>
                <c:formatCode>0.000</c:formatCode>
                <c:ptCount val="209"/>
                <c:pt idx="0">
                  <c:v>5.8000000000000005E-3</c:v>
                </c:pt>
                <c:pt idx="1">
                  <c:v>6.0999999999999995E-3</c:v>
                </c:pt>
                <c:pt idx="2">
                  <c:v>6.4000000000000003E-3</c:v>
                </c:pt>
                <c:pt idx="3">
                  <c:v>6.7000000000000002E-3</c:v>
                </c:pt>
                <c:pt idx="4">
                  <c:v>6.9000000000000008E-3</c:v>
                </c:pt>
                <c:pt idx="5">
                  <c:v>7.1999999999999998E-3</c:v>
                </c:pt>
                <c:pt idx="6">
                  <c:v>7.3999999999999995E-3</c:v>
                </c:pt>
                <c:pt idx="7">
                  <c:v>7.7000000000000002E-3</c:v>
                </c:pt>
                <c:pt idx="8">
                  <c:v>7.9000000000000008E-3</c:v>
                </c:pt>
                <c:pt idx="9">
                  <c:v>8.3000000000000001E-3</c:v>
                </c:pt>
                <c:pt idx="10">
                  <c:v>8.6999999999999994E-3</c:v>
                </c:pt>
                <c:pt idx="11">
                  <c:v>9.1000000000000004E-3</c:v>
                </c:pt>
                <c:pt idx="12">
                  <c:v>9.4999999999999998E-3</c:v>
                </c:pt>
                <c:pt idx="13">
                  <c:v>9.9000000000000008E-3</c:v>
                </c:pt>
                <c:pt idx="14">
                  <c:v>1.0199999999999999E-2</c:v>
                </c:pt>
                <c:pt idx="15">
                  <c:v>1.09E-2</c:v>
                </c:pt>
                <c:pt idx="16">
                  <c:v>1.15E-2</c:v>
                </c:pt>
                <c:pt idx="17">
                  <c:v>1.21E-2</c:v>
                </c:pt>
                <c:pt idx="18">
                  <c:v>1.2699999999999999E-2</c:v>
                </c:pt>
                <c:pt idx="19">
                  <c:v>1.3300000000000001E-2</c:v>
                </c:pt>
                <c:pt idx="20">
                  <c:v>1.3800000000000002E-2</c:v>
                </c:pt>
                <c:pt idx="21">
                  <c:v>1.44E-2</c:v>
                </c:pt>
                <c:pt idx="22">
                  <c:v>1.49E-2</c:v>
                </c:pt>
                <c:pt idx="23">
                  <c:v>1.54E-2</c:v>
                </c:pt>
                <c:pt idx="24">
                  <c:v>1.5900000000000001E-2</c:v>
                </c:pt>
                <c:pt idx="25">
                  <c:v>1.6400000000000001E-2</c:v>
                </c:pt>
                <c:pt idx="26">
                  <c:v>1.7299999999999999E-2</c:v>
                </c:pt>
                <c:pt idx="27">
                  <c:v>1.84E-2</c:v>
                </c:pt>
                <c:pt idx="28">
                  <c:v>1.95E-2</c:v>
                </c:pt>
                <c:pt idx="29">
                  <c:v>2.0499999999999997E-2</c:v>
                </c:pt>
                <c:pt idx="30">
                  <c:v>2.1600000000000001E-2</c:v>
                </c:pt>
                <c:pt idx="31">
                  <c:v>2.2499999999999999E-2</c:v>
                </c:pt>
                <c:pt idx="32">
                  <c:v>2.35E-2</c:v>
                </c:pt>
                <c:pt idx="33">
                  <c:v>2.4500000000000001E-2</c:v>
                </c:pt>
                <c:pt idx="34">
                  <c:v>2.5399999999999999E-2</c:v>
                </c:pt>
                <c:pt idx="35">
                  <c:v>2.7200000000000002E-2</c:v>
                </c:pt>
                <c:pt idx="36">
                  <c:v>2.8899999999999999E-2</c:v>
                </c:pt>
                <c:pt idx="37">
                  <c:v>3.0599999999999999E-2</c:v>
                </c:pt>
                <c:pt idx="38">
                  <c:v>3.2300000000000002E-2</c:v>
                </c:pt>
                <c:pt idx="39">
                  <c:v>3.39E-2</c:v>
                </c:pt>
                <c:pt idx="40">
                  <c:v>3.5499999999999997E-2</c:v>
                </c:pt>
                <c:pt idx="41">
                  <c:v>3.8600000000000002E-2</c:v>
                </c:pt>
                <c:pt idx="42">
                  <c:v>4.1599999999999998E-2</c:v>
                </c:pt>
                <c:pt idx="43">
                  <c:v>4.4499999999999998E-2</c:v>
                </c:pt>
                <c:pt idx="44">
                  <c:v>4.7399999999999998E-2</c:v>
                </c:pt>
                <c:pt idx="45">
                  <c:v>5.0200000000000002E-2</c:v>
                </c:pt>
                <c:pt idx="46">
                  <c:v>5.2900000000000003E-2</c:v>
                </c:pt>
                <c:pt idx="47">
                  <c:v>5.5700000000000006E-2</c:v>
                </c:pt>
                <c:pt idx="48">
                  <c:v>5.8299999999999998E-2</c:v>
                </c:pt>
                <c:pt idx="49">
                  <c:v>6.0999999999999999E-2</c:v>
                </c:pt>
                <c:pt idx="50">
                  <c:v>6.3600000000000004E-2</c:v>
                </c:pt>
                <c:pt idx="51">
                  <c:v>6.6200000000000009E-2</c:v>
                </c:pt>
                <c:pt idx="52">
                  <c:v>7.1300000000000002E-2</c:v>
                </c:pt>
                <c:pt idx="53">
                  <c:v>7.7600000000000002E-2</c:v>
                </c:pt>
                <c:pt idx="54">
                  <c:v>8.3799999999999999E-2</c:v>
                </c:pt>
                <c:pt idx="55">
                  <c:v>8.9900000000000008E-2</c:v>
                </c:pt>
                <c:pt idx="56">
                  <c:v>9.5899999999999999E-2</c:v>
                </c:pt>
                <c:pt idx="57">
                  <c:v>0.1018</c:v>
                </c:pt>
                <c:pt idx="58">
                  <c:v>0.10769999999999999</c:v>
                </c:pt>
                <c:pt idx="59">
                  <c:v>0.11359999999999999</c:v>
                </c:pt>
                <c:pt idx="60">
                  <c:v>0.11939999999999999</c:v>
                </c:pt>
                <c:pt idx="61">
                  <c:v>0.1308</c:v>
                </c:pt>
                <c:pt idx="62">
                  <c:v>0.1419</c:v>
                </c:pt>
                <c:pt idx="63">
                  <c:v>0.15279999999999999</c:v>
                </c:pt>
                <c:pt idx="64">
                  <c:v>0.16370000000000001</c:v>
                </c:pt>
                <c:pt idx="65">
                  <c:v>0.1744</c:v>
                </c:pt>
                <c:pt idx="66">
                  <c:v>0.18509999999999999</c:v>
                </c:pt>
                <c:pt idx="67">
                  <c:v>0.20659999999999998</c:v>
                </c:pt>
                <c:pt idx="68">
                  <c:v>0.22810000000000002</c:v>
                </c:pt>
                <c:pt idx="69">
                  <c:v>0.24969999999999998</c:v>
                </c:pt>
                <c:pt idx="70">
                  <c:v>0.27129999999999999</c:v>
                </c:pt>
                <c:pt idx="71">
                  <c:v>0.29310000000000003</c:v>
                </c:pt>
                <c:pt idx="72">
                  <c:v>0.315</c:v>
                </c:pt>
                <c:pt idx="73">
                  <c:v>0.33700000000000002</c:v>
                </c:pt>
                <c:pt idx="74">
                  <c:v>0.35910000000000003</c:v>
                </c:pt>
                <c:pt idx="75">
                  <c:v>0.38130000000000003</c:v>
                </c:pt>
                <c:pt idx="76">
                  <c:v>0.40359999999999996</c:v>
                </c:pt>
                <c:pt idx="77">
                  <c:v>0.42599999999999999</c:v>
                </c:pt>
                <c:pt idx="78">
                  <c:v>0.47099999999999997</c:v>
                </c:pt>
                <c:pt idx="79">
                  <c:v>0.52779999999999994</c:v>
                </c:pt>
                <c:pt idx="80">
                  <c:v>0.58489999999999998</c:v>
                </c:pt>
                <c:pt idx="81">
                  <c:v>0.64240000000000008</c:v>
                </c:pt>
                <c:pt idx="82">
                  <c:v>0.70030000000000003</c:v>
                </c:pt>
                <c:pt idx="83">
                  <c:v>0.75839999999999996</c:v>
                </c:pt>
                <c:pt idx="84">
                  <c:v>0.81690000000000007</c:v>
                </c:pt>
                <c:pt idx="85">
                  <c:v>0.87550000000000006</c:v>
                </c:pt>
                <c:pt idx="86">
                  <c:v>0.9343999999999999</c:v>
                </c:pt>
                <c:pt idx="87" formatCode="0.00">
                  <c:v>1.05</c:v>
                </c:pt>
                <c:pt idx="88" formatCode="0.00">
                  <c:v>1.17</c:v>
                </c:pt>
                <c:pt idx="89" formatCode="0.00">
                  <c:v>1.29</c:v>
                </c:pt>
                <c:pt idx="90" formatCode="0.00">
                  <c:v>1.41</c:v>
                </c:pt>
                <c:pt idx="91" formatCode="0.00">
                  <c:v>1.53</c:v>
                </c:pt>
                <c:pt idx="92" formatCode="0.00">
                  <c:v>1.66</c:v>
                </c:pt>
                <c:pt idx="93" formatCode="0.00">
                  <c:v>1.9</c:v>
                </c:pt>
                <c:pt idx="94" formatCode="0.00">
                  <c:v>2.15</c:v>
                </c:pt>
                <c:pt idx="95" formatCode="0.00">
                  <c:v>2.4</c:v>
                </c:pt>
                <c:pt idx="96" formatCode="0.00">
                  <c:v>2.66</c:v>
                </c:pt>
                <c:pt idx="97" formatCode="0.00">
                  <c:v>2.91</c:v>
                </c:pt>
                <c:pt idx="98" formatCode="0.00">
                  <c:v>3.16</c:v>
                </c:pt>
                <c:pt idx="99" formatCode="0.00">
                  <c:v>3.41</c:v>
                </c:pt>
                <c:pt idx="100" formatCode="0.00">
                  <c:v>3.66</c:v>
                </c:pt>
                <c:pt idx="101" formatCode="0.00">
                  <c:v>3.91</c:v>
                </c:pt>
                <c:pt idx="102" formatCode="0.00">
                  <c:v>4.16</c:v>
                </c:pt>
                <c:pt idx="103" formatCode="0.00">
                  <c:v>4.4000000000000004</c:v>
                </c:pt>
                <c:pt idx="104" formatCode="0.00">
                  <c:v>4.87</c:v>
                </c:pt>
                <c:pt idx="105" formatCode="0.00">
                  <c:v>5.44</c:v>
                </c:pt>
                <c:pt idx="106" formatCode="0.00">
                  <c:v>5.99</c:v>
                </c:pt>
                <c:pt idx="107" formatCode="0.00">
                  <c:v>6.5</c:v>
                </c:pt>
                <c:pt idx="108" formatCode="0.00">
                  <c:v>6.99</c:v>
                </c:pt>
                <c:pt idx="109" formatCode="0.00">
                  <c:v>7.46</c:v>
                </c:pt>
                <c:pt idx="110" formatCode="0.00">
                  <c:v>7.9</c:v>
                </c:pt>
                <c:pt idx="111" formatCode="0.00">
                  <c:v>8.32</c:v>
                </c:pt>
                <c:pt idx="112" formatCode="0.00">
                  <c:v>8.7200000000000006</c:v>
                </c:pt>
                <c:pt idx="113" formatCode="0.00">
                  <c:v>9.48</c:v>
                </c:pt>
                <c:pt idx="114" formatCode="0.00">
                  <c:v>10.17</c:v>
                </c:pt>
                <c:pt idx="115" formatCode="0.00">
                  <c:v>10.82</c:v>
                </c:pt>
                <c:pt idx="116" formatCode="0.00">
                  <c:v>11.43</c:v>
                </c:pt>
                <c:pt idx="117" formatCode="0.00">
                  <c:v>12</c:v>
                </c:pt>
                <c:pt idx="118" formatCode="0.00">
                  <c:v>12.55</c:v>
                </c:pt>
                <c:pt idx="119" formatCode="0.00">
                  <c:v>13.56</c:v>
                </c:pt>
                <c:pt idx="120" formatCode="0.00">
                  <c:v>14.5</c:v>
                </c:pt>
                <c:pt idx="121" formatCode="0.00">
                  <c:v>15.38</c:v>
                </c:pt>
                <c:pt idx="122" formatCode="0.00">
                  <c:v>16.21</c:v>
                </c:pt>
                <c:pt idx="123" formatCode="0.00">
                  <c:v>16.989999999999998</c:v>
                </c:pt>
                <c:pt idx="124" formatCode="0.00">
                  <c:v>17.75</c:v>
                </c:pt>
                <c:pt idx="125" formatCode="0.00">
                  <c:v>18.47</c:v>
                </c:pt>
                <c:pt idx="126" formatCode="0.00">
                  <c:v>19.170000000000002</c:v>
                </c:pt>
                <c:pt idx="127" formatCode="0.00">
                  <c:v>19.84</c:v>
                </c:pt>
                <c:pt idx="128" formatCode="0.00">
                  <c:v>20.5</c:v>
                </c:pt>
                <c:pt idx="129" formatCode="0.00">
                  <c:v>21.14</c:v>
                </c:pt>
                <c:pt idx="130" formatCode="0.00">
                  <c:v>22.38</c:v>
                </c:pt>
                <c:pt idx="131" formatCode="0.00">
                  <c:v>23.87</c:v>
                </c:pt>
                <c:pt idx="132" formatCode="0.00">
                  <c:v>25.29</c:v>
                </c:pt>
                <c:pt idx="133" formatCode="0.00">
                  <c:v>26.67</c:v>
                </c:pt>
                <c:pt idx="134" formatCode="0.00">
                  <c:v>28</c:v>
                </c:pt>
                <c:pt idx="135" formatCode="0.00">
                  <c:v>29.3</c:v>
                </c:pt>
                <c:pt idx="136" formatCode="0.00">
                  <c:v>30.57</c:v>
                </c:pt>
                <c:pt idx="137" formatCode="0.00">
                  <c:v>31.82</c:v>
                </c:pt>
                <c:pt idx="138" formatCode="0.00">
                  <c:v>33.049999999999997</c:v>
                </c:pt>
                <c:pt idx="139" formatCode="0.00">
                  <c:v>35.450000000000003</c:v>
                </c:pt>
                <c:pt idx="140" formatCode="0.00">
                  <c:v>37.82</c:v>
                </c:pt>
                <c:pt idx="141" formatCode="0.00">
                  <c:v>40.159999999999997</c:v>
                </c:pt>
                <c:pt idx="142" formatCode="0.00">
                  <c:v>42.48</c:v>
                </c:pt>
                <c:pt idx="143" formatCode="0.00">
                  <c:v>44.79</c:v>
                </c:pt>
                <c:pt idx="144" formatCode="0.00">
                  <c:v>47.08</c:v>
                </c:pt>
                <c:pt idx="145" formatCode="0.00">
                  <c:v>51.65</c:v>
                </c:pt>
                <c:pt idx="146" formatCode="0.00">
                  <c:v>56.22</c:v>
                </c:pt>
                <c:pt idx="147" formatCode="0.00">
                  <c:v>60.8</c:v>
                </c:pt>
                <c:pt idx="148" formatCode="0.00">
                  <c:v>65.41</c:v>
                </c:pt>
                <c:pt idx="149" formatCode="0.00">
                  <c:v>70.05</c:v>
                </c:pt>
                <c:pt idx="150" formatCode="0.00">
                  <c:v>74.72</c:v>
                </c:pt>
                <c:pt idx="151" formatCode="0.00">
                  <c:v>79.45</c:v>
                </c:pt>
                <c:pt idx="152" formatCode="0.00">
                  <c:v>84.21</c:v>
                </c:pt>
                <c:pt idx="153" formatCode="0.00">
                  <c:v>89.03</c:v>
                </c:pt>
                <c:pt idx="154" formatCode="0.00">
                  <c:v>93.89</c:v>
                </c:pt>
                <c:pt idx="155" formatCode="0.00">
                  <c:v>98.81</c:v>
                </c:pt>
                <c:pt idx="156" formatCode="0.00">
                  <c:v>108.79</c:v>
                </c:pt>
                <c:pt idx="157" formatCode="0.00">
                  <c:v>121.55</c:v>
                </c:pt>
                <c:pt idx="158" formatCode="0.00">
                  <c:v>134.63</c:v>
                </c:pt>
                <c:pt idx="159" formatCode="0.00">
                  <c:v>148.03</c:v>
                </c:pt>
                <c:pt idx="160" formatCode="0.00">
                  <c:v>161.75</c:v>
                </c:pt>
                <c:pt idx="161" formatCode="0.00">
                  <c:v>175.78</c:v>
                </c:pt>
                <c:pt idx="162" formatCode="0.00">
                  <c:v>190.13</c:v>
                </c:pt>
                <c:pt idx="163" formatCode="0.00">
                  <c:v>204.8</c:v>
                </c:pt>
                <c:pt idx="164" formatCode="0.00">
                  <c:v>219.79</c:v>
                </c:pt>
                <c:pt idx="165" formatCode="0.00">
                  <c:v>250.78</c:v>
                </c:pt>
                <c:pt idx="166" formatCode="0.00">
                  <c:v>283.14999999999998</c:v>
                </c:pt>
                <c:pt idx="167" formatCode="0.00">
                  <c:v>316.97000000000003</c:v>
                </c:pt>
                <c:pt idx="168" formatCode="0.00">
                  <c:v>352.3</c:v>
                </c:pt>
                <c:pt idx="169" formatCode="0.00">
                  <c:v>389.01</c:v>
                </c:pt>
                <c:pt idx="170" formatCode="0.00">
                  <c:v>426.99</c:v>
                </c:pt>
                <c:pt idx="171" formatCode="0.00">
                  <c:v>506.68</c:v>
                </c:pt>
                <c:pt idx="172" formatCode="0.00">
                  <c:v>591.34</c:v>
                </c:pt>
                <c:pt idx="173" formatCode="0.00">
                  <c:v>680.9</c:v>
                </c:pt>
                <c:pt idx="174" formatCode="0.00">
                  <c:v>775.29</c:v>
                </c:pt>
                <c:pt idx="175" formatCode="0.00">
                  <c:v>874.42</c:v>
                </c:pt>
                <c:pt idx="176" formatCode="0.00">
                  <c:v>978.21</c:v>
                </c:pt>
                <c:pt idx="177" formatCode="0.0">
                  <c:v>1090</c:v>
                </c:pt>
                <c:pt idx="178" formatCode="0.0">
                  <c:v>1200</c:v>
                </c:pt>
                <c:pt idx="179" formatCode="0.0">
                  <c:v>1320</c:v>
                </c:pt>
                <c:pt idx="180" formatCode="0.0">
                  <c:v>1440</c:v>
                </c:pt>
                <c:pt idx="181" formatCode="0.0">
                  <c:v>1560</c:v>
                </c:pt>
                <c:pt idx="182" formatCode="0.0">
                  <c:v>1830</c:v>
                </c:pt>
                <c:pt idx="183" formatCode="0.0">
                  <c:v>2180</c:v>
                </c:pt>
                <c:pt idx="184" formatCode="0.0">
                  <c:v>2560</c:v>
                </c:pt>
                <c:pt idx="185" formatCode="0.0">
                  <c:v>2960</c:v>
                </c:pt>
                <c:pt idx="186" formatCode="0.0">
                  <c:v>3380</c:v>
                </c:pt>
                <c:pt idx="187" formatCode="0.0">
                  <c:v>3820</c:v>
                </c:pt>
                <c:pt idx="188" formatCode="0.0">
                  <c:v>4280</c:v>
                </c:pt>
                <c:pt idx="189" formatCode="0.0">
                  <c:v>4760</c:v>
                </c:pt>
                <c:pt idx="190" formatCode="0.0">
                  <c:v>5260</c:v>
                </c:pt>
                <c:pt idx="191" formatCode="0.0">
                  <c:v>6320</c:v>
                </c:pt>
                <c:pt idx="192" formatCode="0.0">
                  <c:v>7430</c:v>
                </c:pt>
                <c:pt idx="193" formatCode="0.0">
                  <c:v>8610</c:v>
                </c:pt>
                <c:pt idx="194" formatCode="0.0">
                  <c:v>9850</c:v>
                </c:pt>
                <c:pt idx="195" formatCode="0.0">
                  <c:v>11130</c:v>
                </c:pt>
                <c:pt idx="196" formatCode="0.0">
                  <c:v>12470</c:v>
                </c:pt>
                <c:pt idx="197" formatCode="0.0">
                  <c:v>15270</c:v>
                </c:pt>
                <c:pt idx="198" formatCode="0.0">
                  <c:v>18230</c:v>
                </c:pt>
                <c:pt idx="199" formatCode="0.0">
                  <c:v>21330</c:v>
                </c:pt>
                <c:pt idx="200" formatCode="0.0">
                  <c:v>24550</c:v>
                </c:pt>
                <c:pt idx="201" formatCode="0.0">
                  <c:v>27870</c:v>
                </c:pt>
                <c:pt idx="202" formatCode="0.0">
                  <c:v>31290</c:v>
                </c:pt>
                <c:pt idx="203" formatCode="0.0">
                  <c:v>34790</c:v>
                </c:pt>
                <c:pt idx="204" formatCode="0.0">
                  <c:v>38360</c:v>
                </c:pt>
                <c:pt idx="205" formatCode="0.0">
                  <c:v>42000</c:v>
                </c:pt>
                <c:pt idx="206" formatCode="0.0">
                  <c:v>45690</c:v>
                </c:pt>
                <c:pt idx="207" formatCode="0.0">
                  <c:v>49440</c:v>
                </c:pt>
                <c:pt idx="208" formatCode="0.0">
                  <c:v>55900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6D2-4F3D-98CB-C9F01B5AABC7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srim197Au_Si!$D$20:$D$228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srim197Au_Si!$M$20:$M$228</c:f>
              <c:numCache>
                <c:formatCode>0.000</c:formatCode>
                <c:ptCount val="209"/>
                <c:pt idx="0">
                  <c:v>1.7000000000000001E-3</c:v>
                </c:pt>
                <c:pt idx="1">
                  <c:v>1.7000000000000001E-3</c:v>
                </c:pt>
                <c:pt idx="2">
                  <c:v>1.8E-3</c:v>
                </c:pt>
                <c:pt idx="3">
                  <c:v>1.9E-3</c:v>
                </c:pt>
                <c:pt idx="4">
                  <c:v>2E-3</c:v>
                </c:pt>
                <c:pt idx="5">
                  <c:v>2E-3</c:v>
                </c:pt>
                <c:pt idx="6">
                  <c:v>2.1000000000000003E-3</c:v>
                </c:pt>
                <c:pt idx="7">
                  <c:v>2.1999999999999997E-3</c:v>
                </c:pt>
                <c:pt idx="8">
                  <c:v>2.1999999999999997E-3</c:v>
                </c:pt>
                <c:pt idx="9">
                  <c:v>2.3E-3</c:v>
                </c:pt>
                <c:pt idx="10">
                  <c:v>2.4000000000000002E-3</c:v>
                </c:pt>
                <c:pt idx="11">
                  <c:v>2.5000000000000001E-3</c:v>
                </c:pt>
                <c:pt idx="12">
                  <c:v>2.5999999999999999E-3</c:v>
                </c:pt>
                <c:pt idx="13">
                  <c:v>2.7000000000000001E-3</c:v>
                </c:pt>
                <c:pt idx="14">
                  <c:v>2.8E-3</c:v>
                </c:pt>
                <c:pt idx="15">
                  <c:v>2.9000000000000002E-3</c:v>
                </c:pt>
                <c:pt idx="16">
                  <c:v>3.0999999999999999E-3</c:v>
                </c:pt>
                <c:pt idx="17">
                  <c:v>3.2000000000000002E-3</c:v>
                </c:pt>
                <c:pt idx="18">
                  <c:v>3.4000000000000002E-3</c:v>
                </c:pt>
                <c:pt idx="19">
                  <c:v>3.5000000000000005E-3</c:v>
                </c:pt>
                <c:pt idx="20">
                  <c:v>3.5999999999999999E-3</c:v>
                </c:pt>
                <c:pt idx="21">
                  <c:v>3.6999999999999997E-3</c:v>
                </c:pt>
                <c:pt idx="22">
                  <c:v>3.8999999999999998E-3</c:v>
                </c:pt>
                <c:pt idx="23">
                  <c:v>4.0000000000000001E-3</c:v>
                </c:pt>
                <c:pt idx="24">
                  <c:v>4.1000000000000003E-3</c:v>
                </c:pt>
                <c:pt idx="25">
                  <c:v>4.2000000000000006E-3</c:v>
                </c:pt>
                <c:pt idx="26">
                  <c:v>4.3999999999999994E-3</c:v>
                </c:pt>
                <c:pt idx="27">
                  <c:v>4.5999999999999999E-3</c:v>
                </c:pt>
                <c:pt idx="28">
                  <c:v>4.8000000000000004E-3</c:v>
                </c:pt>
                <c:pt idx="29">
                  <c:v>5.0999999999999995E-3</c:v>
                </c:pt>
                <c:pt idx="30">
                  <c:v>5.3E-3</c:v>
                </c:pt>
                <c:pt idx="31">
                  <c:v>5.4999999999999997E-3</c:v>
                </c:pt>
                <c:pt idx="32">
                  <c:v>5.7000000000000002E-3</c:v>
                </c:pt>
                <c:pt idx="33">
                  <c:v>5.8000000000000005E-3</c:v>
                </c:pt>
                <c:pt idx="34">
                  <c:v>6.0000000000000001E-3</c:v>
                </c:pt>
                <c:pt idx="35">
                  <c:v>6.4000000000000003E-3</c:v>
                </c:pt>
                <c:pt idx="36">
                  <c:v>6.7000000000000002E-3</c:v>
                </c:pt>
                <c:pt idx="37">
                  <c:v>7.000000000000001E-3</c:v>
                </c:pt>
                <c:pt idx="38">
                  <c:v>7.2999999999999992E-3</c:v>
                </c:pt>
                <c:pt idx="39">
                  <c:v>7.6E-3</c:v>
                </c:pt>
                <c:pt idx="40">
                  <c:v>7.9000000000000008E-3</c:v>
                </c:pt>
                <c:pt idx="41">
                  <c:v>8.5000000000000006E-3</c:v>
                </c:pt>
                <c:pt idx="42">
                  <c:v>8.9999999999999993E-3</c:v>
                </c:pt>
                <c:pt idx="43">
                  <c:v>9.4999999999999998E-3</c:v>
                </c:pt>
                <c:pt idx="44">
                  <c:v>1.0100000000000001E-2</c:v>
                </c:pt>
                <c:pt idx="45">
                  <c:v>1.0499999999999999E-2</c:v>
                </c:pt>
                <c:pt idx="46">
                  <c:v>1.0999999999999999E-2</c:v>
                </c:pt>
                <c:pt idx="47">
                  <c:v>1.15E-2</c:v>
                </c:pt>
                <c:pt idx="48">
                  <c:v>1.1899999999999999E-2</c:v>
                </c:pt>
                <c:pt idx="49">
                  <c:v>1.24E-2</c:v>
                </c:pt>
                <c:pt idx="50">
                  <c:v>1.2800000000000001E-2</c:v>
                </c:pt>
                <c:pt idx="51">
                  <c:v>1.32E-2</c:v>
                </c:pt>
                <c:pt idx="52">
                  <c:v>1.4099999999999998E-2</c:v>
                </c:pt>
                <c:pt idx="53">
                  <c:v>1.5099999999999999E-2</c:v>
                </c:pt>
                <c:pt idx="54">
                  <c:v>1.61E-2</c:v>
                </c:pt>
                <c:pt idx="55">
                  <c:v>1.7100000000000001E-2</c:v>
                </c:pt>
                <c:pt idx="56">
                  <c:v>1.7999999999999999E-2</c:v>
                </c:pt>
                <c:pt idx="57">
                  <c:v>1.89E-2</c:v>
                </c:pt>
                <c:pt idx="58">
                  <c:v>1.9800000000000002E-2</c:v>
                </c:pt>
                <c:pt idx="59">
                  <c:v>2.07E-2</c:v>
                </c:pt>
                <c:pt idx="60">
                  <c:v>2.1600000000000001E-2</c:v>
                </c:pt>
                <c:pt idx="61">
                  <c:v>2.3300000000000001E-2</c:v>
                </c:pt>
                <c:pt idx="62">
                  <c:v>2.4899999999999999E-2</c:v>
                </c:pt>
                <c:pt idx="63">
                  <c:v>2.6500000000000003E-2</c:v>
                </c:pt>
                <c:pt idx="64">
                  <c:v>2.8000000000000004E-2</c:v>
                </c:pt>
                <c:pt idx="65">
                  <c:v>2.9499999999999998E-2</c:v>
                </c:pt>
                <c:pt idx="66">
                  <c:v>3.09E-2</c:v>
                </c:pt>
                <c:pt idx="67">
                  <c:v>3.39E-2</c:v>
                </c:pt>
                <c:pt idx="68">
                  <c:v>3.6699999999999997E-2</c:v>
                </c:pt>
                <c:pt idx="69">
                  <c:v>3.95E-2</c:v>
                </c:pt>
                <c:pt idx="70">
                  <c:v>4.2299999999999997E-2</c:v>
                </c:pt>
                <c:pt idx="71">
                  <c:v>4.4999999999999998E-2</c:v>
                </c:pt>
                <c:pt idx="72">
                  <c:v>4.7599999999999996E-2</c:v>
                </c:pt>
                <c:pt idx="73">
                  <c:v>5.0299999999999997E-2</c:v>
                </c:pt>
                <c:pt idx="74">
                  <c:v>5.2900000000000003E-2</c:v>
                </c:pt>
                <c:pt idx="75">
                  <c:v>5.5500000000000008E-2</c:v>
                </c:pt>
                <c:pt idx="76">
                  <c:v>5.7999999999999996E-2</c:v>
                </c:pt>
                <c:pt idx="77">
                  <c:v>6.0499999999999998E-2</c:v>
                </c:pt>
                <c:pt idx="78">
                  <c:v>6.5600000000000006E-2</c:v>
                </c:pt>
                <c:pt idx="79">
                  <c:v>7.1899999999999992E-2</c:v>
                </c:pt>
                <c:pt idx="80">
                  <c:v>7.8E-2</c:v>
                </c:pt>
                <c:pt idx="81">
                  <c:v>8.3999999999999991E-2</c:v>
                </c:pt>
                <c:pt idx="82">
                  <c:v>8.9800000000000005E-2</c:v>
                </c:pt>
                <c:pt idx="83">
                  <c:v>9.5399999999999999E-2</c:v>
                </c:pt>
                <c:pt idx="84">
                  <c:v>0.10089999999999999</c:v>
                </c:pt>
                <c:pt idx="85">
                  <c:v>0.10629999999999999</c:v>
                </c:pt>
                <c:pt idx="86">
                  <c:v>0.1116</c:v>
                </c:pt>
                <c:pt idx="87">
                  <c:v>0.12239999999999999</c:v>
                </c:pt>
                <c:pt idx="88">
                  <c:v>0.13269999999999998</c:v>
                </c:pt>
                <c:pt idx="89">
                  <c:v>0.14269999999999999</c:v>
                </c:pt>
                <c:pt idx="90">
                  <c:v>0.15229999999999999</c:v>
                </c:pt>
                <c:pt idx="91">
                  <c:v>0.16160000000000002</c:v>
                </c:pt>
                <c:pt idx="92">
                  <c:v>0.17070000000000002</c:v>
                </c:pt>
                <c:pt idx="93">
                  <c:v>0.18970000000000001</c:v>
                </c:pt>
                <c:pt idx="94">
                  <c:v>0.2077</c:v>
                </c:pt>
                <c:pt idx="95">
                  <c:v>0.22480000000000003</c:v>
                </c:pt>
                <c:pt idx="96">
                  <c:v>0.24110000000000001</c:v>
                </c:pt>
                <c:pt idx="97">
                  <c:v>0.25670000000000004</c:v>
                </c:pt>
                <c:pt idx="98">
                  <c:v>0.27160000000000001</c:v>
                </c:pt>
                <c:pt idx="99">
                  <c:v>0.2858</c:v>
                </c:pt>
                <c:pt idx="100">
                  <c:v>0.2994</c:v>
                </c:pt>
                <c:pt idx="101">
                  <c:v>0.31240000000000001</c:v>
                </c:pt>
                <c:pt idx="102">
                  <c:v>0.32480000000000003</c:v>
                </c:pt>
                <c:pt idx="103">
                  <c:v>0.33650000000000002</c:v>
                </c:pt>
                <c:pt idx="104">
                  <c:v>0.36130000000000001</c:v>
                </c:pt>
                <c:pt idx="105">
                  <c:v>0.3901</c:v>
                </c:pt>
                <c:pt idx="106">
                  <c:v>0.41489999999999999</c:v>
                </c:pt>
                <c:pt idx="107">
                  <c:v>0.4365</c:v>
                </c:pt>
                <c:pt idx="108">
                  <c:v>0.45529999999999998</c:v>
                </c:pt>
                <c:pt idx="109">
                  <c:v>0.4718</c:v>
                </c:pt>
                <c:pt idx="110">
                  <c:v>0.48630000000000007</c:v>
                </c:pt>
                <c:pt idx="111">
                  <c:v>0.49930000000000002</c:v>
                </c:pt>
                <c:pt idx="112">
                  <c:v>0.51079999999999992</c:v>
                </c:pt>
                <c:pt idx="113">
                  <c:v>0.53579999999999994</c:v>
                </c:pt>
                <c:pt idx="114">
                  <c:v>0.55630000000000002</c:v>
                </c:pt>
                <c:pt idx="115">
                  <c:v>0.57340000000000002</c:v>
                </c:pt>
                <c:pt idx="116">
                  <c:v>0.58799999999999997</c:v>
                </c:pt>
                <c:pt idx="117">
                  <c:v>0.60060000000000002</c:v>
                </c:pt>
                <c:pt idx="118">
                  <c:v>0.61170000000000002</c:v>
                </c:pt>
                <c:pt idx="119">
                  <c:v>0.63840000000000008</c:v>
                </c:pt>
                <c:pt idx="120">
                  <c:v>0.66010000000000002</c:v>
                </c:pt>
                <c:pt idx="121">
                  <c:v>0.67820000000000003</c:v>
                </c:pt>
                <c:pt idx="122">
                  <c:v>0.69379999999999997</c:v>
                </c:pt>
                <c:pt idx="123">
                  <c:v>0.70740000000000003</c:v>
                </c:pt>
                <c:pt idx="124">
                  <c:v>0.71950000000000003</c:v>
                </c:pt>
                <c:pt idx="125">
                  <c:v>0.73040000000000005</c:v>
                </c:pt>
                <c:pt idx="126">
                  <c:v>0.74029999999999996</c:v>
                </c:pt>
                <c:pt idx="127">
                  <c:v>0.74939999999999996</c:v>
                </c:pt>
                <c:pt idx="128">
                  <c:v>0.75780000000000003</c:v>
                </c:pt>
                <c:pt idx="129">
                  <c:v>0.76559999999999995</c:v>
                </c:pt>
                <c:pt idx="130">
                  <c:v>0.78959999999999997</c:v>
                </c:pt>
                <c:pt idx="131">
                  <c:v>0.82140000000000002</c:v>
                </c:pt>
                <c:pt idx="132">
                  <c:v>0.84930000000000005</c:v>
                </c:pt>
                <c:pt idx="133">
                  <c:v>0.87439999999999996</c:v>
                </c:pt>
                <c:pt idx="134">
                  <c:v>0.8973000000000001</c:v>
                </c:pt>
                <c:pt idx="135">
                  <c:v>0.91839999999999988</c:v>
                </c:pt>
                <c:pt idx="136">
                  <c:v>0.93800000000000006</c:v>
                </c:pt>
                <c:pt idx="137">
                  <c:v>0.95649999999999991</c:v>
                </c:pt>
                <c:pt idx="138">
                  <c:v>0.9739000000000001</c:v>
                </c:pt>
                <c:pt idx="139" formatCode="0.00">
                  <c:v>1.03</c:v>
                </c:pt>
                <c:pt idx="140" formatCode="0.00">
                  <c:v>1.0900000000000001</c:v>
                </c:pt>
                <c:pt idx="141" formatCode="0.00">
                  <c:v>1.1399999999999999</c:v>
                </c:pt>
                <c:pt idx="142" formatCode="0.00">
                  <c:v>1.19</c:v>
                </c:pt>
                <c:pt idx="143" formatCode="0.00">
                  <c:v>1.24</c:v>
                </c:pt>
                <c:pt idx="144" formatCode="0.00">
                  <c:v>1.28</c:v>
                </c:pt>
                <c:pt idx="145" formatCode="0.00">
                  <c:v>1.44</c:v>
                </c:pt>
                <c:pt idx="146" formatCode="0.00">
                  <c:v>1.58</c:v>
                </c:pt>
                <c:pt idx="147" formatCode="0.00">
                  <c:v>1.71</c:v>
                </c:pt>
                <c:pt idx="148" formatCode="0.00">
                  <c:v>1.83</c:v>
                </c:pt>
                <c:pt idx="149" formatCode="0.00">
                  <c:v>1.95</c:v>
                </c:pt>
                <c:pt idx="150" formatCode="0.00">
                  <c:v>2.06</c:v>
                </c:pt>
                <c:pt idx="151" formatCode="0.00">
                  <c:v>2.16</c:v>
                </c:pt>
                <c:pt idx="152" formatCode="0.00">
                  <c:v>2.27</c:v>
                </c:pt>
                <c:pt idx="153" formatCode="0.00">
                  <c:v>2.37</c:v>
                </c:pt>
                <c:pt idx="154" formatCode="0.00">
                  <c:v>2.4700000000000002</c:v>
                </c:pt>
                <c:pt idx="155" formatCode="0.00">
                  <c:v>2.57</c:v>
                </c:pt>
                <c:pt idx="156" formatCode="0.00">
                  <c:v>2.93</c:v>
                </c:pt>
                <c:pt idx="157" formatCode="0.00">
                  <c:v>3.44</c:v>
                </c:pt>
                <c:pt idx="158" formatCode="0.00">
                  <c:v>3.91</c:v>
                </c:pt>
                <c:pt idx="159" formatCode="0.00">
                  <c:v>4.3499999999999996</c:v>
                </c:pt>
                <c:pt idx="160" formatCode="0.00">
                  <c:v>4.76</c:v>
                </c:pt>
                <c:pt idx="161" formatCode="0.00">
                  <c:v>5.16</c:v>
                </c:pt>
                <c:pt idx="162" formatCode="0.00">
                  <c:v>5.55</c:v>
                </c:pt>
                <c:pt idx="163" formatCode="0.00">
                  <c:v>5.93</c:v>
                </c:pt>
                <c:pt idx="164" formatCode="0.00">
                  <c:v>6.3</c:v>
                </c:pt>
                <c:pt idx="165" formatCode="0.00">
                  <c:v>7.67</c:v>
                </c:pt>
                <c:pt idx="166" formatCode="0.00">
                  <c:v>8.94</c:v>
                </c:pt>
                <c:pt idx="167" formatCode="0.00">
                  <c:v>10.14</c:v>
                </c:pt>
                <c:pt idx="168" formatCode="0.00">
                  <c:v>11.31</c:v>
                </c:pt>
                <c:pt idx="169" formatCode="0.00">
                  <c:v>12.45</c:v>
                </c:pt>
                <c:pt idx="170" formatCode="0.00">
                  <c:v>13.56</c:v>
                </c:pt>
                <c:pt idx="171" formatCode="0.00">
                  <c:v>17.64</c:v>
                </c:pt>
                <c:pt idx="172" formatCode="0.00">
                  <c:v>21.32</c:v>
                </c:pt>
                <c:pt idx="173" formatCode="0.00">
                  <c:v>24.8</c:v>
                </c:pt>
                <c:pt idx="174" formatCode="0.00">
                  <c:v>28.17</c:v>
                </c:pt>
                <c:pt idx="175" formatCode="0.00">
                  <c:v>31.47</c:v>
                </c:pt>
                <c:pt idx="176" formatCode="0.00">
                  <c:v>34.729999999999997</c:v>
                </c:pt>
                <c:pt idx="177" formatCode="0.00">
                  <c:v>37.97</c:v>
                </c:pt>
                <c:pt idx="178" formatCode="0.00">
                  <c:v>41.19</c:v>
                </c:pt>
                <c:pt idx="179" formatCode="0.00">
                  <c:v>44.41</c:v>
                </c:pt>
                <c:pt idx="180" formatCode="0.00">
                  <c:v>47.63</c:v>
                </c:pt>
                <c:pt idx="181" formatCode="0.00">
                  <c:v>50.85</c:v>
                </c:pt>
                <c:pt idx="182" formatCode="0.00">
                  <c:v>63.09</c:v>
                </c:pt>
                <c:pt idx="183" formatCode="0.00">
                  <c:v>80.42</c:v>
                </c:pt>
                <c:pt idx="184" formatCode="0.00">
                  <c:v>96.46</c:v>
                </c:pt>
                <c:pt idx="185" formatCode="0.00">
                  <c:v>111.79</c:v>
                </c:pt>
                <c:pt idx="186" formatCode="0.00">
                  <c:v>126.69</c:v>
                </c:pt>
                <c:pt idx="187" formatCode="0.00">
                  <c:v>141.31</c:v>
                </c:pt>
                <c:pt idx="188" formatCode="0.00">
                  <c:v>155.72</c:v>
                </c:pt>
                <c:pt idx="189" formatCode="0.00">
                  <c:v>169.98</c:v>
                </c:pt>
                <c:pt idx="190" formatCode="0.00">
                  <c:v>184.13</c:v>
                </c:pt>
                <c:pt idx="191" formatCode="0.00">
                  <c:v>236.8</c:v>
                </c:pt>
                <c:pt idx="192" formatCode="0.00">
                  <c:v>284.76</c:v>
                </c:pt>
                <c:pt idx="193" formatCode="0.00">
                  <c:v>329.98</c:v>
                </c:pt>
                <c:pt idx="194" formatCode="0.00">
                  <c:v>373.36</c:v>
                </c:pt>
                <c:pt idx="195" formatCode="0.00">
                  <c:v>415.36</c:v>
                </c:pt>
                <c:pt idx="196" formatCode="0.00">
                  <c:v>456.28</c:v>
                </c:pt>
                <c:pt idx="197" formatCode="0.00">
                  <c:v>604.33000000000004</c:v>
                </c:pt>
                <c:pt idx="198" formatCode="0.00">
                  <c:v>735.18</c:v>
                </c:pt>
                <c:pt idx="199" formatCode="0.00">
                  <c:v>855.86</c:v>
                </c:pt>
                <c:pt idx="200" formatCode="0.00">
                  <c:v>969.41</c:v>
                </c:pt>
                <c:pt idx="201" formatCode="0.0">
                  <c:v>1080</c:v>
                </c:pt>
                <c:pt idx="202" formatCode="0.0">
                  <c:v>1180</c:v>
                </c:pt>
                <c:pt idx="203" formatCode="0.0">
                  <c:v>1280</c:v>
                </c:pt>
                <c:pt idx="204" formatCode="0.0">
                  <c:v>1380</c:v>
                </c:pt>
                <c:pt idx="205" formatCode="0.0">
                  <c:v>1470</c:v>
                </c:pt>
                <c:pt idx="206" formatCode="0.0">
                  <c:v>1560</c:v>
                </c:pt>
                <c:pt idx="207" formatCode="0.0">
                  <c:v>1650</c:v>
                </c:pt>
                <c:pt idx="208" formatCode="0.0">
                  <c:v>1880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D2-4F3D-98CB-C9F01B5AABC7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srim197Au_Si!$D$20:$D$228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srim197Au_Si!$P$20:$P$228</c:f>
              <c:numCache>
                <c:formatCode>0.000</c:formatCode>
                <c:ptCount val="209"/>
                <c:pt idx="0">
                  <c:v>1.2000000000000001E-3</c:v>
                </c:pt>
                <c:pt idx="1">
                  <c:v>1.2000000000000001E-3</c:v>
                </c:pt>
                <c:pt idx="2">
                  <c:v>1.2999999999999999E-3</c:v>
                </c:pt>
                <c:pt idx="3">
                  <c:v>1.4E-3</c:v>
                </c:pt>
                <c:pt idx="4">
                  <c:v>1.4E-3</c:v>
                </c:pt>
                <c:pt idx="5">
                  <c:v>1.5E-3</c:v>
                </c:pt>
                <c:pt idx="6">
                  <c:v>1.5E-3</c:v>
                </c:pt>
                <c:pt idx="7">
                  <c:v>1.5E-3</c:v>
                </c:pt>
                <c:pt idx="8">
                  <c:v>1.6000000000000001E-3</c:v>
                </c:pt>
                <c:pt idx="9">
                  <c:v>1.7000000000000001E-3</c:v>
                </c:pt>
                <c:pt idx="10">
                  <c:v>1.7000000000000001E-3</c:v>
                </c:pt>
                <c:pt idx="11">
                  <c:v>1.8E-3</c:v>
                </c:pt>
                <c:pt idx="12">
                  <c:v>1.9E-3</c:v>
                </c:pt>
                <c:pt idx="13">
                  <c:v>1.9E-3</c:v>
                </c:pt>
                <c:pt idx="14">
                  <c:v>2E-3</c:v>
                </c:pt>
                <c:pt idx="15">
                  <c:v>2.1000000000000003E-3</c:v>
                </c:pt>
                <c:pt idx="16">
                  <c:v>2.1999999999999997E-3</c:v>
                </c:pt>
                <c:pt idx="17">
                  <c:v>2.4000000000000002E-3</c:v>
                </c:pt>
                <c:pt idx="18">
                  <c:v>2.5000000000000001E-3</c:v>
                </c:pt>
                <c:pt idx="19">
                  <c:v>2.5999999999999999E-3</c:v>
                </c:pt>
                <c:pt idx="20">
                  <c:v>2.7000000000000001E-3</c:v>
                </c:pt>
                <c:pt idx="21">
                  <c:v>2.8E-3</c:v>
                </c:pt>
                <c:pt idx="22">
                  <c:v>2.8E-3</c:v>
                </c:pt>
                <c:pt idx="23">
                  <c:v>2.9000000000000002E-3</c:v>
                </c:pt>
                <c:pt idx="24">
                  <c:v>3.0000000000000001E-3</c:v>
                </c:pt>
                <c:pt idx="25">
                  <c:v>3.0999999999999999E-3</c:v>
                </c:pt>
                <c:pt idx="26">
                  <c:v>3.3E-3</c:v>
                </c:pt>
                <c:pt idx="27">
                  <c:v>3.5000000000000005E-3</c:v>
                </c:pt>
                <c:pt idx="28">
                  <c:v>3.6999999999999997E-3</c:v>
                </c:pt>
                <c:pt idx="29">
                  <c:v>3.8E-3</c:v>
                </c:pt>
                <c:pt idx="30">
                  <c:v>4.0000000000000001E-3</c:v>
                </c:pt>
                <c:pt idx="31">
                  <c:v>4.2000000000000006E-3</c:v>
                </c:pt>
                <c:pt idx="32">
                  <c:v>4.3999999999999994E-3</c:v>
                </c:pt>
                <c:pt idx="33">
                  <c:v>4.4999999999999997E-3</c:v>
                </c:pt>
                <c:pt idx="34">
                  <c:v>4.7000000000000002E-3</c:v>
                </c:pt>
                <c:pt idx="35">
                  <c:v>5.0000000000000001E-3</c:v>
                </c:pt>
                <c:pt idx="36">
                  <c:v>5.3E-3</c:v>
                </c:pt>
                <c:pt idx="37">
                  <c:v>5.4999999999999997E-3</c:v>
                </c:pt>
                <c:pt idx="38">
                  <c:v>5.8000000000000005E-3</c:v>
                </c:pt>
                <c:pt idx="39">
                  <c:v>6.0999999999999995E-3</c:v>
                </c:pt>
                <c:pt idx="40">
                  <c:v>6.3E-3</c:v>
                </c:pt>
                <c:pt idx="41">
                  <c:v>6.8000000000000005E-3</c:v>
                </c:pt>
                <c:pt idx="42">
                  <c:v>7.2999999999999992E-3</c:v>
                </c:pt>
                <c:pt idx="43">
                  <c:v>7.7999999999999996E-3</c:v>
                </c:pt>
                <c:pt idx="44">
                  <c:v>8.2000000000000007E-3</c:v>
                </c:pt>
                <c:pt idx="45">
                  <c:v>8.6999999999999994E-3</c:v>
                </c:pt>
                <c:pt idx="46">
                  <c:v>9.1000000000000004E-3</c:v>
                </c:pt>
                <c:pt idx="47">
                  <c:v>9.4999999999999998E-3</c:v>
                </c:pt>
                <c:pt idx="48">
                  <c:v>9.9000000000000008E-3</c:v>
                </c:pt>
                <c:pt idx="49">
                  <c:v>1.03E-2</c:v>
                </c:pt>
                <c:pt idx="50">
                  <c:v>1.0699999999999999E-2</c:v>
                </c:pt>
                <c:pt idx="51">
                  <c:v>1.11E-2</c:v>
                </c:pt>
                <c:pt idx="52">
                  <c:v>1.18E-2</c:v>
                </c:pt>
                <c:pt idx="53">
                  <c:v>1.2800000000000001E-2</c:v>
                </c:pt>
                <c:pt idx="54">
                  <c:v>1.3600000000000001E-2</c:v>
                </c:pt>
                <c:pt idx="55">
                  <c:v>1.4499999999999999E-2</c:v>
                </c:pt>
                <c:pt idx="56">
                  <c:v>1.54E-2</c:v>
                </c:pt>
                <c:pt idx="57">
                  <c:v>1.6199999999999999E-2</c:v>
                </c:pt>
                <c:pt idx="58">
                  <c:v>1.7000000000000001E-2</c:v>
                </c:pt>
                <c:pt idx="59">
                  <c:v>1.78E-2</c:v>
                </c:pt>
                <c:pt idx="60">
                  <c:v>1.8599999999999998E-2</c:v>
                </c:pt>
                <c:pt idx="61">
                  <c:v>2.01E-2</c:v>
                </c:pt>
                <c:pt idx="62">
                  <c:v>2.1600000000000001E-2</c:v>
                </c:pt>
                <c:pt idx="63">
                  <c:v>2.3100000000000002E-2</c:v>
                </c:pt>
                <c:pt idx="64">
                  <c:v>2.4500000000000001E-2</c:v>
                </c:pt>
                <c:pt idx="65">
                  <c:v>2.58E-2</c:v>
                </c:pt>
                <c:pt idx="66">
                  <c:v>2.7200000000000002E-2</c:v>
                </c:pt>
                <c:pt idx="67">
                  <c:v>2.98E-2</c:v>
                </c:pt>
                <c:pt idx="68">
                  <c:v>3.2399999999999998E-2</c:v>
                </c:pt>
                <c:pt idx="69">
                  <c:v>3.4999999999999996E-2</c:v>
                </c:pt>
                <c:pt idx="70">
                  <c:v>3.7499999999999999E-2</c:v>
                </c:pt>
                <c:pt idx="71">
                  <c:v>3.9900000000000005E-2</c:v>
                </c:pt>
                <c:pt idx="72">
                  <c:v>4.24E-2</c:v>
                </c:pt>
                <c:pt idx="73">
                  <c:v>4.4900000000000002E-2</c:v>
                </c:pt>
                <c:pt idx="74">
                  <c:v>4.7299999999999995E-2</c:v>
                </c:pt>
                <c:pt idx="75">
                  <c:v>4.9700000000000001E-2</c:v>
                </c:pt>
                <c:pt idx="76">
                  <c:v>5.21E-2</c:v>
                </c:pt>
                <c:pt idx="77">
                  <c:v>5.4500000000000007E-2</c:v>
                </c:pt>
                <c:pt idx="78">
                  <c:v>5.9299999999999999E-2</c:v>
                </c:pt>
                <c:pt idx="79">
                  <c:v>6.5200000000000008E-2</c:v>
                </c:pt>
                <c:pt idx="80">
                  <c:v>7.0999999999999994E-2</c:v>
                </c:pt>
                <c:pt idx="81">
                  <c:v>7.6899999999999996E-2</c:v>
                </c:pt>
                <c:pt idx="82">
                  <c:v>8.2599999999999993E-2</c:v>
                </c:pt>
                <c:pt idx="83">
                  <c:v>8.8300000000000003E-2</c:v>
                </c:pt>
                <c:pt idx="84">
                  <c:v>9.4E-2</c:v>
                </c:pt>
                <c:pt idx="85">
                  <c:v>9.9599999999999994E-2</c:v>
                </c:pt>
                <c:pt idx="86">
                  <c:v>0.1052</c:v>
                </c:pt>
                <c:pt idx="87">
                  <c:v>0.1163</c:v>
                </c:pt>
                <c:pt idx="88">
                  <c:v>0.12720000000000001</c:v>
                </c:pt>
                <c:pt idx="89">
                  <c:v>0.13789999999999999</c:v>
                </c:pt>
                <c:pt idx="90">
                  <c:v>0.14850000000000002</c:v>
                </c:pt>
                <c:pt idx="91">
                  <c:v>0.159</c:v>
                </c:pt>
                <c:pt idx="92">
                  <c:v>0.1694</c:v>
                </c:pt>
                <c:pt idx="93">
                  <c:v>0.18990000000000001</c:v>
                </c:pt>
                <c:pt idx="94">
                  <c:v>0.21000000000000002</c:v>
                </c:pt>
                <c:pt idx="95">
                  <c:v>0.22970000000000002</c:v>
                </c:pt>
                <c:pt idx="96">
                  <c:v>0.24910000000000002</c:v>
                </c:pt>
                <c:pt idx="97">
                  <c:v>0.2681</c:v>
                </c:pt>
                <c:pt idx="98">
                  <c:v>0.28660000000000002</c:v>
                </c:pt>
                <c:pt idx="99">
                  <c:v>0.30480000000000002</c:v>
                </c:pt>
                <c:pt idx="100">
                  <c:v>0.32250000000000001</c:v>
                </c:pt>
                <c:pt idx="101">
                  <c:v>0.3397</c:v>
                </c:pt>
                <c:pt idx="102">
                  <c:v>0.35639999999999999</c:v>
                </c:pt>
                <c:pt idx="103">
                  <c:v>0.37259999999999999</c:v>
                </c:pt>
                <c:pt idx="104">
                  <c:v>0.40350000000000003</c:v>
                </c:pt>
                <c:pt idx="105">
                  <c:v>0.43909999999999999</c:v>
                </c:pt>
                <c:pt idx="106">
                  <c:v>0.47149999999999997</c:v>
                </c:pt>
                <c:pt idx="107">
                  <c:v>0.501</c:v>
                </c:pt>
                <c:pt idx="108">
                  <c:v>0.52779999999999994</c:v>
                </c:pt>
                <c:pt idx="109">
                  <c:v>0.55210000000000004</c:v>
                </c:pt>
                <c:pt idx="110">
                  <c:v>0.57430000000000003</c:v>
                </c:pt>
                <c:pt idx="111">
                  <c:v>0.59450000000000003</c:v>
                </c:pt>
                <c:pt idx="112">
                  <c:v>0.61299999999999999</c:v>
                </c:pt>
                <c:pt idx="113">
                  <c:v>0.64569999999999994</c:v>
                </c:pt>
                <c:pt idx="114">
                  <c:v>0.67369999999999997</c:v>
                </c:pt>
                <c:pt idx="115">
                  <c:v>0.69789999999999996</c:v>
                </c:pt>
                <c:pt idx="116">
                  <c:v>0.71909999999999996</c:v>
                </c:pt>
                <c:pt idx="117">
                  <c:v>0.73780000000000001</c:v>
                </c:pt>
                <c:pt idx="118">
                  <c:v>0.75460000000000005</c:v>
                </c:pt>
                <c:pt idx="119">
                  <c:v>0.7833</c:v>
                </c:pt>
                <c:pt idx="120">
                  <c:v>0.80719999999999992</c:v>
                </c:pt>
                <c:pt idx="121">
                  <c:v>0.82750000000000001</c:v>
                </c:pt>
                <c:pt idx="122">
                  <c:v>0.84510000000000007</c:v>
                </c:pt>
                <c:pt idx="123">
                  <c:v>0.86050000000000004</c:v>
                </c:pt>
                <c:pt idx="124">
                  <c:v>0.87430000000000008</c:v>
                </c:pt>
                <c:pt idx="125">
                  <c:v>0.88670000000000004</c:v>
                </c:pt>
                <c:pt idx="126">
                  <c:v>0.89789999999999992</c:v>
                </c:pt>
                <c:pt idx="127">
                  <c:v>0.90820000000000012</c:v>
                </c:pt>
                <c:pt idx="128">
                  <c:v>0.91759999999999997</c:v>
                </c:pt>
                <c:pt idx="129">
                  <c:v>0.92639999999999989</c:v>
                </c:pt>
                <c:pt idx="130">
                  <c:v>0.94209999999999994</c:v>
                </c:pt>
                <c:pt idx="131">
                  <c:v>0.95930000000000004</c:v>
                </c:pt>
                <c:pt idx="132">
                  <c:v>0.97430000000000005</c:v>
                </c:pt>
                <c:pt idx="133">
                  <c:v>0.98759999999999992</c:v>
                </c:pt>
                <c:pt idx="134">
                  <c:v>0.99949999999999994</c:v>
                </c:pt>
                <c:pt idx="135" formatCode="0.00">
                  <c:v>1.01</c:v>
                </c:pt>
                <c:pt idx="136" formatCode="0.00">
                  <c:v>1.02</c:v>
                </c:pt>
                <c:pt idx="137" formatCode="0.00">
                  <c:v>1.03</c:v>
                </c:pt>
                <c:pt idx="138" formatCode="0.00">
                  <c:v>1.04</c:v>
                </c:pt>
                <c:pt idx="139" formatCode="0.00">
                  <c:v>1.05</c:v>
                </c:pt>
                <c:pt idx="140" formatCode="0.00">
                  <c:v>1.07</c:v>
                </c:pt>
                <c:pt idx="141" formatCode="0.00">
                  <c:v>1.08</c:v>
                </c:pt>
                <c:pt idx="142" formatCode="0.00">
                  <c:v>1.0900000000000001</c:v>
                </c:pt>
                <c:pt idx="143" formatCode="0.00">
                  <c:v>1.1100000000000001</c:v>
                </c:pt>
                <c:pt idx="144" formatCode="0.00">
                  <c:v>1.1200000000000001</c:v>
                </c:pt>
                <c:pt idx="145" formatCode="0.00">
                  <c:v>1.1399999999999999</c:v>
                </c:pt>
                <c:pt idx="146" formatCode="0.00">
                  <c:v>1.1599999999999999</c:v>
                </c:pt>
                <c:pt idx="147" formatCode="0.00">
                  <c:v>1.17</c:v>
                </c:pt>
                <c:pt idx="148" formatCode="0.00">
                  <c:v>1.19</c:v>
                </c:pt>
                <c:pt idx="149" formatCode="0.00">
                  <c:v>1.21</c:v>
                </c:pt>
                <c:pt idx="150" formatCode="0.00">
                  <c:v>1.22</c:v>
                </c:pt>
                <c:pt idx="151" formatCode="0.00">
                  <c:v>1.24</c:v>
                </c:pt>
                <c:pt idx="152" formatCode="0.00">
                  <c:v>1.26</c:v>
                </c:pt>
                <c:pt idx="153" formatCode="0.00">
                  <c:v>1.27</c:v>
                </c:pt>
                <c:pt idx="154" formatCode="0.00">
                  <c:v>1.29</c:v>
                </c:pt>
                <c:pt idx="155" formatCode="0.00">
                  <c:v>1.3</c:v>
                </c:pt>
                <c:pt idx="156" formatCode="0.00">
                  <c:v>1.33</c:v>
                </c:pt>
                <c:pt idx="157" formatCode="0.00">
                  <c:v>1.37</c:v>
                </c:pt>
                <c:pt idx="158" formatCode="0.00">
                  <c:v>1.41</c:v>
                </c:pt>
                <c:pt idx="159" formatCode="0.00">
                  <c:v>1.45</c:v>
                </c:pt>
                <c:pt idx="160" formatCode="0.00">
                  <c:v>1.48</c:v>
                </c:pt>
                <c:pt idx="161" formatCode="0.00">
                  <c:v>1.52</c:v>
                </c:pt>
                <c:pt idx="162" formatCode="0.00">
                  <c:v>1.56</c:v>
                </c:pt>
                <c:pt idx="163" formatCode="0.00">
                  <c:v>1.6</c:v>
                </c:pt>
                <c:pt idx="164" formatCode="0.00">
                  <c:v>1.64</c:v>
                </c:pt>
                <c:pt idx="165" formatCode="0.00">
                  <c:v>1.73</c:v>
                </c:pt>
                <c:pt idx="166" formatCode="0.00">
                  <c:v>1.81</c:v>
                </c:pt>
                <c:pt idx="167" formatCode="0.00">
                  <c:v>1.9</c:v>
                </c:pt>
                <c:pt idx="168" formatCode="0.00">
                  <c:v>2</c:v>
                </c:pt>
                <c:pt idx="169" formatCode="0.00">
                  <c:v>2.1</c:v>
                </c:pt>
                <c:pt idx="170" formatCode="0.00">
                  <c:v>2.2000000000000002</c:v>
                </c:pt>
                <c:pt idx="171" formatCode="0.00">
                  <c:v>2.41</c:v>
                </c:pt>
                <c:pt idx="172" formatCode="0.00">
                  <c:v>2.63</c:v>
                </c:pt>
                <c:pt idx="173" formatCode="0.00">
                  <c:v>2.87</c:v>
                </c:pt>
                <c:pt idx="174" formatCode="0.00">
                  <c:v>3.12</c:v>
                </c:pt>
                <c:pt idx="175" formatCode="0.00">
                  <c:v>3.38</c:v>
                </c:pt>
                <c:pt idx="176" formatCode="0.00">
                  <c:v>3.65</c:v>
                </c:pt>
                <c:pt idx="177" formatCode="0.00">
                  <c:v>3.93</c:v>
                </c:pt>
                <c:pt idx="178" formatCode="0.00">
                  <c:v>4.2300000000000004</c:v>
                </c:pt>
                <c:pt idx="179" formatCode="0.00">
                  <c:v>4.53</c:v>
                </c:pt>
                <c:pt idx="180" formatCode="0.00">
                  <c:v>4.84</c:v>
                </c:pt>
                <c:pt idx="181" formatCode="0.00">
                  <c:v>5.16</c:v>
                </c:pt>
                <c:pt idx="182" formatCode="0.00">
                  <c:v>5.83</c:v>
                </c:pt>
                <c:pt idx="183" formatCode="0.00">
                  <c:v>6.72</c:v>
                </c:pt>
                <c:pt idx="184" formatCode="0.00">
                  <c:v>7.65</c:v>
                </c:pt>
                <c:pt idx="185" formatCode="0.00">
                  <c:v>8.6300000000000008</c:v>
                </c:pt>
                <c:pt idx="186" formatCode="0.00">
                  <c:v>9.65</c:v>
                </c:pt>
                <c:pt idx="187" formatCode="0.00">
                  <c:v>10.72</c:v>
                </c:pt>
                <c:pt idx="188" formatCode="0.00">
                  <c:v>11.82</c:v>
                </c:pt>
                <c:pt idx="189" formatCode="0.00">
                  <c:v>12.95</c:v>
                </c:pt>
                <c:pt idx="190" formatCode="0.00">
                  <c:v>14.12</c:v>
                </c:pt>
                <c:pt idx="191" formatCode="0.00">
                  <c:v>16.55</c:v>
                </c:pt>
                <c:pt idx="192" formatCode="0.00">
                  <c:v>19.079999999999998</c:v>
                </c:pt>
                <c:pt idx="193" formatCode="0.00">
                  <c:v>21.72</c:v>
                </c:pt>
                <c:pt idx="194" formatCode="0.00">
                  <c:v>24.43</c:v>
                </c:pt>
                <c:pt idx="195" formatCode="0.00">
                  <c:v>27.22</c:v>
                </c:pt>
                <c:pt idx="196" formatCode="0.00">
                  <c:v>30.07</c:v>
                </c:pt>
                <c:pt idx="197" formatCode="0.00">
                  <c:v>35.93</c:v>
                </c:pt>
                <c:pt idx="198" formatCode="0.00">
                  <c:v>41.98</c:v>
                </c:pt>
                <c:pt idx="199" formatCode="0.00">
                  <c:v>48.15</c:v>
                </c:pt>
                <c:pt idx="200" formatCode="0.00">
                  <c:v>54.42</c:v>
                </c:pt>
                <c:pt idx="201" formatCode="0.00">
                  <c:v>60.76</c:v>
                </c:pt>
                <c:pt idx="202" formatCode="0.00">
                  <c:v>67.13</c:v>
                </c:pt>
                <c:pt idx="203" formatCode="0.00">
                  <c:v>73.540000000000006</c:v>
                </c:pt>
                <c:pt idx="204" formatCode="0.00">
                  <c:v>79.94</c:v>
                </c:pt>
                <c:pt idx="205" formatCode="0.00">
                  <c:v>86.34</c:v>
                </c:pt>
                <c:pt idx="206" formatCode="0.00">
                  <c:v>92.72</c:v>
                </c:pt>
                <c:pt idx="207" formatCode="0.00">
                  <c:v>99.08</c:v>
                </c:pt>
                <c:pt idx="208" formatCode="0.00">
                  <c:v>109.81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6D2-4F3D-98CB-C9F01B5AA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29680"/>
        <c:axId val="639820664"/>
      </c:scatterChart>
      <c:valAx>
        <c:axId val="63982968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20664"/>
        <c:crosses val="autoZero"/>
        <c:crossBetween val="midCat"/>
        <c:majorUnit val="10"/>
      </c:valAx>
      <c:valAx>
        <c:axId val="639820664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2968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srim197Au_Al!$P$5</c:f>
          <c:strCache>
            <c:ptCount val="1"/>
            <c:pt idx="0">
              <c:v>srim197Au_Al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srim197Au_Al!$D$20:$D$228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srim197Au_Al!$E$20:$E$228</c:f>
              <c:numCache>
                <c:formatCode>0.000E+00</c:formatCode>
                <c:ptCount val="209"/>
                <c:pt idx="0">
                  <c:v>0.29210000000000003</c:v>
                </c:pt>
                <c:pt idx="1">
                  <c:v>0.30980000000000002</c:v>
                </c:pt>
                <c:pt idx="2">
                  <c:v>0.3266</c:v>
                </c:pt>
                <c:pt idx="3">
                  <c:v>0.34250000000000003</c:v>
                </c:pt>
                <c:pt idx="4">
                  <c:v>0.35780000000000001</c:v>
                </c:pt>
                <c:pt idx="5">
                  <c:v>0.37240000000000001</c:v>
                </c:pt>
                <c:pt idx="6">
                  <c:v>0.38640000000000002</c:v>
                </c:pt>
                <c:pt idx="7">
                  <c:v>0.4</c:v>
                </c:pt>
                <c:pt idx="8">
                  <c:v>0.41310000000000002</c:v>
                </c:pt>
                <c:pt idx="9">
                  <c:v>0.43819999999999998</c:v>
                </c:pt>
                <c:pt idx="10">
                  <c:v>0.46189999999999998</c:v>
                </c:pt>
                <c:pt idx="11">
                  <c:v>0.4844</c:v>
                </c:pt>
                <c:pt idx="12">
                  <c:v>0.50590000000000002</c:v>
                </c:pt>
                <c:pt idx="13">
                  <c:v>0.52659999999999996</c:v>
                </c:pt>
                <c:pt idx="14">
                  <c:v>0.54649999999999999</c:v>
                </c:pt>
                <c:pt idx="15">
                  <c:v>0.58420000000000005</c:v>
                </c:pt>
                <c:pt idx="16">
                  <c:v>0.61960000000000004</c:v>
                </c:pt>
                <c:pt idx="17">
                  <c:v>0.6532</c:v>
                </c:pt>
                <c:pt idx="18">
                  <c:v>0.68500000000000005</c:v>
                </c:pt>
                <c:pt idx="19">
                  <c:v>0.71550000000000002</c:v>
                </c:pt>
                <c:pt idx="20">
                  <c:v>0.74470000000000003</c:v>
                </c:pt>
                <c:pt idx="21">
                  <c:v>0.77280000000000004</c:v>
                </c:pt>
                <c:pt idx="22">
                  <c:v>0.8</c:v>
                </c:pt>
                <c:pt idx="23">
                  <c:v>0.82620000000000005</c:v>
                </c:pt>
                <c:pt idx="24">
                  <c:v>0.85160000000000002</c:v>
                </c:pt>
                <c:pt idx="25">
                  <c:v>0.87629999999999997</c:v>
                </c:pt>
                <c:pt idx="26">
                  <c:v>0.92369999999999997</c:v>
                </c:pt>
                <c:pt idx="27">
                  <c:v>0.9798</c:v>
                </c:pt>
                <c:pt idx="28">
                  <c:v>1.0329999999999999</c:v>
                </c:pt>
                <c:pt idx="29">
                  <c:v>1.083</c:v>
                </c:pt>
                <c:pt idx="30">
                  <c:v>1.131</c:v>
                </c:pt>
                <c:pt idx="31">
                  <c:v>1.1779999999999999</c:v>
                </c:pt>
                <c:pt idx="32">
                  <c:v>1.222</c:v>
                </c:pt>
                <c:pt idx="33">
                  <c:v>1.2649999999999999</c:v>
                </c:pt>
                <c:pt idx="34">
                  <c:v>1.306</c:v>
                </c:pt>
                <c:pt idx="35">
                  <c:v>1.3859999999999999</c:v>
                </c:pt>
                <c:pt idx="36">
                  <c:v>1.4610000000000001</c:v>
                </c:pt>
                <c:pt idx="37">
                  <c:v>1.532</c:v>
                </c:pt>
                <c:pt idx="38">
                  <c:v>1.6</c:v>
                </c:pt>
                <c:pt idx="39">
                  <c:v>1.665</c:v>
                </c:pt>
                <c:pt idx="40">
                  <c:v>1.728</c:v>
                </c:pt>
                <c:pt idx="41">
                  <c:v>1.847</c:v>
                </c:pt>
                <c:pt idx="42">
                  <c:v>1.96</c:v>
                </c:pt>
                <c:pt idx="43">
                  <c:v>2.0659999999999998</c:v>
                </c:pt>
                <c:pt idx="44">
                  <c:v>2.1659999999999999</c:v>
                </c:pt>
                <c:pt idx="45">
                  <c:v>2.2629999999999999</c:v>
                </c:pt>
                <c:pt idx="46">
                  <c:v>2.355</c:v>
                </c:pt>
                <c:pt idx="47">
                  <c:v>2.444</c:v>
                </c:pt>
                <c:pt idx="48">
                  <c:v>2.5299999999999998</c:v>
                </c:pt>
                <c:pt idx="49">
                  <c:v>2.613</c:v>
                </c:pt>
                <c:pt idx="50">
                  <c:v>2.6930000000000001</c:v>
                </c:pt>
                <c:pt idx="51">
                  <c:v>2.7709999999999999</c:v>
                </c:pt>
                <c:pt idx="52">
                  <c:v>2.9209999999999998</c:v>
                </c:pt>
                <c:pt idx="53">
                  <c:v>3.0979999999999999</c:v>
                </c:pt>
                <c:pt idx="54">
                  <c:v>3.266</c:v>
                </c:pt>
                <c:pt idx="55">
                  <c:v>3.4249999999999998</c:v>
                </c:pt>
                <c:pt idx="56">
                  <c:v>3.5779999999999998</c:v>
                </c:pt>
                <c:pt idx="57">
                  <c:v>3.7240000000000002</c:v>
                </c:pt>
                <c:pt idx="58">
                  <c:v>3.8639999999999999</c:v>
                </c:pt>
                <c:pt idx="59">
                  <c:v>4</c:v>
                </c:pt>
                <c:pt idx="60">
                  <c:v>4.1970000000000001</c:v>
                </c:pt>
                <c:pt idx="61">
                  <c:v>4.8899999999999997</c:v>
                </c:pt>
                <c:pt idx="62">
                  <c:v>5.4130000000000003</c:v>
                </c:pt>
                <c:pt idx="63">
                  <c:v>5.81</c:v>
                </c:pt>
                <c:pt idx="64">
                  <c:v>6.1159999999999997</c:v>
                </c:pt>
                <c:pt idx="65">
                  <c:v>6.3540000000000001</c:v>
                </c:pt>
                <c:pt idx="66">
                  <c:v>6.5430000000000001</c:v>
                </c:pt>
                <c:pt idx="67">
                  <c:v>6.8220000000000001</c:v>
                </c:pt>
                <c:pt idx="68">
                  <c:v>7.0190000000000001</c:v>
                </c:pt>
                <c:pt idx="69">
                  <c:v>7.17</c:v>
                </c:pt>
                <c:pt idx="70">
                  <c:v>7.2960000000000003</c:v>
                </c:pt>
                <c:pt idx="71">
                  <c:v>7.4059999999999997</c:v>
                </c:pt>
                <c:pt idx="72">
                  <c:v>7.5060000000000002</c:v>
                </c:pt>
                <c:pt idx="73">
                  <c:v>7.601</c:v>
                </c:pt>
                <c:pt idx="74">
                  <c:v>7.6920000000000002</c:v>
                </c:pt>
                <c:pt idx="75">
                  <c:v>7.78</c:v>
                </c:pt>
                <c:pt idx="76">
                  <c:v>7.8650000000000002</c:v>
                </c:pt>
                <c:pt idx="77">
                  <c:v>7.9489999999999998</c:v>
                </c:pt>
                <c:pt idx="78">
                  <c:v>8.11</c:v>
                </c:pt>
                <c:pt idx="79">
                  <c:v>8.3030000000000008</c:v>
                </c:pt>
                <c:pt idx="80">
                  <c:v>8.4849999999999994</c:v>
                </c:pt>
                <c:pt idx="81">
                  <c:v>8.6560000000000006</c:v>
                </c:pt>
                <c:pt idx="82">
                  <c:v>8.8160000000000007</c:v>
                </c:pt>
                <c:pt idx="83">
                  <c:v>8.9649999999999999</c:v>
                </c:pt>
                <c:pt idx="84">
                  <c:v>9.1039999999999992</c:v>
                </c:pt>
                <c:pt idx="85">
                  <c:v>9.2330000000000005</c:v>
                </c:pt>
                <c:pt idx="86">
                  <c:v>9.3520000000000003</c:v>
                </c:pt>
                <c:pt idx="87">
                  <c:v>9.5640000000000001</c:v>
                </c:pt>
                <c:pt idx="88">
                  <c:v>9.7449999999999992</c:v>
                </c:pt>
                <c:pt idx="89">
                  <c:v>9.8989999999999991</c:v>
                </c:pt>
                <c:pt idx="90">
                  <c:v>10.029999999999999</c:v>
                </c:pt>
                <c:pt idx="91">
                  <c:v>10.15</c:v>
                </c:pt>
                <c:pt idx="92">
                  <c:v>10.25</c:v>
                </c:pt>
                <c:pt idx="93">
                  <c:v>10.42</c:v>
                </c:pt>
                <c:pt idx="94">
                  <c:v>10.58</c:v>
                </c:pt>
                <c:pt idx="95">
                  <c:v>10.75</c:v>
                </c:pt>
                <c:pt idx="96">
                  <c:v>10.92</c:v>
                </c:pt>
                <c:pt idx="97">
                  <c:v>11.11</c:v>
                </c:pt>
                <c:pt idx="98">
                  <c:v>11.33</c:v>
                </c:pt>
                <c:pt idx="99">
                  <c:v>11.58</c:v>
                </c:pt>
                <c:pt idx="100">
                  <c:v>11.85</c:v>
                </c:pt>
                <c:pt idx="101">
                  <c:v>12.15</c:v>
                </c:pt>
                <c:pt idx="102">
                  <c:v>12.48</c:v>
                </c:pt>
                <c:pt idx="103">
                  <c:v>12.84</c:v>
                </c:pt>
                <c:pt idx="104">
                  <c:v>13.61</c:v>
                </c:pt>
                <c:pt idx="105">
                  <c:v>14.69</c:v>
                </c:pt>
                <c:pt idx="106">
                  <c:v>15.86</c:v>
                </c:pt>
                <c:pt idx="107">
                  <c:v>17.100000000000001</c:v>
                </c:pt>
                <c:pt idx="108">
                  <c:v>18.38</c:v>
                </c:pt>
                <c:pt idx="109">
                  <c:v>19.68</c:v>
                </c:pt>
                <c:pt idx="110">
                  <c:v>21</c:v>
                </c:pt>
                <c:pt idx="111">
                  <c:v>22.31</c:v>
                </c:pt>
                <c:pt idx="112">
                  <c:v>23.62</c:v>
                </c:pt>
                <c:pt idx="113">
                  <c:v>26.19</c:v>
                </c:pt>
                <c:pt idx="114">
                  <c:v>28.68</c:v>
                </c:pt>
                <c:pt idx="115">
                  <c:v>31.08</c:v>
                </c:pt>
                <c:pt idx="116">
                  <c:v>33.369999999999997</c:v>
                </c:pt>
                <c:pt idx="117">
                  <c:v>35.57</c:v>
                </c:pt>
                <c:pt idx="118">
                  <c:v>37.659999999999997</c:v>
                </c:pt>
                <c:pt idx="119">
                  <c:v>41.58</c:v>
                </c:pt>
                <c:pt idx="120">
                  <c:v>45.15</c:v>
                </c:pt>
                <c:pt idx="121">
                  <c:v>48.41</c:v>
                </c:pt>
                <c:pt idx="122">
                  <c:v>51.39</c:v>
                </c:pt>
                <c:pt idx="123">
                  <c:v>54.11</c:v>
                </c:pt>
                <c:pt idx="124">
                  <c:v>56.61</c:v>
                </c:pt>
                <c:pt idx="125">
                  <c:v>58.9</c:v>
                </c:pt>
                <c:pt idx="126">
                  <c:v>61.02</c:v>
                </c:pt>
                <c:pt idx="127">
                  <c:v>62.98</c:v>
                </c:pt>
                <c:pt idx="128">
                  <c:v>64.8</c:v>
                </c:pt>
                <c:pt idx="129">
                  <c:v>66.489999999999995</c:v>
                </c:pt>
                <c:pt idx="130">
                  <c:v>69.55</c:v>
                </c:pt>
                <c:pt idx="131">
                  <c:v>72.88</c:v>
                </c:pt>
                <c:pt idx="132">
                  <c:v>75.739999999999995</c:v>
                </c:pt>
                <c:pt idx="133">
                  <c:v>78.239999999999995</c:v>
                </c:pt>
                <c:pt idx="134">
                  <c:v>80.42</c:v>
                </c:pt>
                <c:pt idx="135">
                  <c:v>82.34</c:v>
                </c:pt>
                <c:pt idx="136">
                  <c:v>84.04</c:v>
                </c:pt>
                <c:pt idx="137">
                  <c:v>85.54</c:v>
                </c:pt>
                <c:pt idx="138">
                  <c:v>86.9</c:v>
                </c:pt>
                <c:pt idx="139">
                  <c:v>88.71</c:v>
                </c:pt>
                <c:pt idx="140">
                  <c:v>89.61</c:v>
                </c:pt>
                <c:pt idx="141">
                  <c:v>90.59</c:v>
                </c:pt>
                <c:pt idx="142">
                  <c:v>91.31</c:v>
                </c:pt>
                <c:pt idx="143">
                  <c:v>91.79</c:v>
                </c:pt>
                <c:pt idx="144">
                  <c:v>92.1</c:v>
                </c:pt>
                <c:pt idx="145">
                  <c:v>92.31</c:v>
                </c:pt>
                <c:pt idx="146">
                  <c:v>92.13</c:v>
                </c:pt>
                <c:pt idx="147">
                  <c:v>91.68</c:v>
                </c:pt>
                <c:pt idx="148">
                  <c:v>91.06</c:v>
                </c:pt>
                <c:pt idx="149">
                  <c:v>90.32</c:v>
                </c:pt>
                <c:pt idx="150">
                  <c:v>89.5</c:v>
                </c:pt>
                <c:pt idx="151">
                  <c:v>88.64</c:v>
                </c:pt>
                <c:pt idx="152">
                  <c:v>87.75</c:v>
                </c:pt>
                <c:pt idx="153">
                  <c:v>86.86</c:v>
                </c:pt>
                <c:pt idx="154">
                  <c:v>85.96</c:v>
                </c:pt>
                <c:pt idx="155">
                  <c:v>85.07</c:v>
                </c:pt>
                <c:pt idx="156">
                  <c:v>83.33</c:v>
                </c:pt>
                <c:pt idx="157">
                  <c:v>81.25</c:v>
                </c:pt>
                <c:pt idx="158">
                  <c:v>79.27</c:v>
                </c:pt>
                <c:pt idx="159">
                  <c:v>77.39</c:v>
                </c:pt>
                <c:pt idx="160">
                  <c:v>75.61</c:v>
                </c:pt>
                <c:pt idx="161">
                  <c:v>73.900000000000006</c:v>
                </c:pt>
                <c:pt idx="162">
                  <c:v>72.27</c:v>
                </c:pt>
                <c:pt idx="163">
                  <c:v>70.680000000000007</c:v>
                </c:pt>
                <c:pt idx="164">
                  <c:v>69.150000000000006</c:v>
                </c:pt>
                <c:pt idx="165">
                  <c:v>66.19</c:v>
                </c:pt>
                <c:pt idx="166">
                  <c:v>63.35</c:v>
                </c:pt>
                <c:pt idx="167">
                  <c:v>60.61</c:v>
                </c:pt>
                <c:pt idx="168">
                  <c:v>58.05</c:v>
                </c:pt>
                <c:pt idx="169">
                  <c:v>56.08</c:v>
                </c:pt>
                <c:pt idx="170">
                  <c:v>54.25</c:v>
                </c:pt>
                <c:pt idx="171">
                  <c:v>50.94</c:v>
                </c:pt>
                <c:pt idx="172">
                  <c:v>48.05</c:v>
                </c:pt>
                <c:pt idx="173">
                  <c:v>45.5</c:v>
                </c:pt>
                <c:pt idx="174">
                  <c:v>43.25</c:v>
                </c:pt>
                <c:pt idx="175">
                  <c:v>41.24</c:v>
                </c:pt>
                <c:pt idx="176">
                  <c:v>39.450000000000003</c:v>
                </c:pt>
                <c:pt idx="177">
                  <c:v>37.83</c:v>
                </c:pt>
                <c:pt idx="178">
                  <c:v>36.36</c:v>
                </c:pt>
                <c:pt idx="179">
                  <c:v>35.03</c:v>
                </c:pt>
                <c:pt idx="180">
                  <c:v>33.82</c:v>
                </c:pt>
                <c:pt idx="181">
                  <c:v>32.71</c:v>
                </c:pt>
                <c:pt idx="182">
                  <c:v>30.74</c:v>
                </c:pt>
                <c:pt idx="183">
                  <c:v>28.67</c:v>
                </c:pt>
                <c:pt idx="184">
                  <c:v>26.94</c:v>
                </c:pt>
                <c:pt idx="185">
                  <c:v>25.47</c:v>
                </c:pt>
                <c:pt idx="186">
                  <c:v>24.2</c:v>
                </c:pt>
                <c:pt idx="187">
                  <c:v>23.1</c:v>
                </c:pt>
                <c:pt idx="188">
                  <c:v>22.14</c:v>
                </c:pt>
                <c:pt idx="189">
                  <c:v>21.29</c:v>
                </c:pt>
                <c:pt idx="190">
                  <c:v>20.53</c:v>
                </c:pt>
                <c:pt idx="191">
                  <c:v>19.239999999999998</c:v>
                </c:pt>
                <c:pt idx="192">
                  <c:v>18.190000000000001</c:v>
                </c:pt>
                <c:pt idx="193">
                  <c:v>17.309999999999999</c:v>
                </c:pt>
                <c:pt idx="194">
                  <c:v>16.57</c:v>
                </c:pt>
                <c:pt idx="195">
                  <c:v>15.94</c:v>
                </c:pt>
                <c:pt idx="196">
                  <c:v>15.39</c:v>
                </c:pt>
                <c:pt idx="197">
                  <c:v>14.49</c:v>
                </c:pt>
                <c:pt idx="198">
                  <c:v>13.78</c:v>
                </c:pt>
                <c:pt idx="199">
                  <c:v>13.22</c:v>
                </c:pt>
                <c:pt idx="200">
                  <c:v>12.76</c:v>
                </c:pt>
                <c:pt idx="201">
                  <c:v>12.39</c:v>
                </c:pt>
                <c:pt idx="202">
                  <c:v>12.08</c:v>
                </c:pt>
                <c:pt idx="203">
                  <c:v>11.81</c:v>
                </c:pt>
                <c:pt idx="204">
                  <c:v>11.59</c:v>
                </c:pt>
                <c:pt idx="205">
                  <c:v>11.4</c:v>
                </c:pt>
                <c:pt idx="206">
                  <c:v>11.23</c:v>
                </c:pt>
                <c:pt idx="207">
                  <c:v>11.09</c:v>
                </c:pt>
                <c:pt idx="208">
                  <c:v>10.89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300-44A3-A2B5-5518E1F1D446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srim197Au_Al!$D$20:$D$228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srim197Au_Al!$F$20:$F$228</c:f>
              <c:numCache>
                <c:formatCode>0.000E+00</c:formatCode>
                <c:ptCount val="209"/>
                <c:pt idx="0">
                  <c:v>2.7469999999999999</c:v>
                </c:pt>
                <c:pt idx="1">
                  <c:v>2.9159999999999999</c:v>
                </c:pt>
                <c:pt idx="2">
                  <c:v>3.0739999999999998</c:v>
                </c:pt>
                <c:pt idx="3">
                  <c:v>3.222</c:v>
                </c:pt>
                <c:pt idx="4">
                  <c:v>3.3620000000000001</c:v>
                </c:pt>
                <c:pt idx="5">
                  <c:v>3.4950000000000001</c:v>
                </c:pt>
                <c:pt idx="6">
                  <c:v>3.6219999999999999</c:v>
                </c:pt>
                <c:pt idx="7">
                  <c:v>3.742</c:v>
                </c:pt>
                <c:pt idx="8">
                  <c:v>3.8580000000000001</c:v>
                </c:pt>
                <c:pt idx="9">
                  <c:v>4.0750000000000002</c:v>
                </c:pt>
                <c:pt idx="10">
                  <c:v>4.2759999999999998</c:v>
                </c:pt>
                <c:pt idx="11">
                  <c:v>4.4640000000000004</c:v>
                </c:pt>
                <c:pt idx="12">
                  <c:v>4.6399999999999997</c:v>
                </c:pt>
                <c:pt idx="13">
                  <c:v>4.806</c:v>
                </c:pt>
                <c:pt idx="14">
                  <c:v>4.9630000000000001</c:v>
                </c:pt>
                <c:pt idx="15">
                  <c:v>5.2539999999999996</c:v>
                </c:pt>
                <c:pt idx="16">
                  <c:v>5.5179999999999998</c:v>
                </c:pt>
                <c:pt idx="17">
                  <c:v>5.7610000000000001</c:v>
                </c:pt>
                <c:pt idx="18">
                  <c:v>5.9850000000000003</c:v>
                </c:pt>
                <c:pt idx="19">
                  <c:v>6.194</c:v>
                </c:pt>
                <c:pt idx="20">
                  <c:v>6.3890000000000002</c:v>
                </c:pt>
                <c:pt idx="21">
                  <c:v>6.5720000000000001</c:v>
                </c:pt>
                <c:pt idx="22">
                  <c:v>6.7439999999999998</c:v>
                </c:pt>
                <c:pt idx="23">
                  <c:v>6.907</c:v>
                </c:pt>
                <c:pt idx="24">
                  <c:v>7.0609999999999999</c:v>
                </c:pt>
                <c:pt idx="25">
                  <c:v>7.2080000000000002</c:v>
                </c:pt>
                <c:pt idx="26">
                  <c:v>7.48</c:v>
                </c:pt>
                <c:pt idx="27">
                  <c:v>7.7889999999999997</c:v>
                </c:pt>
                <c:pt idx="28">
                  <c:v>8.0670000000000002</c:v>
                </c:pt>
                <c:pt idx="29">
                  <c:v>8.32</c:v>
                </c:pt>
                <c:pt idx="30">
                  <c:v>8.5510000000000002</c:v>
                </c:pt>
                <c:pt idx="31">
                  <c:v>8.7650000000000006</c:v>
                </c:pt>
                <c:pt idx="32">
                  <c:v>8.9619999999999997</c:v>
                </c:pt>
                <c:pt idx="33">
                  <c:v>9.1460000000000008</c:v>
                </c:pt>
                <c:pt idx="34">
                  <c:v>9.3170000000000002</c:v>
                </c:pt>
                <c:pt idx="35">
                  <c:v>9.6280000000000001</c:v>
                </c:pt>
                <c:pt idx="36">
                  <c:v>9.9039999999999999</c:v>
                </c:pt>
                <c:pt idx="37">
                  <c:v>10.15</c:v>
                </c:pt>
                <c:pt idx="38">
                  <c:v>10.37</c:v>
                </c:pt>
                <c:pt idx="39">
                  <c:v>10.57</c:v>
                </c:pt>
                <c:pt idx="40">
                  <c:v>10.76</c:v>
                </c:pt>
                <c:pt idx="41">
                  <c:v>11.08</c:v>
                </c:pt>
                <c:pt idx="42">
                  <c:v>11.35</c:v>
                </c:pt>
                <c:pt idx="43">
                  <c:v>11.58</c:v>
                </c:pt>
                <c:pt idx="44">
                  <c:v>11.79</c:v>
                </c:pt>
                <c:pt idx="45">
                  <c:v>11.96</c:v>
                </c:pt>
                <c:pt idx="46">
                  <c:v>12.12</c:v>
                </c:pt>
                <c:pt idx="47">
                  <c:v>12.26</c:v>
                </c:pt>
                <c:pt idx="48">
                  <c:v>12.38</c:v>
                </c:pt>
                <c:pt idx="49">
                  <c:v>12.49</c:v>
                </c:pt>
                <c:pt idx="50">
                  <c:v>12.58</c:v>
                </c:pt>
                <c:pt idx="51">
                  <c:v>12.67</c:v>
                </c:pt>
                <c:pt idx="52">
                  <c:v>12.81</c:v>
                </c:pt>
                <c:pt idx="53">
                  <c:v>12.96</c:v>
                </c:pt>
                <c:pt idx="54">
                  <c:v>13.06</c:v>
                </c:pt>
                <c:pt idx="55">
                  <c:v>13.14</c:v>
                </c:pt>
                <c:pt idx="56">
                  <c:v>13.19</c:v>
                </c:pt>
                <c:pt idx="57">
                  <c:v>13.23</c:v>
                </c:pt>
                <c:pt idx="58">
                  <c:v>13.25</c:v>
                </c:pt>
                <c:pt idx="59">
                  <c:v>13.26</c:v>
                </c:pt>
                <c:pt idx="60">
                  <c:v>13.27</c:v>
                </c:pt>
                <c:pt idx="61">
                  <c:v>13.24</c:v>
                </c:pt>
                <c:pt idx="62">
                  <c:v>13.2</c:v>
                </c:pt>
                <c:pt idx="63">
                  <c:v>13.13</c:v>
                </c:pt>
                <c:pt idx="64">
                  <c:v>13.05</c:v>
                </c:pt>
                <c:pt idx="65">
                  <c:v>12.97</c:v>
                </c:pt>
                <c:pt idx="66">
                  <c:v>12.87</c:v>
                </c:pt>
                <c:pt idx="67">
                  <c:v>12.67</c:v>
                </c:pt>
                <c:pt idx="68">
                  <c:v>12.46</c:v>
                </c:pt>
                <c:pt idx="69">
                  <c:v>12.24</c:v>
                </c:pt>
                <c:pt idx="70">
                  <c:v>12.03</c:v>
                </c:pt>
                <c:pt idx="71">
                  <c:v>11.82</c:v>
                </c:pt>
                <c:pt idx="72">
                  <c:v>11.61</c:v>
                </c:pt>
                <c:pt idx="73">
                  <c:v>11.41</c:v>
                </c:pt>
                <c:pt idx="74">
                  <c:v>11.22</c:v>
                </c:pt>
                <c:pt idx="75">
                  <c:v>11.03</c:v>
                </c:pt>
                <c:pt idx="76">
                  <c:v>10.85</c:v>
                </c:pt>
                <c:pt idx="77">
                  <c:v>10.67</c:v>
                </c:pt>
                <c:pt idx="78">
                  <c:v>10.33</c:v>
                </c:pt>
                <c:pt idx="79">
                  <c:v>9.9410000000000007</c:v>
                </c:pt>
                <c:pt idx="80">
                  <c:v>9.5830000000000002</c:v>
                </c:pt>
                <c:pt idx="81">
                  <c:v>9.2530000000000001</c:v>
                </c:pt>
                <c:pt idx="82">
                  <c:v>8.9480000000000004</c:v>
                </c:pt>
                <c:pt idx="83">
                  <c:v>8.6660000000000004</c:v>
                </c:pt>
                <c:pt idx="84">
                  <c:v>8.4039999999999999</c:v>
                </c:pt>
                <c:pt idx="85">
                  <c:v>8.1590000000000007</c:v>
                </c:pt>
                <c:pt idx="86">
                  <c:v>7.931</c:v>
                </c:pt>
                <c:pt idx="87">
                  <c:v>7.5170000000000003</c:v>
                </c:pt>
                <c:pt idx="88">
                  <c:v>7.1509999999999998</c:v>
                </c:pt>
                <c:pt idx="89">
                  <c:v>6.8250000000000002</c:v>
                </c:pt>
                <c:pt idx="90">
                  <c:v>6.532</c:v>
                </c:pt>
                <c:pt idx="91">
                  <c:v>6.2670000000000003</c:v>
                </c:pt>
                <c:pt idx="92">
                  <c:v>6.0259999999999998</c:v>
                </c:pt>
                <c:pt idx="93">
                  <c:v>5.6040000000000001</c:v>
                </c:pt>
                <c:pt idx="94">
                  <c:v>5.2460000000000004</c:v>
                </c:pt>
                <c:pt idx="95">
                  <c:v>4.9370000000000003</c:v>
                </c:pt>
                <c:pt idx="96">
                  <c:v>4.6680000000000001</c:v>
                </c:pt>
                <c:pt idx="97">
                  <c:v>4.43</c:v>
                </c:pt>
                <c:pt idx="98">
                  <c:v>4.2190000000000003</c:v>
                </c:pt>
                <c:pt idx="99">
                  <c:v>4.03</c:v>
                </c:pt>
                <c:pt idx="100">
                  <c:v>3.86</c:v>
                </c:pt>
                <c:pt idx="101">
                  <c:v>3.7050000000000001</c:v>
                </c:pt>
                <c:pt idx="102">
                  <c:v>3.5640000000000001</c:v>
                </c:pt>
                <c:pt idx="103">
                  <c:v>3.4340000000000002</c:v>
                </c:pt>
                <c:pt idx="104">
                  <c:v>3.206</c:v>
                </c:pt>
                <c:pt idx="105">
                  <c:v>2.964</c:v>
                </c:pt>
                <c:pt idx="106">
                  <c:v>2.76</c:v>
                </c:pt>
                <c:pt idx="107">
                  <c:v>2.5859999999999999</c:v>
                </c:pt>
                <c:pt idx="108">
                  <c:v>2.4350000000000001</c:v>
                </c:pt>
                <c:pt idx="109">
                  <c:v>2.302</c:v>
                </c:pt>
                <c:pt idx="110">
                  <c:v>2.1850000000000001</c:v>
                </c:pt>
                <c:pt idx="111">
                  <c:v>2.081</c:v>
                </c:pt>
                <c:pt idx="112">
                  <c:v>1.9870000000000001</c:v>
                </c:pt>
                <c:pt idx="113">
                  <c:v>1.825</c:v>
                </c:pt>
                <c:pt idx="114">
                  <c:v>1.69</c:v>
                </c:pt>
                <c:pt idx="115">
                  <c:v>1.575</c:v>
                </c:pt>
                <c:pt idx="116">
                  <c:v>1.4770000000000001</c:v>
                </c:pt>
                <c:pt idx="117">
                  <c:v>1.391</c:v>
                </c:pt>
                <c:pt idx="118">
                  <c:v>1.3160000000000001</c:v>
                </c:pt>
                <c:pt idx="119">
                  <c:v>1.1890000000000001</c:v>
                </c:pt>
                <c:pt idx="120">
                  <c:v>1.087</c:v>
                </c:pt>
                <c:pt idx="121">
                  <c:v>1.002</c:v>
                </c:pt>
                <c:pt idx="122">
                  <c:v>0.93079999999999996</c:v>
                </c:pt>
                <c:pt idx="123">
                  <c:v>0.86980000000000002</c:v>
                </c:pt>
                <c:pt idx="124">
                  <c:v>0.81689999999999996</c:v>
                </c:pt>
                <c:pt idx="125">
                  <c:v>0.77070000000000005</c:v>
                </c:pt>
                <c:pt idx="126">
                  <c:v>0.7298</c:v>
                </c:pt>
                <c:pt idx="127">
                  <c:v>0.69340000000000002</c:v>
                </c:pt>
                <c:pt idx="128">
                  <c:v>0.66069999999999995</c:v>
                </c:pt>
                <c:pt idx="129">
                  <c:v>0.63129999999999997</c:v>
                </c:pt>
                <c:pt idx="130">
                  <c:v>0.58020000000000005</c:v>
                </c:pt>
                <c:pt idx="131">
                  <c:v>0.52759999999999996</c:v>
                </c:pt>
                <c:pt idx="132">
                  <c:v>0.48449999999999999</c:v>
                </c:pt>
                <c:pt idx="133">
                  <c:v>0.44840000000000002</c:v>
                </c:pt>
                <c:pt idx="134">
                  <c:v>0.41760000000000003</c:v>
                </c:pt>
                <c:pt idx="135">
                  <c:v>0.3911</c:v>
                </c:pt>
                <c:pt idx="136">
                  <c:v>0.36799999999999999</c:v>
                </c:pt>
                <c:pt idx="137">
                  <c:v>0.34770000000000001</c:v>
                </c:pt>
                <c:pt idx="138">
                  <c:v>0.3296</c:v>
                </c:pt>
                <c:pt idx="139">
                  <c:v>0.29899999999999999</c:v>
                </c:pt>
                <c:pt idx="140">
                  <c:v>0.27389999999999998</c:v>
                </c:pt>
                <c:pt idx="141">
                  <c:v>0.25290000000000001</c:v>
                </c:pt>
                <c:pt idx="142">
                  <c:v>0.23519999999999999</c:v>
                </c:pt>
                <c:pt idx="143">
                  <c:v>0.21990000000000001</c:v>
                </c:pt>
                <c:pt idx="144">
                  <c:v>0.20660000000000001</c:v>
                </c:pt>
                <c:pt idx="145">
                  <c:v>0.18459999999999999</c:v>
                </c:pt>
                <c:pt idx="146">
                  <c:v>0.16700000000000001</c:v>
                </c:pt>
                <c:pt idx="147">
                  <c:v>0.1527</c:v>
                </c:pt>
                <c:pt idx="148">
                  <c:v>0.14080000000000001</c:v>
                </c:pt>
                <c:pt idx="149">
                  <c:v>0.13070000000000001</c:v>
                </c:pt>
                <c:pt idx="150">
                  <c:v>0.1221</c:v>
                </c:pt>
                <c:pt idx="151">
                  <c:v>0.1145</c:v>
                </c:pt>
                <c:pt idx="152">
                  <c:v>0.108</c:v>
                </c:pt>
                <c:pt idx="153">
                  <c:v>0.1021</c:v>
                </c:pt>
                <c:pt idx="154">
                  <c:v>9.6930000000000002E-2</c:v>
                </c:pt>
                <c:pt idx="155">
                  <c:v>9.2259999999999995E-2</c:v>
                </c:pt>
                <c:pt idx="156">
                  <c:v>8.4229999999999999E-2</c:v>
                </c:pt>
                <c:pt idx="157">
                  <c:v>7.6060000000000003E-2</c:v>
                </c:pt>
                <c:pt idx="158">
                  <c:v>6.9409999999999999E-2</c:v>
                </c:pt>
                <c:pt idx="159">
                  <c:v>6.3880000000000006E-2</c:v>
                </c:pt>
                <c:pt idx="160">
                  <c:v>5.9220000000000002E-2</c:v>
                </c:pt>
                <c:pt idx="161">
                  <c:v>5.5219999999999998E-2</c:v>
                </c:pt>
                <c:pt idx="162">
                  <c:v>5.176E-2</c:v>
                </c:pt>
                <c:pt idx="163">
                  <c:v>4.8719999999999999E-2</c:v>
                </c:pt>
                <c:pt idx="164">
                  <c:v>4.6039999999999998E-2</c:v>
                </c:pt>
                <c:pt idx="165">
                  <c:v>4.1520000000000001E-2</c:v>
                </c:pt>
                <c:pt idx="166">
                  <c:v>3.7839999999999999E-2</c:v>
                </c:pt>
                <c:pt idx="167">
                  <c:v>3.4790000000000001E-2</c:v>
                </c:pt>
                <c:pt idx="168">
                  <c:v>3.2219999999999999E-2</c:v>
                </c:pt>
                <c:pt idx="169">
                  <c:v>3.0020000000000002E-2</c:v>
                </c:pt>
                <c:pt idx="170">
                  <c:v>2.8119999999999999E-2</c:v>
                </c:pt>
                <c:pt idx="171">
                  <c:v>2.4979999999999999E-2</c:v>
                </c:pt>
                <c:pt idx="172">
                  <c:v>2.2499999999999999E-2</c:v>
                </c:pt>
                <c:pt idx="173">
                  <c:v>2.0490000000000001E-2</c:v>
                </c:pt>
                <c:pt idx="174">
                  <c:v>1.882E-2</c:v>
                </c:pt>
                <c:pt idx="175">
                  <c:v>1.7420000000000001E-2</c:v>
                </c:pt>
                <c:pt idx="176">
                  <c:v>1.6209999999999999E-2</c:v>
                </c:pt>
                <c:pt idx="177">
                  <c:v>1.5180000000000001E-2</c:v>
                </c:pt>
                <c:pt idx="178">
                  <c:v>1.427E-2</c:v>
                </c:pt>
                <c:pt idx="179">
                  <c:v>1.3469999999999999E-2</c:v>
                </c:pt>
                <c:pt idx="180">
                  <c:v>1.2760000000000001E-2</c:v>
                </c:pt>
                <c:pt idx="181">
                  <c:v>1.2120000000000001E-2</c:v>
                </c:pt>
                <c:pt idx="182">
                  <c:v>1.102E-2</c:v>
                </c:pt>
                <c:pt idx="183">
                  <c:v>9.9179999999999997E-3</c:v>
                </c:pt>
                <c:pt idx="184">
                  <c:v>9.0209999999999995E-3</c:v>
                </c:pt>
                <c:pt idx="185">
                  <c:v>8.2789999999999999E-3</c:v>
                </c:pt>
                <c:pt idx="186">
                  <c:v>7.6540000000000002E-3</c:v>
                </c:pt>
                <c:pt idx="187">
                  <c:v>7.1209999999999997E-3</c:v>
                </c:pt>
                <c:pt idx="188">
                  <c:v>6.6600000000000001E-3</c:v>
                </c:pt>
                <c:pt idx="189">
                  <c:v>6.2570000000000004E-3</c:v>
                </c:pt>
                <c:pt idx="190">
                  <c:v>5.9030000000000003E-3</c:v>
                </c:pt>
                <c:pt idx="191">
                  <c:v>5.306E-3</c:v>
                </c:pt>
                <c:pt idx="192">
                  <c:v>4.8219999999999999E-3</c:v>
                </c:pt>
                <c:pt idx="193">
                  <c:v>4.4229999999999998E-3</c:v>
                </c:pt>
                <c:pt idx="194">
                  <c:v>4.0870000000000004E-3</c:v>
                </c:pt>
                <c:pt idx="195">
                  <c:v>3.8E-3</c:v>
                </c:pt>
                <c:pt idx="196">
                  <c:v>3.5530000000000002E-3</c:v>
                </c:pt>
                <c:pt idx="197">
                  <c:v>3.1459999999999999E-3</c:v>
                </c:pt>
                <c:pt idx="198">
                  <c:v>2.826E-3</c:v>
                </c:pt>
                <c:pt idx="199">
                  <c:v>2.5669999999999998E-3</c:v>
                </c:pt>
                <c:pt idx="200">
                  <c:v>2.3530000000000001E-3</c:v>
                </c:pt>
                <c:pt idx="201">
                  <c:v>2.173E-3</c:v>
                </c:pt>
                <c:pt idx="202">
                  <c:v>2.0200000000000001E-3</c:v>
                </c:pt>
                <c:pt idx="203">
                  <c:v>1.8879999999999999E-3</c:v>
                </c:pt>
                <c:pt idx="204">
                  <c:v>1.7719999999999999E-3</c:v>
                </c:pt>
                <c:pt idx="205">
                  <c:v>1.67E-3</c:v>
                </c:pt>
                <c:pt idx="206">
                  <c:v>1.58E-3</c:v>
                </c:pt>
                <c:pt idx="207">
                  <c:v>1.4989999999999999E-3</c:v>
                </c:pt>
                <c:pt idx="208">
                  <c:v>1.3799999999999999E-3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00-44A3-A2B5-5518E1F1D446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srim197Au_Al!$D$20:$D$228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srim197Au_Al!$G$20:$G$228</c:f>
              <c:numCache>
                <c:formatCode>0.000E+00</c:formatCode>
                <c:ptCount val="209"/>
                <c:pt idx="0">
                  <c:v>3.0390999999999999</c:v>
                </c:pt>
                <c:pt idx="1">
                  <c:v>3.2258</c:v>
                </c:pt>
                <c:pt idx="2">
                  <c:v>3.4005999999999998</c:v>
                </c:pt>
                <c:pt idx="3">
                  <c:v>3.5644999999999998</c:v>
                </c:pt>
                <c:pt idx="4">
                  <c:v>3.7198000000000002</c:v>
                </c:pt>
                <c:pt idx="5">
                  <c:v>3.8673999999999999</c:v>
                </c:pt>
                <c:pt idx="6">
                  <c:v>4.0084</c:v>
                </c:pt>
                <c:pt idx="7">
                  <c:v>4.1420000000000003</c:v>
                </c:pt>
                <c:pt idx="8">
                  <c:v>4.2711000000000006</c:v>
                </c:pt>
                <c:pt idx="9">
                  <c:v>4.5132000000000003</c:v>
                </c:pt>
                <c:pt idx="10">
                  <c:v>4.7378999999999998</c:v>
                </c:pt>
                <c:pt idx="11">
                  <c:v>4.9484000000000004</c:v>
                </c:pt>
                <c:pt idx="12">
                  <c:v>5.1458999999999993</c:v>
                </c:pt>
                <c:pt idx="13">
                  <c:v>5.3326000000000002</c:v>
                </c:pt>
                <c:pt idx="14">
                  <c:v>5.5095000000000001</c:v>
                </c:pt>
                <c:pt idx="15">
                  <c:v>5.8381999999999996</c:v>
                </c:pt>
                <c:pt idx="16">
                  <c:v>6.1375999999999999</c:v>
                </c:pt>
                <c:pt idx="17">
                  <c:v>6.4142000000000001</c:v>
                </c:pt>
                <c:pt idx="18">
                  <c:v>6.67</c:v>
                </c:pt>
                <c:pt idx="19">
                  <c:v>6.9094999999999995</c:v>
                </c:pt>
                <c:pt idx="20">
                  <c:v>7.1337000000000002</c:v>
                </c:pt>
                <c:pt idx="21">
                  <c:v>7.3448000000000002</c:v>
                </c:pt>
                <c:pt idx="22">
                  <c:v>7.5439999999999996</c:v>
                </c:pt>
                <c:pt idx="23">
                  <c:v>7.7332000000000001</c:v>
                </c:pt>
                <c:pt idx="24">
                  <c:v>7.9126000000000003</c:v>
                </c:pt>
                <c:pt idx="25">
                  <c:v>8.0843000000000007</c:v>
                </c:pt>
                <c:pt idx="26">
                  <c:v>8.4037000000000006</c:v>
                </c:pt>
                <c:pt idx="27">
                  <c:v>8.7687999999999988</c:v>
                </c:pt>
                <c:pt idx="28">
                  <c:v>9.1</c:v>
                </c:pt>
                <c:pt idx="29">
                  <c:v>9.4030000000000005</c:v>
                </c:pt>
                <c:pt idx="30">
                  <c:v>9.6820000000000004</c:v>
                </c:pt>
                <c:pt idx="31">
                  <c:v>9.9430000000000014</c:v>
                </c:pt>
                <c:pt idx="32">
                  <c:v>10.183999999999999</c:v>
                </c:pt>
                <c:pt idx="33">
                  <c:v>10.411000000000001</c:v>
                </c:pt>
                <c:pt idx="34">
                  <c:v>10.623000000000001</c:v>
                </c:pt>
                <c:pt idx="35">
                  <c:v>11.013999999999999</c:v>
                </c:pt>
                <c:pt idx="36">
                  <c:v>11.365</c:v>
                </c:pt>
                <c:pt idx="37">
                  <c:v>11.682</c:v>
                </c:pt>
                <c:pt idx="38">
                  <c:v>11.969999999999999</c:v>
                </c:pt>
                <c:pt idx="39">
                  <c:v>12.234999999999999</c:v>
                </c:pt>
                <c:pt idx="40">
                  <c:v>12.488</c:v>
                </c:pt>
                <c:pt idx="41">
                  <c:v>12.927</c:v>
                </c:pt>
                <c:pt idx="42">
                  <c:v>13.309999999999999</c:v>
                </c:pt>
                <c:pt idx="43">
                  <c:v>13.646000000000001</c:v>
                </c:pt>
                <c:pt idx="44">
                  <c:v>13.956</c:v>
                </c:pt>
                <c:pt idx="45">
                  <c:v>14.223000000000001</c:v>
                </c:pt>
                <c:pt idx="46">
                  <c:v>14.475</c:v>
                </c:pt>
                <c:pt idx="47">
                  <c:v>14.704000000000001</c:v>
                </c:pt>
                <c:pt idx="48">
                  <c:v>14.91</c:v>
                </c:pt>
                <c:pt idx="49">
                  <c:v>15.103</c:v>
                </c:pt>
                <c:pt idx="50">
                  <c:v>15.273</c:v>
                </c:pt>
                <c:pt idx="51">
                  <c:v>15.440999999999999</c:v>
                </c:pt>
                <c:pt idx="52">
                  <c:v>15.731</c:v>
                </c:pt>
                <c:pt idx="53">
                  <c:v>16.058</c:v>
                </c:pt>
                <c:pt idx="54">
                  <c:v>16.326000000000001</c:v>
                </c:pt>
                <c:pt idx="55">
                  <c:v>16.565000000000001</c:v>
                </c:pt>
                <c:pt idx="56">
                  <c:v>16.768000000000001</c:v>
                </c:pt>
                <c:pt idx="57">
                  <c:v>16.954000000000001</c:v>
                </c:pt>
                <c:pt idx="58">
                  <c:v>17.114000000000001</c:v>
                </c:pt>
                <c:pt idx="59">
                  <c:v>17.259999999999998</c:v>
                </c:pt>
                <c:pt idx="60">
                  <c:v>17.466999999999999</c:v>
                </c:pt>
                <c:pt idx="61">
                  <c:v>18.13</c:v>
                </c:pt>
                <c:pt idx="62">
                  <c:v>18.613</c:v>
                </c:pt>
                <c:pt idx="63">
                  <c:v>18.940000000000001</c:v>
                </c:pt>
                <c:pt idx="64">
                  <c:v>19.166</c:v>
                </c:pt>
                <c:pt idx="65">
                  <c:v>19.324000000000002</c:v>
                </c:pt>
                <c:pt idx="66">
                  <c:v>19.413</c:v>
                </c:pt>
                <c:pt idx="67">
                  <c:v>19.492000000000001</c:v>
                </c:pt>
                <c:pt idx="68">
                  <c:v>19.478999999999999</c:v>
                </c:pt>
                <c:pt idx="69">
                  <c:v>19.41</c:v>
                </c:pt>
                <c:pt idx="70">
                  <c:v>19.326000000000001</c:v>
                </c:pt>
                <c:pt idx="71">
                  <c:v>19.225999999999999</c:v>
                </c:pt>
                <c:pt idx="72">
                  <c:v>19.116</c:v>
                </c:pt>
                <c:pt idx="73">
                  <c:v>19.010999999999999</c:v>
                </c:pt>
                <c:pt idx="74">
                  <c:v>18.911999999999999</c:v>
                </c:pt>
                <c:pt idx="75">
                  <c:v>18.809999999999999</c:v>
                </c:pt>
                <c:pt idx="76">
                  <c:v>18.715</c:v>
                </c:pt>
                <c:pt idx="77">
                  <c:v>18.619</c:v>
                </c:pt>
                <c:pt idx="78">
                  <c:v>18.439999999999998</c:v>
                </c:pt>
                <c:pt idx="79">
                  <c:v>18.244</c:v>
                </c:pt>
                <c:pt idx="80">
                  <c:v>18.067999999999998</c:v>
                </c:pt>
                <c:pt idx="81">
                  <c:v>17.908999999999999</c:v>
                </c:pt>
                <c:pt idx="82">
                  <c:v>17.764000000000003</c:v>
                </c:pt>
                <c:pt idx="83">
                  <c:v>17.631</c:v>
                </c:pt>
                <c:pt idx="84">
                  <c:v>17.507999999999999</c:v>
                </c:pt>
                <c:pt idx="85">
                  <c:v>17.392000000000003</c:v>
                </c:pt>
                <c:pt idx="86">
                  <c:v>17.283000000000001</c:v>
                </c:pt>
                <c:pt idx="87">
                  <c:v>17.081</c:v>
                </c:pt>
                <c:pt idx="88">
                  <c:v>16.896000000000001</c:v>
                </c:pt>
                <c:pt idx="89">
                  <c:v>16.724</c:v>
                </c:pt>
                <c:pt idx="90">
                  <c:v>16.561999999999998</c:v>
                </c:pt>
                <c:pt idx="91">
                  <c:v>16.417000000000002</c:v>
                </c:pt>
                <c:pt idx="92">
                  <c:v>16.276</c:v>
                </c:pt>
                <c:pt idx="93">
                  <c:v>16.024000000000001</c:v>
                </c:pt>
                <c:pt idx="94">
                  <c:v>15.826000000000001</c:v>
                </c:pt>
                <c:pt idx="95">
                  <c:v>15.687000000000001</c:v>
                </c:pt>
                <c:pt idx="96">
                  <c:v>15.588000000000001</c:v>
                </c:pt>
                <c:pt idx="97">
                  <c:v>15.54</c:v>
                </c:pt>
                <c:pt idx="98">
                  <c:v>15.548999999999999</c:v>
                </c:pt>
                <c:pt idx="99">
                  <c:v>15.61</c:v>
                </c:pt>
                <c:pt idx="100">
                  <c:v>15.709999999999999</c:v>
                </c:pt>
                <c:pt idx="101">
                  <c:v>15.855</c:v>
                </c:pt>
                <c:pt idx="102">
                  <c:v>16.044</c:v>
                </c:pt>
                <c:pt idx="103">
                  <c:v>16.274000000000001</c:v>
                </c:pt>
                <c:pt idx="104">
                  <c:v>16.815999999999999</c:v>
                </c:pt>
                <c:pt idx="105">
                  <c:v>17.654</c:v>
                </c:pt>
                <c:pt idx="106">
                  <c:v>18.619999999999997</c:v>
                </c:pt>
                <c:pt idx="107">
                  <c:v>19.686</c:v>
                </c:pt>
                <c:pt idx="108">
                  <c:v>20.814999999999998</c:v>
                </c:pt>
                <c:pt idx="109">
                  <c:v>21.981999999999999</c:v>
                </c:pt>
                <c:pt idx="110">
                  <c:v>23.184999999999999</c:v>
                </c:pt>
                <c:pt idx="111">
                  <c:v>24.390999999999998</c:v>
                </c:pt>
                <c:pt idx="112">
                  <c:v>25.606999999999999</c:v>
                </c:pt>
                <c:pt idx="113">
                  <c:v>28.015000000000001</c:v>
                </c:pt>
                <c:pt idx="114">
                  <c:v>30.37</c:v>
                </c:pt>
                <c:pt idx="115">
                  <c:v>32.655000000000001</c:v>
                </c:pt>
                <c:pt idx="116">
                  <c:v>34.846999999999994</c:v>
                </c:pt>
                <c:pt idx="117">
                  <c:v>36.960999999999999</c:v>
                </c:pt>
                <c:pt idx="118">
                  <c:v>38.975999999999999</c:v>
                </c:pt>
                <c:pt idx="119">
                  <c:v>42.768999999999998</c:v>
                </c:pt>
                <c:pt idx="120">
                  <c:v>46.237000000000002</c:v>
                </c:pt>
                <c:pt idx="121">
                  <c:v>49.411999999999999</c:v>
                </c:pt>
                <c:pt idx="122">
                  <c:v>52.320799999999998</c:v>
                </c:pt>
                <c:pt idx="123">
                  <c:v>54.979799999999997</c:v>
                </c:pt>
                <c:pt idx="124">
                  <c:v>57.426899999999996</c:v>
                </c:pt>
                <c:pt idx="125">
                  <c:v>59.670699999999997</c:v>
                </c:pt>
                <c:pt idx="126">
                  <c:v>61.7498</c:v>
                </c:pt>
                <c:pt idx="127">
                  <c:v>63.673399999999994</c:v>
                </c:pt>
                <c:pt idx="128">
                  <c:v>65.460700000000003</c:v>
                </c:pt>
                <c:pt idx="129">
                  <c:v>67.121299999999991</c:v>
                </c:pt>
                <c:pt idx="130">
                  <c:v>70.130200000000002</c:v>
                </c:pt>
                <c:pt idx="131">
                  <c:v>73.407600000000002</c:v>
                </c:pt>
                <c:pt idx="132">
                  <c:v>76.224499999999992</c:v>
                </c:pt>
                <c:pt idx="133">
                  <c:v>78.688400000000001</c:v>
                </c:pt>
                <c:pt idx="134">
                  <c:v>80.837599999999995</c:v>
                </c:pt>
                <c:pt idx="135">
                  <c:v>82.731099999999998</c:v>
                </c:pt>
                <c:pt idx="136">
                  <c:v>84.408000000000001</c:v>
                </c:pt>
                <c:pt idx="137">
                  <c:v>85.887700000000009</c:v>
                </c:pt>
                <c:pt idx="138">
                  <c:v>87.229600000000005</c:v>
                </c:pt>
                <c:pt idx="139">
                  <c:v>89.009</c:v>
                </c:pt>
                <c:pt idx="140">
                  <c:v>89.883899999999997</c:v>
                </c:pt>
                <c:pt idx="141">
                  <c:v>90.8429</c:v>
                </c:pt>
                <c:pt idx="142">
                  <c:v>91.545200000000008</c:v>
                </c:pt>
                <c:pt idx="143">
                  <c:v>92.009900000000002</c:v>
                </c:pt>
                <c:pt idx="144">
                  <c:v>92.306599999999989</c:v>
                </c:pt>
                <c:pt idx="145">
                  <c:v>92.494600000000005</c:v>
                </c:pt>
                <c:pt idx="146">
                  <c:v>92.296999999999997</c:v>
                </c:pt>
                <c:pt idx="147">
                  <c:v>91.832700000000003</c:v>
                </c:pt>
                <c:pt idx="148">
                  <c:v>91.200800000000001</c:v>
                </c:pt>
                <c:pt idx="149">
                  <c:v>90.450699999999998</c:v>
                </c:pt>
                <c:pt idx="150">
                  <c:v>89.622100000000003</c:v>
                </c:pt>
                <c:pt idx="151">
                  <c:v>88.754500000000007</c:v>
                </c:pt>
                <c:pt idx="152">
                  <c:v>87.858000000000004</c:v>
                </c:pt>
                <c:pt idx="153">
                  <c:v>86.962099999999992</c:v>
                </c:pt>
                <c:pt idx="154">
                  <c:v>86.056929999999994</c:v>
                </c:pt>
                <c:pt idx="155">
                  <c:v>85.162259999999989</c:v>
                </c:pt>
                <c:pt idx="156">
                  <c:v>83.414230000000003</c:v>
                </c:pt>
                <c:pt idx="157">
                  <c:v>81.326059999999998</c:v>
                </c:pt>
                <c:pt idx="158">
                  <c:v>79.339410000000001</c:v>
                </c:pt>
                <c:pt idx="159">
                  <c:v>77.453879999999998</c:v>
                </c:pt>
                <c:pt idx="160">
                  <c:v>75.669219999999996</c:v>
                </c:pt>
                <c:pt idx="161">
                  <c:v>73.955220000000011</c:v>
                </c:pt>
                <c:pt idx="162">
                  <c:v>72.321759999999998</c:v>
                </c:pt>
                <c:pt idx="163">
                  <c:v>70.72872000000001</c:v>
                </c:pt>
                <c:pt idx="164">
                  <c:v>69.196040000000011</c:v>
                </c:pt>
                <c:pt idx="165">
                  <c:v>66.231520000000003</c:v>
                </c:pt>
                <c:pt idx="166">
                  <c:v>63.387840000000004</c:v>
                </c:pt>
                <c:pt idx="167">
                  <c:v>60.64479</c:v>
                </c:pt>
                <c:pt idx="168">
                  <c:v>58.08222</c:v>
                </c:pt>
                <c:pt idx="169">
                  <c:v>56.110019999999999</c:v>
                </c:pt>
                <c:pt idx="170">
                  <c:v>54.278120000000001</c:v>
                </c:pt>
                <c:pt idx="171">
                  <c:v>50.964979999999997</c:v>
                </c:pt>
                <c:pt idx="172">
                  <c:v>48.072499999999998</c:v>
                </c:pt>
                <c:pt idx="173">
                  <c:v>45.520490000000002</c:v>
                </c:pt>
                <c:pt idx="174">
                  <c:v>43.268819999999998</c:v>
                </c:pt>
                <c:pt idx="175">
                  <c:v>41.257420000000003</c:v>
                </c:pt>
                <c:pt idx="176">
                  <c:v>39.466210000000004</c:v>
                </c:pt>
                <c:pt idx="177">
                  <c:v>37.845179999999999</c:v>
                </c:pt>
                <c:pt idx="178">
                  <c:v>36.374270000000003</c:v>
                </c:pt>
                <c:pt idx="179">
                  <c:v>35.043469999999999</c:v>
                </c:pt>
                <c:pt idx="180">
                  <c:v>33.83276</c:v>
                </c:pt>
                <c:pt idx="181">
                  <c:v>32.722120000000004</c:v>
                </c:pt>
                <c:pt idx="182">
                  <c:v>30.751019999999997</c:v>
                </c:pt>
                <c:pt idx="183">
                  <c:v>28.679918000000001</c:v>
                </c:pt>
                <c:pt idx="184">
                  <c:v>26.949021000000002</c:v>
                </c:pt>
                <c:pt idx="185">
                  <c:v>25.478279000000001</c:v>
                </c:pt>
                <c:pt idx="186">
                  <c:v>24.207653999999998</c:v>
                </c:pt>
                <c:pt idx="187">
                  <c:v>23.107121000000003</c:v>
                </c:pt>
                <c:pt idx="188">
                  <c:v>22.146660000000001</c:v>
                </c:pt>
                <c:pt idx="189">
                  <c:v>21.296257000000001</c:v>
                </c:pt>
                <c:pt idx="190">
                  <c:v>20.535903000000001</c:v>
                </c:pt>
                <c:pt idx="191">
                  <c:v>19.245305999999999</c:v>
                </c:pt>
                <c:pt idx="192">
                  <c:v>18.194822000000002</c:v>
                </c:pt>
                <c:pt idx="193">
                  <c:v>17.314422999999998</c:v>
                </c:pt>
                <c:pt idx="194">
                  <c:v>16.574086999999999</c:v>
                </c:pt>
                <c:pt idx="195">
                  <c:v>15.9438</c:v>
                </c:pt>
                <c:pt idx="196">
                  <c:v>15.393553000000001</c:v>
                </c:pt>
                <c:pt idx="197">
                  <c:v>14.493145999999999</c:v>
                </c:pt>
                <c:pt idx="198">
                  <c:v>13.782826</c:v>
                </c:pt>
                <c:pt idx="199">
                  <c:v>13.222567000000002</c:v>
                </c:pt>
                <c:pt idx="200">
                  <c:v>12.762352999999999</c:v>
                </c:pt>
                <c:pt idx="201">
                  <c:v>12.392173000000001</c:v>
                </c:pt>
                <c:pt idx="202">
                  <c:v>12.08202</c:v>
                </c:pt>
                <c:pt idx="203">
                  <c:v>11.811888</c:v>
                </c:pt>
                <c:pt idx="204">
                  <c:v>11.591772000000001</c:v>
                </c:pt>
                <c:pt idx="205">
                  <c:v>11.401670000000001</c:v>
                </c:pt>
                <c:pt idx="206">
                  <c:v>11.231580000000001</c:v>
                </c:pt>
                <c:pt idx="207">
                  <c:v>11.091499000000001</c:v>
                </c:pt>
                <c:pt idx="208">
                  <c:v>10.89138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300-44A3-A2B5-5518E1F1D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24976"/>
        <c:axId val="639823016"/>
      </c:scatterChart>
      <c:valAx>
        <c:axId val="63982497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23016"/>
        <c:crosses val="autoZero"/>
        <c:crossBetween val="midCat"/>
        <c:majorUnit val="10"/>
      </c:valAx>
      <c:valAx>
        <c:axId val="639823016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</a:t>
                </a:r>
                <a:r>
                  <a:rPr lang="en-US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2497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93614652272997"/>
          <c:y val="0.27843701758302203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srim197Au_Al!$P$5</c:f>
          <c:strCache>
            <c:ptCount val="1"/>
            <c:pt idx="0">
              <c:v>srim197Au_Al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srim197Au_Al!$D$20:$D$228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srim197Au_Al!$J$20:$J$228</c:f>
              <c:numCache>
                <c:formatCode>0.000</c:formatCode>
                <c:ptCount val="209"/>
                <c:pt idx="0">
                  <c:v>5.0000000000000001E-3</c:v>
                </c:pt>
                <c:pt idx="1">
                  <c:v>5.1999999999999998E-3</c:v>
                </c:pt>
                <c:pt idx="2">
                  <c:v>5.4999999999999997E-3</c:v>
                </c:pt>
                <c:pt idx="3">
                  <c:v>5.7000000000000002E-3</c:v>
                </c:pt>
                <c:pt idx="4">
                  <c:v>5.8999999999999999E-3</c:v>
                </c:pt>
                <c:pt idx="5">
                  <c:v>6.0999999999999995E-3</c:v>
                </c:pt>
                <c:pt idx="6">
                  <c:v>6.3E-3</c:v>
                </c:pt>
                <c:pt idx="7">
                  <c:v>6.5000000000000006E-3</c:v>
                </c:pt>
                <c:pt idx="8">
                  <c:v>6.7000000000000002E-3</c:v>
                </c:pt>
                <c:pt idx="9">
                  <c:v>7.0999999999999995E-3</c:v>
                </c:pt>
                <c:pt idx="10">
                  <c:v>7.4999999999999997E-3</c:v>
                </c:pt>
                <c:pt idx="11">
                  <c:v>7.7999999999999996E-3</c:v>
                </c:pt>
                <c:pt idx="12">
                  <c:v>8.0999999999999996E-3</c:v>
                </c:pt>
                <c:pt idx="13">
                  <c:v>8.4000000000000012E-3</c:v>
                </c:pt>
                <c:pt idx="14">
                  <c:v>8.6999999999999994E-3</c:v>
                </c:pt>
                <c:pt idx="15">
                  <c:v>9.2999999999999992E-3</c:v>
                </c:pt>
                <c:pt idx="16">
                  <c:v>9.9000000000000008E-3</c:v>
                </c:pt>
                <c:pt idx="17">
                  <c:v>1.04E-2</c:v>
                </c:pt>
                <c:pt idx="18">
                  <c:v>1.09E-2</c:v>
                </c:pt>
                <c:pt idx="19">
                  <c:v>1.14E-2</c:v>
                </c:pt>
                <c:pt idx="20">
                  <c:v>1.18E-2</c:v>
                </c:pt>
                <c:pt idx="21">
                  <c:v>1.23E-2</c:v>
                </c:pt>
                <c:pt idx="22">
                  <c:v>1.2699999999999999E-2</c:v>
                </c:pt>
                <c:pt idx="23">
                  <c:v>1.32E-2</c:v>
                </c:pt>
                <c:pt idx="24">
                  <c:v>1.3600000000000001E-2</c:v>
                </c:pt>
                <c:pt idx="25">
                  <c:v>1.4000000000000002E-2</c:v>
                </c:pt>
                <c:pt idx="26">
                  <c:v>1.4799999999999999E-2</c:v>
                </c:pt>
                <c:pt idx="27">
                  <c:v>1.5800000000000002E-2</c:v>
                </c:pt>
                <c:pt idx="28">
                  <c:v>1.67E-2</c:v>
                </c:pt>
                <c:pt idx="29">
                  <c:v>1.7599999999999998E-2</c:v>
                </c:pt>
                <c:pt idx="30">
                  <c:v>1.8499999999999999E-2</c:v>
                </c:pt>
                <c:pt idx="31">
                  <c:v>1.9400000000000001E-2</c:v>
                </c:pt>
                <c:pt idx="32">
                  <c:v>2.0200000000000003E-2</c:v>
                </c:pt>
                <c:pt idx="33">
                  <c:v>2.0999999999999998E-2</c:v>
                </c:pt>
                <c:pt idx="34">
                  <c:v>2.18E-2</c:v>
                </c:pt>
                <c:pt idx="35">
                  <c:v>2.3300000000000001E-2</c:v>
                </c:pt>
                <c:pt idx="36">
                  <c:v>2.4899999999999999E-2</c:v>
                </c:pt>
                <c:pt idx="37">
                  <c:v>2.63E-2</c:v>
                </c:pt>
                <c:pt idx="38">
                  <c:v>2.7700000000000002E-2</c:v>
                </c:pt>
                <c:pt idx="39">
                  <c:v>2.9099999999999997E-2</c:v>
                </c:pt>
                <c:pt idx="40">
                  <c:v>3.0499999999999999E-2</c:v>
                </c:pt>
                <c:pt idx="41">
                  <c:v>3.32E-2</c:v>
                </c:pt>
                <c:pt idx="42">
                  <c:v>3.5799999999999998E-2</c:v>
                </c:pt>
                <c:pt idx="43">
                  <c:v>3.8300000000000001E-2</c:v>
                </c:pt>
                <c:pt idx="44">
                  <c:v>4.0799999999999996E-2</c:v>
                </c:pt>
                <c:pt idx="45">
                  <c:v>4.3200000000000002E-2</c:v>
                </c:pt>
                <c:pt idx="46">
                  <c:v>4.5600000000000002E-2</c:v>
                </c:pt>
                <c:pt idx="47">
                  <c:v>4.7899999999999998E-2</c:v>
                </c:pt>
                <c:pt idx="48">
                  <c:v>5.0200000000000002E-2</c:v>
                </c:pt>
                <c:pt idx="49">
                  <c:v>5.2500000000000005E-2</c:v>
                </c:pt>
                <c:pt idx="50">
                  <c:v>5.4800000000000001E-2</c:v>
                </c:pt>
                <c:pt idx="51">
                  <c:v>5.6999999999999995E-2</c:v>
                </c:pt>
                <c:pt idx="52">
                  <c:v>6.1399999999999996E-2</c:v>
                </c:pt>
                <c:pt idx="53">
                  <c:v>6.6799999999999998E-2</c:v>
                </c:pt>
                <c:pt idx="54">
                  <c:v>7.2099999999999997E-2</c:v>
                </c:pt>
                <c:pt idx="55">
                  <c:v>7.7399999999999997E-2</c:v>
                </c:pt>
                <c:pt idx="56">
                  <c:v>8.2599999999999993E-2</c:v>
                </c:pt>
                <c:pt idx="57">
                  <c:v>8.77E-2</c:v>
                </c:pt>
                <c:pt idx="58">
                  <c:v>9.2800000000000007E-2</c:v>
                </c:pt>
                <c:pt idx="59">
                  <c:v>9.7799999999999998E-2</c:v>
                </c:pt>
                <c:pt idx="60">
                  <c:v>0.1028</c:v>
                </c:pt>
                <c:pt idx="61">
                  <c:v>0.11259999999999999</c:v>
                </c:pt>
                <c:pt idx="62">
                  <c:v>0.12210000000000001</c:v>
                </c:pt>
                <c:pt idx="63">
                  <c:v>0.13140000000000002</c:v>
                </c:pt>
                <c:pt idx="64">
                  <c:v>0.1406</c:v>
                </c:pt>
                <c:pt idx="65">
                  <c:v>0.1497</c:v>
                </c:pt>
                <c:pt idx="66">
                  <c:v>0.15870000000000001</c:v>
                </c:pt>
                <c:pt idx="67">
                  <c:v>0.17680000000000001</c:v>
                </c:pt>
                <c:pt idx="68">
                  <c:v>0.1948</c:v>
                </c:pt>
                <c:pt idx="69">
                  <c:v>0.21299999999999999</c:v>
                </c:pt>
                <c:pt idx="70">
                  <c:v>0.23119999999999999</c:v>
                </c:pt>
                <c:pt idx="71">
                  <c:v>0.24959999999999999</c:v>
                </c:pt>
                <c:pt idx="72">
                  <c:v>0.2681</c:v>
                </c:pt>
                <c:pt idx="73">
                  <c:v>0.28670000000000001</c:v>
                </c:pt>
                <c:pt idx="74">
                  <c:v>0.3054</c:v>
                </c:pt>
                <c:pt idx="75">
                  <c:v>0.32429999999999998</c:v>
                </c:pt>
                <c:pt idx="76">
                  <c:v>0.34320000000000001</c:v>
                </c:pt>
                <c:pt idx="77">
                  <c:v>0.36230000000000001</c:v>
                </c:pt>
                <c:pt idx="78">
                  <c:v>0.40079999999999999</c:v>
                </c:pt>
                <c:pt idx="79">
                  <c:v>0.44950000000000001</c:v>
                </c:pt>
                <c:pt idx="80">
                  <c:v>0.49870000000000003</c:v>
                </c:pt>
                <c:pt idx="81">
                  <c:v>0.54849999999999999</c:v>
                </c:pt>
                <c:pt idx="82">
                  <c:v>0.59870000000000001</c:v>
                </c:pt>
                <c:pt idx="83">
                  <c:v>0.64939999999999998</c:v>
                </c:pt>
                <c:pt idx="84">
                  <c:v>0.70050000000000001</c:v>
                </c:pt>
                <c:pt idx="85">
                  <c:v>0.752</c:v>
                </c:pt>
                <c:pt idx="86">
                  <c:v>0.80380000000000007</c:v>
                </c:pt>
                <c:pt idx="87">
                  <c:v>0.90869999999999995</c:v>
                </c:pt>
                <c:pt idx="88" formatCode="0.00">
                  <c:v>1.01</c:v>
                </c:pt>
                <c:pt idx="89" formatCode="0.00">
                  <c:v>1.1200000000000001</c:v>
                </c:pt>
                <c:pt idx="90" formatCode="0.00">
                  <c:v>1.23</c:v>
                </c:pt>
                <c:pt idx="91" formatCode="0.00">
                  <c:v>1.34</c:v>
                </c:pt>
                <c:pt idx="92" formatCode="0.00">
                  <c:v>1.45</c:v>
                </c:pt>
                <c:pt idx="93" formatCode="0.00">
                  <c:v>1.68</c:v>
                </c:pt>
                <c:pt idx="94" formatCode="0.00">
                  <c:v>1.9</c:v>
                </c:pt>
                <c:pt idx="95" formatCode="0.00">
                  <c:v>2.13</c:v>
                </c:pt>
                <c:pt idx="96" formatCode="0.00">
                  <c:v>2.37</c:v>
                </c:pt>
                <c:pt idx="97" formatCode="0.00">
                  <c:v>2.6</c:v>
                </c:pt>
                <c:pt idx="98" formatCode="0.00">
                  <c:v>2.83</c:v>
                </c:pt>
                <c:pt idx="99" formatCode="0.00">
                  <c:v>3.07</c:v>
                </c:pt>
                <c:pt idx="100" formatCode="0.00">
                  <c:v>3.3</c:v>
                </c:pt>
                <c:pt idx="101" formatCode="0.00">
                  <c:v>3.53</c:v>
                </c:pt>
                <c:pt idx="102" formatCode="0.00">
                  <c:v>3.76</c:v>
                </c:pt>
                <c:pt idx="103" formatCode="0.00">
                  <c:v>3.99</c:v>
                </c:pt>
                <c:pt idx="104" formatCode="0.00">
                  <c:v>4.43</c:v>
                </c:pt>
                <c:pt idx="105" formatCode="0.00">
                  <c:v>4.96</c:v>
                </c:pt>
                <c:pt idx="106" formatCode="0.00">
                  <c:v>5.46</c:v>
                </c:pt>
                <c:pt idx="107" formatCode="0.00">
                  <c:v>5.94</c:v>
                </c:pt>
                <c:pt idx="108" formatCode="0.00">
                  <c:v>6.39</c:v>
                </c:pt>
                <c:pt idx="109" formatCode="0.00">
                  <c:v>6.82</c:v>
                </c:pt>
                <c:pt idx="110" formatCode="0.00">
                  <c:v>7.23</c:v>
                </c:pt>
                <c:pt idx="111" formatCode="0.00">
                  <c:v>7.61</c:v>
                </c:pt>
                <c:pt idx="112" formatCode="0.00">
                  <c:v>7.98</c:v>
                </c:pt>
                <c:pt idx="113" formatCode="0.00">
                  <c:v>8.66</c:v>
                </c:pt>
                <c:pt idx="114" formatCode="0.00">
                  <c:v>9.2899999999999991</c:v>
                </c:pt>
                <c:pt idx="115" formatCode="0.00">
                  <c:v>9.8800000000000008</c:v>
                </c:pt>
                <c:pt idx="116" formatCode="0.00">
                  <c:v>10.42</c:v>
                </c:pt>
                <c:pt idx="117" formatCode="0.00">
                  <c:v>10.94</c:v>
                </c:pt>
                <c:pt idx="118" formatCode="0.00">
                  <c:v>11.42</c:v>
                </c:pt>
                <c:pt idx="119" formatCode="0.00">
                  <c:v>12.32</c:v>
                </c:pt>
                <c:pt idx="120" formatCode="0.00">
                  <c:v>13.15</c:v>
                </c:pt>
                <c:pt idx="121" formatCode="0.00">
                  <c:v>13.92</c:v>
                </c:pt>
                <c:pt idx="122" formatCode="0.00">
                  <c:v>14.65</c:v>
                </c:pt>
                <c:pt idx="123" formatCode="0.00">
                  <c:v>15.34</c:v>
                </c:pt>
                <c:pt idx="124" formatCode="0.00">
                  <c:v>16</c:v>
                </c:pt>
                <c:pt idx="125" formatCode="0.00">
                  <c:v>16.63</c:v>
                </c:pt>
                <c:pt idx="126" formatCode="0.00">
                  <c:v>17.23</c:v>
                </c:pt>
                <c:pt idx="127" formatCode="0.00">
                  <c:v>17.82</c:v>
                </c:pt>
                <c:pt idx="128" formatCode="0.00">
                  <c:v>18.399999999999999</c:v>
                </c:pt>
                <c:pt idx="129" formatCode="0.00">
                  <c:v>18.95</c:v>
                </c:pt>
                <c:pt idx="130" formatCode="0.00">
                  <c:v>20.03</c:v>
                </c:pt>
                <c:pt idx="131" formatCode="0.00">
                  <c:v>21.32</c:v>
                </c:pt>
                <c:pt idx="132" formatCode="0.00">
                  <c:v>22.55</c:v>
                </c:pt>
                <c:pt idx="133" formatCode="0.00">
                  <c:v>23.75</c:v>
                </c:pt>
                <c:pt idx="134" formatCode="0.00">
                  <c:v>24.91</c:v>
                </c:pt>
                <c:pt idx="135" formatCode="0.00">
                  <c:v>26.04</c:v>
                </c:pt>
                <c:pt idx="136" formatCode="0.00">
                  <c:v>27.14</c:v>
                </c:pt>
                <c:pt idx="137" formatCode="0.00">
                  <c:v>28.23</c:v>
                </c:pt>
                <c:pt idx="138" formatCode="0.00">
                  <c:v>29.3</c:v>
                </c:pt>
                <c:pt idx="139" formatCode="0.00">
                  <c:v>31.4</c:v>
                </c:pt>
                <c:pt idx="140" formatCode="0.00">
                  <c:v>33.46</c:v>
                </c:pt>
                <c:pt idx="141" formatCode="0.00">
                  <c:v>35.51</c:v>
                </c:pt>
                <c:pt idx="142" formatCode="0.00">
                  <c:v>37.54</c:v>
                </c:pt>
                <c:pt idx="143" formatCode="0.00">
                  <c:v>39.549999999999997</c:v>
                </c:pt>
                <c:pt idx="144" formatCode="0.00">
                  <c:v>41.56</c:v>
                </c:pt>
                <c:pt idx="145" formatCode="0.00">
                  <c:v>45.57</c:v>
                </c:pt>
                <c:pt idx="146" formatCode="0.00">
                  <c:v>49.57</c:v>
                </c:pt>
                <c:pt idx="147" formatCode="0.00">
                  <c:v>53.59</c:v>
                </c:pt>
                <c:pt idx="148" formatCode="0.00">
                  <c:v>57.63</c:v>
                </c:pt>
                <c:pt idx="149" formatCode="0.00">
                  <c:v>61.71</c:v>
                </c:pt>
                <c:pt idx="150" formatCode="0.00">
                  <c:v>65.819999999999993</c:v>
                </c:pt>
                <c:pt idx="151" formatCode="0.00">
                  <c:v>69.97</c:v>
                </c:pt>
                <c:pt idx="152" formatCode="0.00">
                  <c:v>74.16</c:v>
                </c:pt>
                <c:pt idx="153" formatCode="0.00">
                  <c:v>78.39</c:v>
                </c:pt>
                <c:pt idx="154" formatCode="0.00">
                  <c:v>82.67</c:v>
                </c:pt>
                <c:pt idx="155" formatCode="0.00">
                  <c:v>86.99</c:v>
                </c:pt>
                <c:pt idx="156" formatCode="0.00">
                  <c:v>95.78</c:v>
                </c:pt>
                <c:pt idx="157" formatCode="0.00">
                  <c:v>107.01</c:v>
                </c:pt>
                <c:pt idx="158" formatCode="0.00">
                  <c:v>118.53</c:v>
                </c:pt>
                <c:pt idx="159" formatCode="0.00">
                  <c:v>130.34</c:v>
                </c:pt>
                <c:pt idx="160" formatCode="0.00">
                  <c:v>142.41999999999999</c:v>
                </c:pt>
                <c:pt idx="161" formatCode="0.00">
                  <c:v>154.79</c:v>
                </c:pt>
                <c:pt idx="162" formatCode="0.00">
                  <c:v>167.45</c:v>
                </c:pt>
                <c:pt idx="163" formatCode="0.00">
                  <c:v>180.38</c:v>
                </c:pt>
                <c:pt idx="164" formatCode="0.00">
                  <c:v>193.61</c:v>
                </c:pt>
                <c:pt idx="165" formatCode="0.00">
                  <c:v>220.96</c:v>
                </c:pt>
                <c:pt idx="166" formatCode="0.00">
                  <c:v>249.52</c:v>
                </c:pt>
                <c:pt idx="167" formatCode="0.00">
                  <c:v>279.38</c:v>
                </c:pt>
                <c:pt idx="168" formatCode="0.00">
                  <c:v>310.57</c:v>
                </c:pt>
                <c:pt idx="169" formatCode="0.00">
                  <c:v>342.99</c:v>
                </c:pt>
                <c:pt idx="170" formatCode="0.00">
                  <c:v>376.53</c:v>
                </c:pt>
                <c:pt idx="171" formatCode="0.00">
                  <c:v>446.93</c:v>
                </c:pt>
                <c:pt idx="172" formatCode="0.00">
                  <c:v>521.74</c:v>
                </c:pt>
                <c:pt idx="173" formatCode="0.00">
                  <c:v>600.89</c:v>
                </c:pt>
                <c:pt idx="174" formatCode="0.00">
                  <c:v>684.31</c:v>
                </c:pt>
                <c:pt idx="175" formatCode="0.00">
                  <c:v>771.94</c:v>
                </c:pt>
                <c:pt idx="176" formatCode="0.00">
                  <c:v>863.68</c:v>
                </c:pt>
                <c:pt idx="177" formatCode="0.00">
                  <c:v>959.48</c:v>
                </c:pt>
                <c:pt idx="178" formatCode="0.0">
                  <c:v>1060</c:v>
                </c:pt>
                <c:pt idx="179" formatCode="0.0">
                  <c:v>1160</c:v>
                </c:pt>
                <c:pt idx="180" formatCode="0.0">
                  <c:v>1270</c:v>
                </c:pt>
                <c:pt idx="181" formatCode="0.0">
                  <c:v>1380</c:v>
                </c:pt>
                <c:pt idx="182" formatCode="0.0">
                  <c:v>1620</c:v>
                </c:pt>
                <c:pt idx="183" formatCode="0.0">
                  <c:v>1930</c:v>
                </c:pt>
                <c:pt idx="184" formatCode="0.0">
                  <c:v>2260</c:v>
                </c:pt>
                <c:pt idx="185" formatCode="0.0">
                  <c:v>2610</c:v>
                </c:pt>
                <c:pt idx="186" formatCode="0.0">
                  <c:v>2990</c:v>
                </c:pt>
                <c:pt idx="187" formatCode="0.0">
                  <c:v>3380</c:v>
                </c:pt>
                <c:pt idx="188" formatCode="0.0">
                  <c:v>3790</c:v>
                </c:pt>
                <c:pt idx="189" formatCode="0.0">
                  <c:v>4210</c:v>
                </c:pt>
                <c:pt idx="190" formatCode="0.0">
                  <c:v>4650</c:v>
                </c:pt>
                <c:pt idx="191" formatCode="0.0">
                  <c:v>5590</c:v>
                </c:pt>
                <c:pt idx="192" formatCode="0.0">
                  <c:v>6580</c:v>
                </c:pt>
                <c:pt idx="193" formatCode="0.0">
                  <c:v>7620</c:v>
                </c:pt>
                <c:pt idx="194" formatCode="0.0">
                  <c:v>8710</c:v>
                </c:pt>
                <c:pt idx="195" formatCode="0.0">
                  <c:v>9850</c:v>
                </c:pt>
                <c:pt idx="196" formatCode="0.0">
                  <c:v>11030</c:v>
                </c:pt>
                <c:pt idx="197" formatCode="0.0">
                  <c:v>13510</c:v>
                </c:pt>
                <c:pt idx="198" formatCode="0.0">
                  <c:v>16129.999999999998</c:v>
                </c:pt>
                <c:pt idx="199" formatCode="0.0">
                  <c:v>18870</c:v>
                </c:pt>
                <c:pt idx="200" formatCode="0.0">
                  <c:v>21720</c:v>
                </c:pt>
                <c:pt idx="201" formatCode="0.0">
                  <c:v>24660</c:v>
                </c:pt>
                <c:pt idx="202" formatCode="0.0">
                  <c:v>27690</c:v>
                </c:pt>
                <c:pt idx="203" formatCode="0.0">
                  <c:v>30790</c:v>
                </c:pt>
                <c:pt idx="204" formatCode="0.0">
                  <c:v>33950</c:v>
                </c:pt>
                <c:pt idx="205" formatCode="0.0">
                  <c:v>37170</c:v>
                </c:pt>
                <c:pt idx="206" formatCode="0.0">
                  <c:v>40440</c:v>
                </c:pt>
                <c:pt idx="207" formatCode="0.0">
                  <c:v>43760</c:v>
                </c:pt>
                <c:pt idx="208" formatCode="0.0">
                  <c:v>49480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EB1-407E-9C9A-53CF3BB96C35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srim197Au_Al!$D$20:$D$228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srim197Au_Al!$M$20:$M$228</c:f>
              <c:numCache>
                <c:formatCode>0.000</c:formatCode>
                <c:ptCount val="209"/>
                <c:pt idx="0">
                  <c:v>1.4E-3</c:v>
                </c:pt>
                <c:pt idx="1">
                  <c:v>1.5E-3</c:v>
                </c:pt>
                <c:pt idx="2">
                  <c:v>1.5E-3</c:v>
                </c:pt>
                <c:pt idx="3">
                  <c:v>1.6000000000000001E-3</c:v>
                </c:pt>
                <c:pt idx="4">
                  <c:v>1.6000000000000001E-3</c:v>
                </c:pt>
                <c:pt idx="5">
                  <c:v>1.7000000000000001E-3</c:v>
                </c:pt>
                <c:pt idx="6">
                  <c:v>1.7000000000000001E-3</c:v>
                </c:pt>
                <c:pt idx="7">
                  <c:v>1.8E-3</c:v>
                </c:pt>
                <c:pt idx="8">
                  <c:v>1.8E-3</c:v>
                </c:pt>
                <c:pt idx="9">
                  <c:v>1.9E-3</c:v>
                </c:pt>
                <c:pt idx="10">
                  <c:v>2E-3</c:v>
                </c:pt>
                <c:pt idx="11">
                  <c:v>2.1000000000000003E-3</c:v>
                </c:pt>
                <c:pt idx="12">
                  <c:v>2.1999999999999997E-3</c:v>
                </c:pt>
                <c:pt idx="13">
                  <c:v>2.1999999999999997E-3</c:v>
                </c:pt>
                <c:pt idx="14">
                  <c:v>2.3E-3</c:v>
                </c:pt>
                <c:pt idx="15">
                  <c:v>2.5000000000000001E-3</c:v>
                </c:pt>
                <c:pt idx="16">
                  <c:v>2.5999999999999999E-3</c:v>
                </c:pt>
                <c:pt idx="17">
                  <c:v>2.7000000000000001E-3</c:v>
                </c:pt>
                <c:pt idx="18">
                  <c:v>2.8E-3</c:v>
                </c:pt>
                <c:pt idx="19">
                  <c:v>2.9000000000000002E-3</c:v>
                </c:pt>
                <c:pt idx="20">
                  <c:v>3.0000000000000001E-3</c:v>
                </c:pt>
                <c:pt idx="21">
                  <c:v>3.0999999999999999E-3</c:v>
                </c:pt>
                <c:pt idx="22">
                  <c:v>3.2000000000000002E-3</c:v>
                </c:pt>
                <c:pt idx="23">
                  <c:v>3.3E-3</c:v>
                </c:pt>
                <c:pt idx="24">
                  <c:v>3.4000000000000002E-3</c:v>
                </c:pt>
                <c:pt idx="25">
                  <c:v>3.5000000000000005E-3</c:v>
                </c:pt>
                <c:pt idx="26">
                  <c:v>3.5999999999999999E-3</c:v>
                </c:pt>
                <c:pt idx="27">
                  <c:v>3.8E-3</c:v>
                </c:pt>
                <c:pt idx="28">
                  <c:v>4.0000000000000001E-3</c:v>
                </c:pt>
                <c:pt idx="29">
                  <c:v>4.2000000000000006E-3</c:v>
                </c:pt>
                <c:pt idx="30">
                  <c:v>4.3999999999999994E-3</c:v>
                </c:pt>
                <c:pt idx="31">
                  <c:v>4.5999999999999999E-3</c:v>
                </c:pt>
                <c:pt idx="32">
                  <c:v>4.7000000000000002E-3</c:v>
                </c:pt>
                <c:pt idx="33">
                  <c:v>4.8999999999999998E-3</c:v>
                </c:pt>
                <c:pt idx="34">
                  <c:v>5.0000000000000001E-3</c:v>
                </c:pt>
                <c:pt idx="35">
                  <c:v>5.3E-3</c:v>
                </c:pt>
                <c:pt idx="36">
                  <c:v>5.5999999999999999E-3</c:v>
                </c:pt>
                <c:pt idx="37">
                  <c:v>5.8999999999999999E-3</c:v>
                </c:pt>
                <c:pt idx="38">
                  <c:v>6.0999999999999995E-3</c:v>
                </c:pt>
                <c:pt idx="39">
                  <c:v>6.4000000000000003E-3</c:v>
                </c:pt>
                <c:pt idx="40">
                  <c:v>6.6E-3</c:v>
                </c:pt>
                <c:pt idx="41">
                  <c:v>7.0999999999999995E-3</c:v>
                </c:pt>
                <c:pt idx="42">
                  <c:v>7.4999999999999997E-3</c:v>
                </c:pt>
                <c:pt idx="43">
                  <c:v>8.0000000000000002E-3</c:v>
                </c:pt>
                <c:pt idx="44">
                  <c:v>8.4000000000000012E-3</c:v>
                </c:pt>
                <c:pt idx="45">
                  <c:v>8.7999999999999988E-3</c:v>
                </c:pt>
                <c:pt idx="46">
                  <c:v>9.1999999999999998E-3</c:v>
                </c:pt>
                <c:pt idx="47">
                  <c:v>9.6000000000000009E-3</c:v>
                </c:pt>
                <c:pt idx="48">
                  <c:v>0.01</c:v>
                </c:pt>
                <c:pt idx="49">
                  <c:v>1.03E-2</c:v>
                </c:pt>
                <c:pt idx="50">
                  <c:v>1.0699999999999999E-2</c:v>
                </c:pt>
                <c:pt idx="51">
                  <c:v>1.0999999999999999E-2</c:v>
                </c:pt>
                <c:pt idx="52">
                  <c:v>1.17E-2</c:v>
                </c:pt>
                <c:pt idx="53">
                  <c:v>1.26E-2</c:v>
                </c:pt>
                <c:pt idx="54">
                  <c:v>1.34E-2</c:v>
                </c:pt>
                <c:pt idx="55">
                  <c:v>1.4199999999999999E-2</c:v>
                </c:pt>
                <c:pt idx="56">
                  <c:v>1.4999999999999999E-2</c:v>
                </c:pt>
                <c:pt idx="57">
                  <c:v>1.5800000000000002E-2</c:v>
                </c:pt>
                <c:pt idx="58">
                  <c:v>1.6500000000000001E-2</c:v>
                </c:pt>
                <c:pt idx="59">
                  <c:v>1.7299999999999999E-2</c:v>
                </c:pt>
                <c:pt idx="60">
                  <c:v>1.7999999999999999E-2</c:v>
                </c:pt>
                <c:pt idx="61">
                  <c:v>1.9400000000000001E-2</c:v>
                </c:pt>
                <c:pt idx="62">
                  <c:v>2.07E-2</c:v>
                </c:pt>
                <c:pt idx="63">
                  <c:v>2.1999999999999999E-2</c:v>
                </c:pt>
                <c:pt idx="64">
                  <c:v>2.3200000000000002E-2</c:v>
                </c:pt>
                <c:pt idx="65">
                  <c:v>2.4399999999999998E-2</c:v>
                </c:pt>
                <c:pt idx="66">
                  <c:v>2.5600000000000001E-2</c:v>
                </c:pt>
                <c:pt idx="67">
                  <c:v>2.8000000000000004E-2</c:v>
                </c:pt>
                <c:pt idx="68">
                  <c:v>3.0199999999999998E-2</c:v>
                </c:pt>
                <c:pt idx="69">
                  <c:v>3.2500000000000001E-2</c:v>
                </c:pt>
                <c:pt idx="70">
                  <c:v>3.4699999999999995E-2</c:v>
                </c:pt>
                <c:pt idx="71">
                  <c:v>3.6799999999999999E-2</c:v>
                </c:pt>
                <c:pt idx="72">
                  <c:v>3.9E-2</c:v>
                </c:pt>
                <c:pt idx="73">
                  <c:v>4.1099999999999998E-2</c:v>
                </c:pt>
                <c:pt idx="74">
                  <c:v>4.3200000000000002E-2</c:v>
                </c:pt>
                <c:pt idx="75">
                  <c:v>4.5200000000000004E-2</c:v>
                </c:pt>
                <c:pt idx="76">
                  <c:v>4.7299999999999995E-2</c:v>
                </c:pt>
                <c:pt idx="77">
                  <c:v>4.9299999999999997E-2</c:v>
                </c:pt>
                <c:pt idx="78">
                  <c:v>5.3500000000000006E-2</c:v>
                </c:pt>
                <c:pt idx="79">
                  <c:v>5.8599999999999999E-2</c:v>
                </c:pt>
                <c:pt idx="80">
                  <c:v>6.3600000000000004E-2</c:v>
                </c:pt>
                <c:pt idx="81">
                  <c:v>6.8500000000000005E-2</c:v>
                </c:pt>
                <c:pt idx="82">
                  <c:v>7.3399999999999993E-2</c:v>
                </c:pt>
                <c:pt idx="83">
                  <c:v>7.8100000000000003E-2</c:v>
                </c:pt>
                <c:pt idx="84">
                  <c:v>8.2699999999999996E-2</c:v>
                </c:pt>
                <c:pt idx="85">
                  <c:v>8.72E-2</c:v>
                </c:pt>
                <c:pt idx="86">
                  <c:v>9.1700000000000004E-2</c:v>
                </c:pt>
                <c:pt idx="87">
                  <c:v>0.10100000000000001</c:v>
                </c:pt>
                <c:pt idx="88">
                  <c:v>0.1099</c:v>
                </c:pt>
                <c:pt idx="89">
                  <c:v>0.1186</c:v>
                </c:pt>
                <c:pt idx="90">
                  <c:v>0.127</c:v>
                </c:pt>
                <c:pt idx="91">
                  <c:v>0.13520000000000001</c:v>
                </c:pt>
                <c:pt idx="92">
                  <c:v>0.14330000000000001</c:v>
                </c:pt>
                <c:pt idx="93">
                  <c:v>0.16040000000000001</c:v>
                </c:pt>
                <c:pt idx="94">
                  <c:v>0.17660000000000001</c:v>
                </c:pt>
                <c:pt idx="95">
                  <c:v>0.19219999999999998</c:v>
                </c:pt>
                <c:pt idx="96">
                  <c:v>0.20710000000000001</c:v>
                </c:pt>
                <c:pt idx="97">
                  <c:v>0.22149999999999997</c:v>
                </c:pt>
                <c:pt idx="98">
                  <c:v>0.23519999999999999</c:v>
                </c:pt>
                <c:pt idx="99">
                  <c:v>0.24830000000000002</c:v>
                </c:pt>
                <c:pt idx="100">
                  <c:v>0.26090000000000002</c:v>
                </c:pt>
                <c:pt idx="101">
                  <c:v>0.27290000000000003</c:v>
                </c:pt>
                <c:pt idx="102">
                  <c:v>0.28439999999999999</c:v>
                </c:pt>
                <c:pt idx="103">
                  <c:v>0.29520000000000002</c:v>
                </c:pt>
                <c:pt idx="104">
                  <c:v>0.31829999999999997</c:v>
                </c:pt>
                <c:pt idx="105">
                  <c:v>0.34520000000000001</c:v>
                </c:pt>
                <c:pt idx="106">
                  <c:v>0.36840000000000001</c:v>
                </c:pt>
                <c:pt idx="107">
                  <c:v>0.38829999999999998</c:v>
                </c:pt>
                <c:pt idx="108">
                  <c:v>0.40560000000000002</c:v>
                </c:pt>
                <c:pt idx="109">
                  <c:v>0.42069999999999996</c:v>
                </c:pt>
                <c:pt idx="110">
                  <c:v>0.434</c:v>
                </c:pt>
                <c:pt idx="111">
                  <c:v>0.44580000000000003</c:v>
                </c:pt>
                <c:pt idx="112">
                  <c:v>0.45620000000000005</c:v>
                </c:pt>
                <c:pt idx="113">
                  <c:v>0.4788</c:v>
                </c:pt>
                <c:pt idx="114">
                  <c:v>0.49709999999999999</c:v>
                </c:pt>
                <c:pt idx="115">
                  <c:v>0.51239999999999997</c:v>
                </c:pt>
                <c:pt idx="116">
                  <c:v>0.52529999999999999</c:v>
                </c:pt>
                <c:pt idx="117">
                  <c:v>0.53639999999999999</c:v>
                </c:pt>
                <c:pt idx="118">
                  <c:v>0.54600000000000004</c:v>
                </c:pt>
                <c:pt idx="119">
                  <c:v>0.56929999999999992</c:v>
                </c:pt>
                <c:pt idx="120">
                  <c:v>0.58810000000000007</c:v>
                </c:pt>
                <c:pt idx="121">
                  <c:v>0.60359999999999991</c:v>
                </c:pt>
                <c:pt idx="122">
                  <c:v>0.6169</c:v>
                </c:pt>
                <c:pt idx="123">
                  <c:v>0.62850000000000006</c:v>
                </c:pt>
                <c:pt idx="124">
                  <c:v>0.63880000000000003</c:v>
                </c:pt>
                <c:pt idx="125">
                  <c:v>0.64800000000000002</c:v>
                </c:pt>
                <c:pt idx="126">
                  <c:v>0.65629999999999999</c:v>
                </c:pt>
                <c:pt idx="127">
                  <c:v>0.66399999999999992</c:v>
                </c:pt>
                <c:pt idx="128">
                  <c:v>0.67110000000000003</c:v>
                </c:pt>
                <c:pt idx="129">
                  <c:v>0.67769999999999997</c:v>
                </c:pt>
                <c:pt idx="130">
                  <c:v>0.69800000000000006</c:v>
                </c:pt>
                <c:pt idx="131">
                  <c:v>0.72489999999999999</c:v>
                </c:pt>
                <c:pt idx="132">
                  <c:v>0.74859999999999993</c:v>
                </c:pt>
                <c:pt idx="133">
                  <c:v>0.77</c:v>
                </c:pt>
                <c:pt idx="134">
                  <c:v>0.78949999999999998</c:v>
                </c:pt>
                <c:pt idx="135">
                  <c:v>0.80749999999999988</c:v>
                </c:pt>
                <c:pt idx="136">
                  <c:v>0.82430000000000003</c:v>
                </c:pt>
                <c:pt idx="137">
                  <c:v>0.84009999999999996</c:v>
                </c:pt>
                <c:pt idx="138">
                  <c:v>0.85500000000000009</c:v>
                </c:pt>
                <c:pt idx="139">
                  <c:v>0.90760000000000007</c:v>
                </c:pt>
                <c:pt idx="140">
                  <c:v>0.95569999999999999</c:v>
                </c:pt>
                <c:pt idx="141" formatCode="0.00">
                  <c:v>1</c:v>
                </c:pt>
                <c:pt idx="142" formatCode="0.00">
                  <c:v>1.04</c:v>
                </c:pt>
                <c:pt idx="143" formatCode="0.00">
                  <c:v>1.08</c:v>
                </c:pt>
                <c:pt idx="144" formatCode="0.00">
                  <c:v>1.1200000000000001</c:v>
                </c:pt>
                <c:pt idx="145" formatCode="0.00">
                  <c:v>1.26</c:v>
                </c:pt>
                <c:pt idx="146" formatCode="0.00">
                  <c:v>1.38</c:v>
                </c:pt>
                <c:pt idx="147" formatCode="0.00">
                  <c:v>1.5</c:v>
                </c:pt>
                <c:pt idx="148" formatCode="0.00">
                  <c:v>1.6</c:v>
                </c:pt>
                <c:pt idx="149" formatCode="0.00">
                  <c:v>1.7</c:v>
                </c:pt>
                <c:pt idx="150" formatCode="0.00">
                  <c:v>1.8</c:v>
                </c:pt>
                <c:pt idx="151" formatCode="0.00">
                  <c:v>1.9</c:v>
                </c:pt>
                <c:pt idx="152" formatCode="0.00">
                  <c:v>1.99</c:v>
                </c:pt>
                <c:pt idx="153" formatCode="0.00">
                  <c:v>2.08</c:v>
                </c:pt>
                <c:pt idx="154" formatCode="0.00">
                  <c:v>2.17</c:v>
                </c:pt>
                <c:pt idx="155" formatCode="0.00">
                  <c:v>2.25</c:v>
                </c:pt>
                <c:pt idx="156" formatCode="0.00">
                  <c:v>2.57</c:v>
                </c:pt>
                <c:pt idx="157" formatCode="0.00">
                  <c:v>3.03</c:v>
                </c:pt>
                <c:pt idx="158" formatCode="0.00">
                  <c:v>3.44</c:v>
                </c:pt>
                <c:pt idx="159" formatCode="0.00">
                  <c:v>3.82</c:v>
                </c:pt>
                <c:pt idx="160" formatCode="0.00">
                  <c:v>4.1900000000000004</c:v>
                </c:pt>
                <c:pt idx="161" formatCode="0.00">
                  <c:v>4.54</c:v>
                </c:pt>
                <c:pt idx="162" formatCode="0.00">
                  <c:v>4.88</c:v>
                </c:pt>
                <c:pt idx="163" formatCode="0.00">
                  <c:v>5.22</c:v>
                </c:pt>
                <c:pt idx="164" formatCode="0.00">
                  <c:v>5.54</c:v>
                </c:pt>
                <c:pt idx="165" formatCode="0.00">
                  <c:v>6.76</c:v>
                </c:pt>
                <c:pt idx="166" formatCode="0.00">
                  <c:v>7.88</c:v>
                </c:pt>
                <c:pt idx="167" formatCode="0.00">
                  <c:v>8.94</c:v>
                </c:pt>
                <c:pt idx="168" formatCode="0.00">
                  <c:v>9.9700000000000006</c:v>
                </c:pt>
                <c:pt idx="169" formatCode="0.00">
                  <c:v>10.98</c:v>
                </c:pt>
                <c:pt idx="170" formatCode="0.00">
                  <c:v>11.96</c:v>
                </c:pt>
                <c:pt idx="171" formatCode="0.00">
                  <c:v>15.57</c:v>
                </c:pt>
                <c:pt idx="172" formatCode="0.00">
                  <c:v>18.829999999999998</c:v>
                </c:pt>
                <c:pt idx="173" formatCode="0.00">
                  <c:v>21.91</c:v>
                </c:pt>
                <c:pt idx="174" formatCode="0.00">
                  <c:v>24.89</c:v>
                </c:pt>
                <c:pt idx="175" formatCode="0.00">
                  <c:v>27.8</c:v>
                </c:pt>
                <c:pt idx="176" formatCode="0.00">
                  <c:v>30.69</c:v>
                </c:pt>
                <c:pt idx="177" formatCode="0.00">
                  <c:v>33.549999999999997</c:v>
                </c:pt>
                <c:pt idx="178" formatCode="0.00">
                  <c:v>36.4</c:v>
                </c:pt>
                <c:pt idx="179" formatCode="0.00">
                  <c:v>39.24</c:v>
                </c:pt>
                <c:pt idx="180" formatCode="0.00">
                  <c:v>42.09</c:v>
                </c:pt>
                <c:pt idx="181" formatCode="0.00">
                  <c:v>44.94</c:v>
                </c:pt>
                <c:pt idx="182" formatCode="0.00">
                  <c:v>55.77</c:v>
                </c:pt>
                <c:pt idx="183" formatCode="0.00">
                  <c:v>71.099999999999994</c:v>
                </c:pt>
                <c:pt idx="184" formatCode="0.00">
                  <c:v>85.29</c:v>
                </c:pt>
                <c:pt idx="185" formatCode="0.00">
                  <c:v>98.86</c:v>
                </c:pt>
                <c:pt idx="186" formatCode="0.00">
                  <c:v>112.04</c:v>
                </c:pt>
                <c:pt idx="187" formatCode="0.00">
                  <c:v>124.97</c:v>
                </c:pt>
                <c:pt idx="188" formatCode="0.00">
                  <c:v>137.72999999999999</c:v>
                </c:pt>
                <c:pt idx="189" formatCode="0.00">
                  <c:v>150.35</c:v>
                </c:pt>
                <c:pt idx="190" formatCode="0.00">
                  <c:v>162.87</c:v>
                </c:pt>
                <c:pt idx="191" formatCode="0.00">
                  <c:v>209.47</c:v>
                </c:pt>
                <c:pt idx="192" formatCode="0.00">
                  <c:v>251.92</c:v>
                </c:pt>
                <c:pt idx="193" formatCode="0.00">
                  <c:v>291.95</c:v>
                </c:pt>
                <c:pt idx="194" formatCode="0.00">
                  <c:v>330.34</c:v>
                </c:pt>
                <c:pt idx="195" formatCode="0.00">
                  <c:v>367.52</c:v>
                </c:pt>
                <c:pt idx="196" formatCode="0.00">
                  <c:v>403.74</c:v>
                </c:pt>
                <c:pt idx="197" formatCode="0.00">
                  <c:v>534.79999999999995</c:v>
                </c:pt>
                <c:pt idx="198" formatCode="0.00">
                  <c:v>650.64</c:v>
                </c:pt>
                <c:pt idx="199" formatCode="0.00">
                  <c:v>757.49</c:v>
                </c:pt>
                <c:pt idx="200" formatCode="0.00">
                  <c:v>858.03</c:v>
                </c:pt>
                <c:pt idx="201" formatCode="0.00">
                  <c:v>953.69</c:v>
                </c:pt>
                <c:pt idx="202" formatCode="0.0">
                  <c:v>1050</c:v>
                </c:pt>
                <c:pt idx="203" formatCode="0.0">
                  <c:v>1130</c:v>
                </c:pt>
                <c:pt idx="204" formatCode="0.0">
                  <c:v>1220</c:v>
                </c:pt>
                <c:pt idx="205" formatCode="0.0">
                  <c:v>1300</c:v>
                </c:pt>
                <c:pt idx="206" formatCode="0.0">
                  <c:v>1380</c:v>
                </c:pt>
                <c:pt idx="207" formatCode="0.0">
                  <c:v>1460</c:v>
                </c:pt>
                <c:pt idx="208" formatCode="0.0">
                  <c:v>1670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B1-407E-9C9A-53CF3BB96C35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srim197Au_Al!$D$20:$D$228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srim197Au_Al!$P$20:$P$228</c:f>
              <c:numCache>
                <c:formatCode>0.000</c:formatCode>
                <c:ptCount val="209"/>
                <c:pt idx="0">
                  <c:v>1E-3</c:v>
                </c:pt>
                <c:pt idx="1">
                  <c:v>1E-3</c:v>
                </c:pt>
                <c:pt idx="2">
                  <c:v>1.0999999999999998E-3</c:v>
                </c:pt>
                <c:pt idx="3">
                  <c:v>1.0999999999999998E-3</c:v>
                </c:pt>
                <c:pt idx="4">
                  <c:v>1.2000000000000001E-3</c:v>
                </c:pt>
                <c:pt idx="5">
                  <c:v>1.2000000000000001E-3</c:v>
                </c:pt>
                <c:pt idx="6">
                  <c:v>1.2000000000000001E-3</c:v>
                </c:pt>
                <c:pt idx="7">
                  <c:v>1.2999999999999999E-3</c:v>
                </c:pt>
                <c:pt idx="8">
                  <c:v>1.2999999999999999E-3</c:v>
                </c:pt>
                <c:pt idx="9">
                  <c:v>1.4E-3</c:v>
                </c:pt>
                <c:pt idx="10">
                  <c:v>1.4E-3</c:v>
                </c:pt>
                <c:pt idx="11">
                  <c:v>1.5E-3</c:v>
                </c:pt>
                <c:pt idx="12">
                  <c:v>1.6000000000000001E-3</c:v>
                </c:pt>
                <c:pt idx="13">
                  <c:v>1.6000000000000001E-3</c:v>
                </c:pt>
                <c:pt idx="14">
                  <c:v>1.7000000000000001E-3</c:v>
                </c:pt>
                <c:pt idx="15">
                  <c:v>1.8E-3</c:v>
                </c:pt>
                <c:pt idx="16">
                  <c:v>1.9E-3</c:v>
                </c:pt>
                <c:pt idx="17">
                  <c:v>2E-3</c:v>
                </c:pt>
                <c:pt idx="18">
                  <c:v>2.1000000000000003E-3</c:v>
                </c:pt>
                <c:pt idx="19">
                  <c:v>2.1000000000000003E-3</c:v>
                </c:pt>
                <c:pt idx="20">
                  <c:v>2.1999999999999997E-3</c:v>
                </c:pt>
                <c:pt idx="21">
                  <c:v>2.3E-3</c:v>
                </c:pt>
                <c:pt idx="22">
                  <c:v>2.4000000000000002E-3</c:v>
                </c:pt>
                <c:pt idx="23">
                  <c:v>2.5000000000000001E-3</c:v>
                </c:pt>
                <c:pt idx="24">
                  <c:v>2.5000000000000001E-3</c:v>
                </c:pt>
                <c:pt idx="25">
                  <c:v>2.5999999999999999E-3</c:v>
                </c:pt>
                <c:pt idx="26">
                  <c:v>2.7000000000000001E-3</c:v>
                </c:pt>
                <c:pt idx="27">
                  <c:v>2.9000000000000002E-3</c:v>
                </c:pt>
                <c:pt idx="28">
                  <c:v>3.0999999999999999E-3</c:v>
                </c:pt>
                <c:pt idx="29">
                  <c:v>3.2000000000000002E-3</c:v>
                </c:pt>
                <c:pt idx="30">
                  <c:v>3.4000000000000002E-3</c:v>
                </c:pt>
                <c:pt idx="31">
                  <c:v>3.5000000000000005E-3</c:v>
                </c:pt>
                <c:pt idx="32">
                  <c:v>3.5999999999999999E-3</c:v>
                </c:pt>
                <c:pt idx="33">
                  <c:v>3.8E-3</c:v>
                </c:pt>
                <c:pt idx="34">
                  <c:v>3.8999999999999998E-3</c:v>
                </c:pt>
                <c:pt idx="35">
                  <c:v>4.2000000000000006E-3</c:v>
                </c:pt>
                <c:pt idx="36">
                  <c:v>4.3999999999999994E-3</c:v>
                </c:pt>
                <c:pt idx="37">
                  <c:v>4.5999999999999999E-3</c:v>
                </c:pt>
                <c:pt idx="38">
                  <c:v>4.8999999999999998E-3</c:v>
                </c:pt>
                <c:pt idx="39">
                  <c:v>5.0999999999999995E-3</c:v>
                </c:pt>
                <c:pt idx="40">
                  <c:v>5.3E-3</c:v>
                </c:pt>
                <c:pt idx="41">
                  <c:v>5.7000000000000002E-3</c:v>
                </c:pt>
                <c:pt idx="42">
                  <c:v>6.0999999999999995E-3</c:v>
                </c:pt>
                <c:pt idx="43">
                  <c:v>6.5000000000000006E-3</c:v>
                </c:pt>
                <c:pt idx="44">
                  <c:v>6.9000000000000008E-3</c:v>
                </c:pt>
                <c:pt idx="45">
                  <c:v>7.2999999999999992E-3</c:v>
                </c:pt>
                <c:pt idx="46">
                  <c:v>7.6E-3</c:v>
                </c:pt>
                <c:pt idx="47">
                  <c:v>8.0000000000000002E-3</c:v>
                </c:pt>
                <c:pt idx="48">
                  <c:v>8.3000000000000001E-3</c:v>
                </c:pt>
                <c:pt idx="49">
                  <c:v>8.6E-3</c:v>
                </c:pt>
                <c:pt idx="50">
                  <c:v>8.9999999999999993E-3</c:v>
                </c:pt>
                <c:pt idx="51">
                  <c:v>9.2999999999999992E-3</c:v>
                </c:pt>
                <c:pt idx="52">
                  <c:v>9.9000000000000008E-3</c:v>
                </c:pt>
                <c:pt idx="53">
                  <c:v>1.0699999999999999E-2</c:v>
                </c:pt>
                <c:pt idx="54">
                  <c:v>1.14E-2</c:v>
                </c:pt>
                <c:pt idx="55">
                  <c:v>1.2199999999999999E-2</c:v>
                </c:pt>
                <c:pt idx="56">
                  <c:v>1.29E-2</c:v>
                </c:pt>
                <c:pt idx="57">
                  <c:v>1.3600000000000001E-2</c:v>
                </c:pt>
                <c:pt idx="58">
                  <c:v>1.4299999999999998E-2</c:v>
                </c:pt>
                <c:pt idx="59">
                  <c:v>1.49E-2</c:v>
                </c:pt>
                <c:pt idx="60">
                  <c:v>1.5599999999999999E-2</c:v>
                </c:pt>
                <c:pt idx="61">
                  <c:v>1.6900000000000002E-2</c:v>
                </c:pt>
                <c:pt idx="62">
                  <c:v>1.8099999999999998E-2</c:v>
                </c:pt>
                <c:pt idx="63">
                  <c:v>1.9300000000000001E-2</c:v>
                </c:pt>
                <c:pt idx="64">
                  <c:v>2.0399999999999998E-2</c:v>
                </c:pt>
                <c:pt idx="65">
                  <c:v>2.1600000000000001E-2</c:v>
                </c:pt>
                <c:pt idx="66">
                  <c:v>2.2700000000000001E-2</c:v>
                </c:pt>
                <c:pt idx="67">
                  <c:v>2.4799999999999999E-2</c:v>
                </c:pt>
                <c:pt idx="68">
                  <c:v>2.69E-2</c:v>
                </c:pt>
                <c:pt idx="69">
                  <c:v>2.8999999999999998E-2</c:v>
                </c:pt>
                <c:pt idx="70">
                  <c:v>3.1E-2</c:v>
                </c:pt>
                <c:pt idx="71">
                  <c:v>3.3000000000000002E-2</c:v>
                </c:pt>
                <c:pt idx="72">
                  <c:v>3.4999999999999996E-2</c:v>
                </c:pt>
                <c:pt idx="73">
                  <c:v>3.6999999999999998E-2</c:v>
                </c:pt>
                <c:pt idx="74">
                  <c:v>3.9E-2</c:v>
                </c:pt>
                <c:pt idx="75">
                  <c:v>4.0899999999999999E-2</c:v>
                </c:pt>
                <c:pt idx="76">
                  <c:v>4.2900000000000001E-2</c:v>
                </c:pt>
                <c:pt idx="77">
                  <c:v>4.48E-2</c:v>
                </c:pt>
                <c:pt idx="78">
                  <c:v>4.87E-2</c:v>
                </c:pt>
                <c:pt idx="79">
                  <c:v>5.3600000000000002E-2</c:v>
                </c:pt>
                <c:pt idx="80">
                  <c:v>5.8399999999999994E-2</c:v>
                </c:pt>
                <c:pt idx="81">
                  <c:v>6.3200000000000006E-2</c:v>
                </c:pt>
                <c:pt idx="82">
                  <c:v>6.8000000000000005E-2</c:v>
                </c:pt>
                <c:pt idx="83">
                  <c:v>7.2700000000000001E-2</c:v>
                </c:pt>
                <c:pt idx="84">
                  <c:v>7.7499999999999999E-2</c:v>
                </c:pt>
                <c:pt idx="85">
                  <c:v>8.2199999999999995E-2</c:v>
                </c:pt>
                <c:pt idx="86">
                  <c:v>8.6900000000000005E-2</c:v>
                </c:pt>
                <c:pt idx="87">
                  <c:v>9.6299999999999997E-2</c:v>
                </c:pt>
                <c:pt idx="88">
                  <c:v>0.10569999999999999</c:v>
                </c:pt>
                <c:pt idx="89">
                  <c:v>0.11499999999999999</c:v>
                </c:pt>
                <c:pt idx="90">
                  <c:v>0.1242</c:v>
                </c:pt>
                <c:pt idx="91">
                  <c:v>0.13340000000000002</c:v>
                </c:pt>
                <c:pt idx="92">
                  <c:v>0.14250000000000002</c:v>
                </c:pt>
                <c:pt idx="93">
                  <c:v>0.16070000000000001</c:v>
                </c:pt>
                <c:pt idx="94">
                  <c:v>0.1787</c:v>
                </c:pt>
                <c:pt idx="95">
                  <c:v>0.19639999999999999</c:v>
                </c:pt>
                <c:pt idx="96">
                  <c:v>0.21400000000000002</c:v>
                </c:pt>
                <c:pt idx="97">
                  <c:v>0.23130000000000001</c:v>
                </c:pt>
                <c:pt idx="98">
                  <c:v>0.24820000000000003</c:v>
                </c:pt>
                <c:pt idx="99">
                  <c:v>0.26490000000000002</c:v>
                </c:pt>
                <c:pt idx="100">
                  <c:v>0.28110000000000002</c:v>
                </c:pt>
                <c:pt idx="101">
                  <c:v>0.29700000000000004</c:v>
                </c:pt>
                <c:pt idx="102">
                  <c:v>0.31240000000000001</c:v>
                </c:pt>
                <c:pt idx="103">
                  <c:v>0.32740000000000002</c:v>
                </c:pt>
                <c:pt idx="104">
                  <c:v>0.35599999999999998</c:v>
                </c:pt>
                <c:pt idx="105">
                  <c:v>0.38889999999999997</c:v>
                </c:pt>
                <c:pt idx="106">
                  <c:v>0.41889999999999999</c:v>
                </c:pt>
                <c:pt idx="107">
                  <c:v>0.44610000000000005</c:v>
                </c:pt>
                <c:pt idx="108">
                  <c:v>0.4708</c:v>
                </c:pt>
                <c:pt idx="109">
                  <c:v>0.49309999999999998</c:v>
                </c:pt>
                <c:pt idx="110">
                  <c:v>0.51329999999999998</c:v>
                </c:pt>
                <c:pt idx="111">
                  <c:v>0.53179999999999994</c:v>
                </c:pt>
                <c:pt idx="112">
                  <c:v>0.54859999999999998</c:v>
                </c:pt>
                <c:pt idx="113">
                  <c:v>0.57809999999999995</c:v>
                </c:pt>
                <c:pt idx="114">
                  <c:v>0.60319999999999996</c:v>
                </c:pt>
                <c:pt idx="115">
                  <c:v>0.62470000000000003</c:v>
                </c:pt>
                <c:pt idx="116">
                  <c:v>0.64349999999999996</c:v>
                </c:pt>
                <c:pt idx="117">
                  <c:v>0.65999999999999992</c:v>
                </c:pt>
                <c:pt idx="118">
                  <c:v>0.67469999999999997</c:v>
                </c:pt>
                <c:pt idx="119">
                  <c:v>0.69969999999999999</c:v>
                </c:pt>
                <c:pt idx="120">
                  <c:v>0.72030000000000005</c:v>
                </c:pt>
                <c:pt idx="121">
                  <c:v>0.73780000000000001</c:v>
                </c:pt>
                <c:pt idx="122">
                  <c:v>0.75279999999999991</c:v>
                </c:pt>
                <c:pt idx="123">
                  <c:v>0.76590000000000003</c:v>
                </c:pt>
                <c:pt idx="124">
                  <c:v>0.77750000000000008</c:v>
                </c:pt>
                <c:pt idx="125">
                  <c:v>0.78789999999999993</c:v>
                </c:pt>
                <c:pt idx="126">
                  <c:v>0.79730000000000001</c:v>
                </c:pt>
                <c:pt idx="127">
                  <c:v>0.80589999999999995</c:v>
                </c:pt>
                <c:pt idx="128">
                  <c:v>0.81379999999999997</c:v>
                </c:pt>
                <c:pt idx="129">
                  <c:v>0.82110000000000005</c:v>
                </c:pt>
                <c:pt idx="130">
                  <c:v>0.83420000000000005</c:v>
                </c:pt>
                <c:pt idx="131">
                  <c:v>0.84840000000000004</c:v>
                </c:pt>
                <c:pt idx="132">
                  <c:v>0.86080000000000001</c:v>
                </c:pt>
                <c:pt idx="133">
                  <c:v>0.87180000000000002</c:v>
                </c:pt>
                <c:pt idx="134">
                  <c:v>0.88160000000000005</c:v>
                </c:pt>
                <c:pt idx="135">
                  <c:v>0.89060000000000006</c:v>
                </c:pt>
                <c:pt idx="136">
                  <c:v>0.89890000000000003</c:v>
                </c:pt>
                <c:pt idx="137">
                  <c:v>0.90649999999999997</c:v>
                </c:pt>
                <c:pt idx="138">
                  <c:v>0.91359999999999997</c:v>
                </c:pt>
                <c:pt idx="139">
                  <c:v>0.92669999999999997</c:v>
                </c:pt>
                <c:pt idx="140">
                  <c:v>0.9385</c:v>
                </c:pt>
                <c:pt idx="141">
                  <c:v>0.94940000000000002</c:v>
                </c:pt>
                <c:pt idx="142">
                  <c:v>0.95950000000000002</c:v>
                </c:pt>
                <c:pt idx="143">
                  <c:v>0.96899999999999997</c:v>
                </c:pt>
                <c:pt idx="144">
                  <c:v>0.97799999999999998</c:v>
                </c:pt>
                <c:pt idx="145">
                  <c:v>0.99490000000000001</c:v>
                </c:pt>
                <c:pt idx="146" formatCode="0.00">
                  <c:v>1.01</c:v>
                </c:pt>
                <c:pt idx="147" formatCode="0.00">
                  <c:v>1.03</c:v>
                </c:pt>
                <c:pt idx="148" formatCode="0.00">
                  <c:v>1.04</c:v>
                </c:pt>
                <c:pt idx="149" formatCode="0.00">
                  <c:v>1.05</c:v>
                </c:pt>
                <c:pt idx="150" formatCode="0.00">
                  <c:v>1.07</c:v>
                </c:pt>
                <c:pt idx="151" formatCode="0.00">
                  <c:v>1.08</c:v>
                </c:pt>
                <c:pt idx="152" formatCode="0.00">
                  <c:v>1.0900000000000001</c:v>
                </c:pt>
                <c:pt idx="153" formatCode="0.00">
                  <c:v>1.1100000000000001</c:v>
                </c:pt>
                <c:pt idx="154" formatCode="0.00">
                  <c:v>1.1200000000000001</c:v>
                </c:pt>
                <c:pt idx="155" formatCode="0.00">
                  <c:v>1.1299999999999999</c:v>
                </c:pt>
                <c:pt idx="156" formatCode="0.00">
                  <c:v>1.1599999999999999</c:v>
                </c:pt>
                <c:pt idx="157" formatCode="0.00">
                  <c:v>1.19</c:v>
                </c:pt>
                <c:pt idx="158" formatCode="0.00">
                  <c:v>1.22</c:v>
                </c:pt>
                <c:pt idx="159" formatCode="0.00">
                  <c:v>1.25</c:v>
                </c:pt>
                <c:pt idx="160" formatCode="0.00">
                  <c:v>1.28</c:v>
                </c:pt>
                <c:pt idx="161" formatCode="0.00">
                  <c:v>1.31</c:v>
                </c:pt>
                <c:pt idx="162" formatCode="0.00">
                  <c:v>1.35</c:v>
                </c:pt>
                <c:pt idx="163" formatCode="0.00">
                  <c:v>1.38</c:v>
                </c:pt>
                <c:pt idx="164" formatCode="0.00">
                  <c:v>1.41</c:v>
                </c:pt>
                <c:pt idx="165" formatCode="0.00">
                  <c:v>1.48</c:v>
                </c:pt>
                <c:pt idx="166" formatCode="0.00">
                  <c:v>1.56</c:v>
                </c:pt>
                <c:pt idx="167" formatCode="0.00">
                  <c:v>1.63</c:v>
                </c:pt>
                <c:pt idx="168" formatCode="0.00">
                  <c:v>1.71</c:v>
                </c:pt>
                <c:pt idx="169" formatCode="0.00">
                  <c:v>1.79</c:v>
                </c:pt>
                <c:pt idx="170" formatCode="0.00">
                  <c:v>1.88</c:v>
                </c:pt>
                <c:pt idx="171" formatCode="0.00">
                  <c:v>2.06</c:v>
                </c:pt>
                <c:pt idx="172" formatCode="0.00">
                  <c:v>2.25</c:v>
                </c:pt>
                <c:pt idx="173" formatCode="0.00">
                  <c:v>2.4500000000000002</c:v>
                </c:pt>
                <c:pt idx="174" formatCode="0.00">
                  <c:v>2.66</c:v>
                </c:pt>
                <c:pt idx="175" formatCode="0.00">
                  <c:v>2.88</c:v>
                </c:pt>
                <c:pt idx="176" formatCode="0.00">
                  <c:v>3.11</c:v>
                </c:pt>
                <c:pt idx="177" formatCode="0.00">
                  <c:v>3.35</c:v>
                </c:pt>
                <c:pt idx="178" formatCode="0.00">
                  <c:v>3.6</c:v>
                </c:pt>
                <c:pt idx="179" formatCode="0.00">
                  <c:v>3.86</c:v>
                </c:pt>
                <c:pt idx="180" formatCode="0.00">
                  <c:v>4.13</c:v>
                </c:pt>
                <c:pt idx="181" formatCode="0.00">
                  <c:v>4.4000000000000004</c:v>
                </c:pt>
                <c:pt idx="182" formatCode="0.00">
                  <c:v>4.97</c:v>
                </c:pt>
                <c:pt idx="183" formatCode="0.00">
                  <c:v>5.72</c:v>
                </c:pt>
                <c:pt idx="184" formatCode="0.00">
                  <c:v>6.52</c:v>
                </c:pt>
                <c:pt idx="185" formatCode="0.00">
                  <c:v>7.36</c:v>
                </c:pt>
                <c:pt idx="186" formatCode="0.00">
                  <c:v>8.23</c:v>
                </c:pt>
                <c:pt idx="187" formatCode="0.00">
                  <c:v>9.14</c:v>
                </c:pt>
                <c:pt idx="188" formatCode="0.00">
                  <c:v>10.07</c:v>
                </c:pt>
                <c:pt idx="189" formatCode="0.00">
                  <c:v>11.04</c:v>
                </c:pt>
                <c:pt idx="190" formatCode="0.00">
                  <c:v>12.04</c:v>
                </c:pt>
                <c:pt idx="191" formatCode="0.00">
                  <c:v>14.11</c:v>
                </c:pt>
                <c:pt idx="192" formatCode="0.00">
                  <c:v>16.27</c:v>
                </c:pt>
                <c:pt idx="193" formatCode="0.00">
                  <c:v>18.52</c:v>
                </c:pt>
                <c:pt idx="194" formatCode="0.00">
                  <c:v>20.83</c:v>
                </c:pt>
                <c:pt idx="195" formatCode="0.00">
                  <c:v>23.21</c:v>
                </c:pt>
                <c:pt idx="196" formatCode="0.00">
                  <c:v>25.64</c:v>
                </c:pt>
                <c:pt idx="197" formatCode="0.00">
                  <c:v>30.65</c:v>
                </c:pt>
                <c:pt idx="198" formatCode="0.00">
                  <c:v>35.81</c:v>
                </c:pt>
                <c:pt idx="199" formatCode="0.00">
                  <c:v>41.08</c:v>
                </c:pt>
                <c:pt idx="200" formatCode="0.00">
                  <c:v>46.43</c:v>
                </c:pt>
                <c:pt idx="201" formatCode="0.00">
                  <c:v>51.84</c:v>
                </c:pt>
                <c:pt idx="202" formatCode="0.00">
                  <c:v>57.28</c:v>
                </c:pt>
                <c:pt idx="203" formatCode="0.00">
                  <c:v>62.75</c:v>
                </c:pt>
                <c:pt idx="204" formatCode="0.00">
                  <c:v>68.22</c:v>
                </c:pt>
                <c:pt idx="205" formatCode="0.00">
                  <c:v>73.680000000000007</c:v>
                </c:pt>
                <c:pt idx="206" formatCode="0.00">
                  <c:v>79.13</c:v>
                </c:pt>
                <c:pt idx="207" formatCode="0.00">
                  <c:v>84.55</c:v>
                </c:pt>
                <c:pt idx="208" formatCode="0.00">
                  <c:v>93.71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EB1-407E-9C9A-53CF3BB96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30464"/>
        <c:axId val="639821056"/>
      </c:scatterChart>
      <c:valAx>
        <c:axId val="63983046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21056"/>
        <c:crosses val="autoZero"/>
        <c:crossBetween val="midCat"/>
        <c:majorUnit val="10"/>
      </c:valAx>
      <c:valAx>
        <c:axId val="639821056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3046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srim197Au_Au!$P$5</c:f>
          <c:strCache>
            <c:ptCount val="1"/>
            <c:pt idx="0">
              <c:v>srim197Au_Au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srim197Au_Au!$D$20:$D$228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srim197Au_Au!$E$20:$E$228</c:f>
              <c:numCache>
                <c:formatCode>0.000E+00</c:formatCode>
                <c:ptCount val="209"/>
                <c:pt idx="0">
                  <c:v>4.088E-2</c:v>
                </c:pt>
                <c:pt idx="1">
                  <c:v>4.3360000000000003E-2</c:v>
                </c:pt>
                <c:pt idx="2">
                  <c:v>4.5699999999999998E-2</c:v>
                </c:pt>
                <c:pt idx="3">
                  <c:v>4.793E-2</c:v>
                </c:pt>
                <c:pt idx="4">
                  <c:v>5.006E-2</c:v>
                </c:pt>
                <c:pt idx="5">
                  <c:v>5.2109999999999997E-2</c:v>
                </c:pt>
                <c:pt idx="6">
                  <c:v>5.407E-2</c:v>
                </c:pt>
                <c:pt idx="7">
                  <c:v>5.5969999999999999E-2</c:v>
                </c:pt>
                <c:pt idx="8">
                  <c:v>5.781E-2</c:v>
                </c:pt>
                <c:pt idx="9">
                  <c:v>6.1310000000000003E-2</c:v>
                </c:pt>
                <c:pt idx="10">
                  <c:v>6.4630000000000007E-2</c:v>
                </c:pt>
                <c:pt idx="11">
                  <c:v>6.7790000000000003E-2</c:v>
                </c:pt>
                <c:pt idx="12">
                  <c:v>7.0800000000000002E-2</c:v>
                </c:pt>
                <c:pt idx="13">
                  <c:v>7.3690000000000005E-2</c:v>
                </c:pt>
                <c:pt idx="14">
                  <c:v>7.6469999999999996E-2</c:v>
                </c:pt>
                <c:pt idx="15">
                  <c:v>8.1750000000000003E-2</c:v>
                </c:pt>
                <c:pt idx="16">
                  <c:v>8.6709999999999995E-2</c:v>
                </c:pt>
                <c:pt idx="17">
                  <c:v>9.1399999999999995E-2</c:v>
                </c:pt>
                <c:pt idx="18">
                  <c:v>9.5860000000000001E-2</c:v>
                </c:pt>
                <c:pt idx="19">
                  <c:v>0.10009999999999999</c:v>
                </c:pt>
                <c:pt idx="20">
                  <c:v>0.1042</c:v>
                </c:pt>
                <c:pt idx="21">
                  <c:v>0.1081</c:v>
                </c:pt>
                <c:pt idx="22">
                  <c:v>0.1119</c:v>
                </c:pt>
                <c:pt idx="23">
                  <c:v>0.11559999999999999</c:v>
                </c:pt>
                <c:pt idx="24">
                  <c:v>0.1192</c:v>
                </c:pt>
                <c:pt idx="25">
                  <c:v>0.1226</c:v>
                </c:pt>
                <c:pt idx="26">
                  <c:v>0.1293</c:v>
                </c:pt>
                <c:pt idx="27">
                  <c:v>0.1371</c:v>
                </c:pt>
                <c:pt idx="28">
                  <c:v>0.14449999999999999</c:v>
                </c:pt>
                <c:pt idx="29">
                  <c:v>0.15160000000000001</c:v>
                </c:pt>
                <c:pt idx="30">
                  <c:v>0.1583</c:v>
                </c:pt>
                <c:pt idx="31">
                  <c:v>0.1648</c:v>
                </c:pt>
                <c:pt idx="32">
                  <c:v>0.17100000000000001</c:v>
                </c:pt>
                <c:pt idx="33">
                  <c:v>0.17699999999999999</c:v>
                </c:pt>
                <c:pt idx="34">
                  <c:v>0.18279999999999999</c:v>
                </c:pt>
                <c:pt idx="35">
                  <c:v>0.19389999999999999</c:v>
                </c:pt>
                <c:pt idx="36">
                  <c:v>0.2044</c:v>
                </c:pt>
                <c:pt idx="37">
                  <c:v>0.21440000000000001</c:v>
                </c:pt>
                <c:pt idx="38">
                  <c:v>0.22389999999999999</c:v>
                </c:pt>
                <c:pt idx="39">
                  <c:v>0.23300000000000001</c:v>
                </c:pt>
                <c:pt idx="40">
                  <c:v>0.24179999999999999</c:v>
                </c:pt>
                <c:pt idx="41">
                  <c:v>0.25850000000000001</c:v>
                </c:pt>
                <c:pt idx="42">
                  <c:v>0.2742</c:v>
                </c:pt>
                <c:pt idx="43">
                  <c:v>0.28899999999999998</c:v>
                </c:pt>
                <c:pt idx="44">
                  <c:v>0.30320000000000003</c:v>
                </c:pt>
                <c:pt idx="45">
                  <c:v>0.31659999999999999</c:v>
                </c:pt>
                <c:pt idx="46">
                  <c:v>0.3296</c:v>
                </c:pt>
                <c:pt idx="47">
                  <c:v>0.34200000000000003</c:v>
                </c:pt>
                <c:pt idx="48">
                  <c:v>0.35399999999999998</c:v>
                </c:pt>
                <c:pt idx="49">
                  <c:v>0.36559999999999998</c:v>
                </c:pt>
                <c:pt idx="50">
                  <c:v>0.37690000000000001</c:v>
                </c:pt>
                <c:pt idx="51">
                  <c:v>0.38779999999999998</c:v>
                </c:pt>
                <c:pt idx="52">
                  <c:v>0.4088</c:v>
                </c:pt>
                <c:pt idx="53">
                  <c:v>0.43359999999999999</c:v>
                </c:pt>
                <c:pt idx="54">
                  <c:v>0.45700000000000002</c:v>
                </c:pt>
                <c:pt idx="55">
                  <c:v>0.4793</c:v>
                </c:pt>
                <c:pt idx="56">
                  <c:v>0.50070000000000003</c:v>
                </c:pt>
                <c:pt idx="57">
                  <c:v>0.52110000000000001</c:v>
                </c:pt>
                <c:pt idx="58">
                  <c:v>0.54079999999999995</c:v>
                </c:pt>
                <c:pt idx="59">
                  <c:v>0.55979999999999996</c:v>
                </c:pt>
                <c:pt idx="60">
                  <c:v>0.58250000000000002</c:v>
                </c:pt>
                <c:pt idx="61">
                  <c:v>0.65090000000000003</c:v>
                </c:pt>
                <c:pt idx="62">
                  <c:v>0.71099999999999997</c:v>
                </c:pt>
                <c:pt idx="63">
                  <c:v>0.7631</c:v>
                </c:pt>
                <c:pt idx="64">
                  <c:v>0.80789999999999995</c:v>
                </c:pt>
                <c:pt idx="65">
                  <c:v>0.84640000000000004</c:v>
                </c:pt>
                <c:pt idx="66">
                  <c:v>0.87960000000000005</c:v>
                </c:pt>
                <c:pt idx="67">
                  <c:v>0.93420000000000003</c:v>
                </c:pt>
                <c:pt idx="68">
                  <c:v>0.97789999999999999</c:v>
                </c:pt>
                <c:pt idx="69">
                  <c:v>1.0149999999999999</c:v>
                </c:pt>
                <c:pt idx="70">
                  <c:v>1.048</c:v>
                </c:pt>
                <c:pt idx="71">
                  <c:v>1.079</c:v>
                </c:pt>
                <c:pt idx="72">
                  <c:v>1.1080000000000001</c:v>
                </c:pt>
                <c:pt idx="73">
                  <c:v>1.1359999999999999</c:v>
                </c:pt>
                <c:pt idx="74">
                  <c:v>1.1639999999999999</c:v>
                </c:pt>
                <c:pt idx="75">
                  <c:v>1.1919999999999999</c:v>
                </c:pt>
                <c:pt idx="76">
                  <c:v>1.2190000000000001</c:v>
                </c:pt>
                <c:pt idx="77">
                  <c:v>1.246</c:v>
                </c:pt>
                <c:pt idx="78">
                  <c:v>1.3</c:v>
                </c:pt>
                <c:pt idx="79">
                  <c:v>1.365</c:v>
                </c:pt>
                <c:pt idx="80">
                  <c:v>1.429</c:v>
                </c:pt>
                <c:pt idx="81">
                  <c:v>1.49</c:v>
                </c:pt>
                <c:pt idx="82">
                  <c:v>1.548</c:v>
                </c:pt>
                <c:pt idx="83">
                  <c:v>1.6040000000000001</c:v>
                </c:pt>
                <c:pt idx="84">
                  <c:v>1.6559999999999999</c:v>
                </c:pt>
                <c:pt idx="85">
                  <c:v>1.706</c:v>
                </c:pt>
                <c:pt idx="86">
                  <c:v>1.7529999999999999</c:v>
                </c:pt>
                <c:pt idx="87">
                  <c:v>1.8380000000000001</c:v>
                </c:pt>
                <c:pt idx="88">
                  <c:v>1.9139999999999999</c:v>
                </c:pt>
                <c:pt idx="89">
                  <c:v>1.98</c:v>
                </c:pt>
                <c:pt idx="90">
                  <c:v>2.0390000000000001</c:v>
                </c:pt>
                <c:pt idx="91">
                  <c:v>2.093</c:v>
                </c:pt>
                <c:pt idx="92">
                  <c:v>2.141</c:v>
                </c:pt>
                <c:pt idx="93">
                  <c:v>2.2280000000000002</c:v>
                </c:pt>
                <c:pt idx="94">
                  <c:v>2.3069999999999999</c:v>
                </c:pt>
                <c:pt idx="95">
                  <c:v>2.3839999999999999</c:v>
                </c:pt>
                <c:pt idx="96">
                  <c:v>2.4609999999999999</c:v>
                </c:pt>
                <c:pt idx="97">
                  <c:v>2.5419999999999998</c:v>
                </c:pt>
                <c:pt idx="98">
                  <c:v>2.6280000000000001</c:v>
                </c:pt>
                <c:pt idx="99">
                  <c:v>2.72</c:v>
                </c:pt>
                <c:pt idx="100">
                  <c:v>2.82</c:v>
                </c:pt>
                <c:pt idx="101">
                  <c:v>2.9260000000000002</c:v>
                </c:pt>
                <c:pt idx="102">
                  <c:v>3.04</c:v>
                </c:pt>
                <c:pt idx="103">
                  <c:v>3.161</c:v>
                </c:pt>
                <c:pt idx="104">
                  <c:v>3.423</c:v>
                </c:pt>
                <c:pt idx="105">
                  <c:v>3.786</c:v>
                </c:pt>
                <c:pt idx="106">
                  <c:v>4.181</c:v>
                </c:pt>
                <c:pt idx="107">
                  <c:v>4.6020000000000003</c:v>
                </c:pt>
                <c:pt idx="108">
                  <c:v>5.0439999999999996</c:v>
                </c:pt>
                <c:pt idx="109">
                  <c:v>5.5</c:v>
                </c:pt>
                <c:pt idx="110">
                  <c:v>5.968</c:v>
                </c:pt>
                <c:pt idx="111">
                  <c:v>6.4420000000000002</c:v>
                </c:pt>
                <c:pt idx="112">
                  <c:v>6.9210000000000003</c:v>
                </c:pt>
                <c:pt idx="113">
                  <c:v>7.883</c:v>
                </c:pt>
                <c:pt idx="114">
                  <c:v>8.8379999999999992</c:v>
                </c:pt>
                <c:pt idx="115">
                  <c:v>9.7789999999999999</c:v>
                </c:pt>
                <c:pt idx="116">
                  <c:v>10.7</c:v>
                </c:pt>
                <c:pt idx="117">
                  <c:v>11.6</c:v>
                </c:pt>
                <c:pt idx="118">
                  <c:v>12.47</c:v>
                </c:pt>
                <c:pt idx="119">
                  <c:v>14.14</c:v>
                </c:pt>
                <c:pt idx="120">
                  <c:v>15.69</c:v>
                </c:pt>
                <c:pt idx="121">
                  <c:v>17.14</c:v>
                </c:pt>
                <c:pt idx="122">
                  <c:v>18.48</c:v>
                </c:pt>
                <c:pt idx="123">
                  <c:v>19.71</c:v>
                </c:pt>
                <c:pt idx="124">
                  <c:v>20.86</c:v>
                </c:pt>
                <c:pt idx="125">
                  <c:v>21.92</c:v>
                </c:pt>
                <c:pt idx="126">
                  <c:v>22.91</c:v>
                </c:pt>
                <c:pt idx="127">
                  <c:v>23.82</c:v>
                </c:pt>
                <c:pt idx="128">
                  <c:v>24.67</c:v>
                </c:pt>
                <c:pt idx="129">
                  <c:v>25.46</c:v>
                </c:pt>
                <c:pt idx="130">
                  <c:v>26.89</c:v>
                </c:pt>
                <c:pt idx="131">
                  <c:v>28.45</c:v>
                </c:pt>
                <c:pt idx="132">
                  <c:v>29.79</c:v>
                </c:pt>
                <c:pt idx="133">
                  <c:v>30.96</c:v>
                </c:pt>
                <c:pt idx="134">
                  <c:v>31.98</c:v>
                </c:pt>
                <c:pt idx="135">
                  <c:v>32.89</c:v>
                </c:pt>
                <c:pt idx="136">
                  <c:v>33.700000000000003</c:v>
                </c:pt>
                <c:pt idx="137">
                  <c:v>34.43</c:v>
                </c:pt>
                <c:pt idx="138">
                  <c:v>35.130000000000003</c:v>
                </c:pt>
                <c:pt idx="139">
                  <c:v>36.42</c:v>
                </c:pt>
                <c:pt idx="140">
                  <c:v>37.33</c:v>
                </c:pt>
                <c:pt idx="141">
                  <c:v>38.119999999999997</c:v>
                </c:pt>
                <c:pt idx="142">
                  <c:v>38.79</c:v>
                </c:pt>
                <c:pt idx="143">
                  <c:v>39.36</c:v>
                </c:pt>
                <c:pt idx="144">
                  <c:v>39.85</c:v>
                </c:pt>
                <c:pt idx="145">
                  <c:v>40.659999999999997</c:v>
                </c:pt>
                <c:pt idx="146">
                  <c:v>41.3</c:v>
                </c:pt>
                <c:pt idx="147">
                  <c:v>41.81</c:v>
                </c:pt>
                <c:pt idx="148">
                  <c:v>42.23</c:v>
                </c:pt>
                <c:pt idx="149">
                  <c:v>42.56</c:v>
                </c:pt>
                <c:pt idx="150">
                  <c:v>42.84</c:v>
                </c:pt>
                <c:pt idx="151">
                  <c:v>43.05</c:v>
                </c:pt>
                <c:pt idx="152">
                  <c:v>43.22</c:v>
                </c:pt>
                <c:pt idx="153">
                  <c:v>43.34</c:v>
                </c:pt>
                <c:pt idx="154">
                  <c:v>43.42</c:v>
                </c:pt>
                <c:pt idx="155">
                  <c:v>43.47</c:v>
                </c:pt>
                <c:pt idx="156">
                  <c:v>43.47</c:v>
                </c:pt>
                <c:pt idx="157">
                  <c:v>43.31</c:v>
                </c:pt>
                <c:pt idx="158">
                  <c:v>43.02</c:v>
                </c:pt>
                <c:pt idx="159">
                  <c:v>42.61</c:v>
                </c:pt>
                <c:pt idx="160">
                  <c:v>42.12</c:v>
                </c:pt>
                <c:pt idx="161">
                  <c:v>41.55</c:v>
                </c:pt>
                <c:pt idx="162">
                  <c:v>40.94</c:v>
                </c:pt>
                <c:pt idx="163">
                  <c:v>40.299999999999997</c:v>
                </c:pt>
                <c:pt idx="164">
                  <c:v>39.630000000000003</c:v>
                </c:pt>
                <c:pt idx="165">
                  <c:v>38.270000000000003</c:v>
                </c:pt>
                <c:pt idx="166">
                  <c:v>36.93</c:v>
                </c:pt>
                <c:pt idx="167">
                  <c:v>35.65</c:v>
                </c:pt>
                <c:pt idx="168">
                  <c:v>34.49</c:v>
                </c:pt>
                <c:pt idx="169">
                  <c:v>33.53</c:v>
                </c:pt>
                <c:pt idx="170">
                  <c:v>32.61</c:v>
                </c:pt>
                <c:pt idx="171">
                  <c:v>30.92</c:v>
                </c:pt>
                <c:pt idx="172">
                  <c:v>29.4</c:v>
                </c:pt>
                <c:pt idx="173">
                  <c:v>28.03</c:v>
                </c:pt>
                <c:pt idx="174">
                  <c:v>26.8</c:v>
                </c:pt>
                <c:pt idx="175">
                  <c:v>25.69</c:v>
                </c:pt>
                <c:pt idx="176">
                  <c:v>24.69</c:v>
                </c:pt>
                <c:pt idx="177">
                  <c:v>23.77</c:v>
                </c:pt>
                <c:pt idx="178">
                  <c:v>22.94</c:v>
                </c:pt>
                <c:pt idx="179">
                  <c:v>22.17</c:v>
                </c:pt>
                <c:pt idx="180">
                  <c:v>21.47</c:v>
                </c:pt>
                <c:pt idx="181">
                  <c:v>20.82</c:v>
                </c:pt>
                <c:pt idx="182">
                  <c:v>19.670000000000002</c:v>
                </c:pt>
                <c:pt idx="183">
                  <c:v>18.440000000000001</c:v>
                </c:pt>
                <c:pt idx="184">
                  <c:v>17.399999999999999</c:v>
                </c:pt>
                <c:pt idx="185">
                  <c:v>16.52</c:v>
                </c:pt>
                <c:pt idx="186">
                  <c:v>15.75</c:v>
                </c:pt>
                <c:pt idx="187">
                  <c:v>15.08</c:v>
                </c:pt>
                <c:pt idx="188">
                  <c:v>14.49</c:v>
                </c:pt>
                <c:pt idx="189">
                  <c:v>13.96</c:v>
                </c:pt>
                <c:pt idx="190">
                  <c:v>13.5</c:v>
                </c:pt>
                <c:pt idx="191">
                  <c:v>12.7</c:v>
                </c:pt>
                <c:pt idx="192">
                  <c:v>12.04</c:v>
                </c:pt>
                <c:pt idx="193">
                  <c:v>11.49</c:v>
                </c:pt>
                <c:pt idx="194">
                  <c:v>11.03</c:v>
                </c:pt>
                <c:pt idx="195">
                  <c:v>10.63</c:v>
                </c:pt>
                <c:pt idx="196">
                  <c:v>10.29</c:v>
                </c:pt>
                <c:pt idx="197">
                  <c:v>9.7200000000000006</c:v>
                </c:pt>
                <c:pt idx="198">
                  <c:v>9.2759999999999998</c:v>
                </c:pt>
                <c:pt idx="199">
                  <c:v>8.9220000000000006</c:v>
                </c:pt>
                <c:pt idx="200">
                  <c:v>8.6359999999999992</c:v>
                </c:pt>
                <c:pt idx="201">
                  <c:v>8.4</c:v>
                </c:pt>
                <c:pt idx="202">
                  <c:v>8.2040000000000006</c:v>
                </c:pt>
                <c:pt idx="203">
                  <c:v>8.0399999999999991</c:v>
                </c:pt>
                <c:pt idx="204">
                  <c:v>7.9009999999999998</c:v>
                </c:pt>
                <c:pt idx="205">
                  <c:v>7.7830000000000004</c:v>
                </c:pt>
                <c:pt idx="206">
                  <c:v>7.681</c:v>
                </c:pt>
                <c:pt idx="207">
                  <c:v>7.5940000000000003</c:v>
                </c:pt>
                <c:pt idx="208">
                  <c:v>7.4749999999999996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423-4844-A72B-1C34B04350FB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srim197Au_Au!$D$20:$D$228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srim197Au_Au!$F$20:$F$228</c:f>
              <c:numCache>
                <c:formatCode>0.000E+00</c:formatCode>
                <c:ptCount val="209"/>
                <c:pt idx="0">
                  <c:v>0.80159999999999998</c:v>
                </c:pt>
                <c:pt idx="1">
                  <c:v>0.8538</c:v>
                </c:pt>
                <c:pt idx="2">
                  <c:v>0.90290000000000004</c:v>
                </c:pt>
                <c:pt idx="3">
                  <c:v>0.94920000000000004</c:v>
                </c:pt>
                <c:pt idx="4">
                  <c:v>0.99319999999999997</c:v>
                </c:pt>
                <c:pt idx="5">
                  <c:v>1.0349999999999999</c:v>
                </c:pt>
                <c:pt idx="6">
                  <c:v>1.075</c:v>
                </c:pt>
                <c:pt idx="7">
                  <c:v>1.113</c:v>
                </c:pt>
                <c:pt idx="8">
                  <c:v>1.1499999999999999</c:v>
                </c:pt>
                <c:pt idx="9">
                  <c:v>1.22</c:v>
                </c:pt>
                <c:pt idx="10">
                  <c:v>1.2849999999999999</c:v>
                </c:pt>
                <c:pt idx="11">
                  <c:v>1.3460000000000001</c:v>
                </c:pt>
                <c:pt idx="12">
                  <c:v>1.4039999999999999</c:v>
                </c:pt>
                <c:pt idx="13">
                  <c:v>1.458</c:v>
                </c:pt>
                <c:pt idx="14">
                  <c:v>1.51</c:v>
                </c:pt>
                <c:pt idx="15">
                  <c:v>1.607</c:v>
                </c:pt>
                <c:pt idx="16">
                  <c:v>1.696</c:v>
                </c:pt>
                <c:pt idx="17">
                  <c:v>1.778</c:v>
                </c:pt>
                <c:pt idx="18">
                  <c:v>1.8540000000000001</c:v>
                </c:pt>
                <c:pt idx="19">
                  <c:v>1.9259999999999999</c:v>
                </c:pt>
                <c:pt idx="20">
                  <c:v>1.994</c:v>
                </c:pt>
                <c:pt idx="21">
                  <c:v>2.0569999999999999</c:v>
                </c:pt>
                <c:pt idx="22">
                  <c:v>2.1179999999999999</c:v>
                </c:pt>
                <c:pt idx="23">
                  <c:v>2.1749999999999998</c:v>
                </c:pt>
                <c:pt idx="24">
                  <c:v>2.23</c:v>
                </c:pt>
                <c:pt idx="25">
                  <c:v>2.282</c:v>
                </c:pt>
                <c:pt idx="26">
                  <c:v>2.38</c:v>
                </c:pt>
                <c:pt idx="27">
                  <c:v>2.492</c:v>
                </c:pt>
                <c:pt idx="28">
                  <c:v>2.5939999999999999</c:v>
                </c:pt>
                <c:pt idx="29">
                  <c:v>2.6880000000000002</c:v>
                </c:pt>
                <c:pt idx="30">
                  <c:v>2.7749999999999999</c:v>
                </c:pt>
                <c:pt idx="31">
                  <c:v>2.855</c:v>
                </c:pt>
                <c:pt idx="32">
                  <c:v>2.931</c:v>
                </c:pt>
                <c:pt idx="33">
                  <c:v>3.0019999999999998</c:v>
                </c:pt>
                <c:pt idx="34">
                  <c:v>3.0680000000000001</c:v>
                </c:pt>
                <c:pt idx="35">
                  <c:v>3.19</c:v>
                </c:pt>
                <c:pt idx="36">
                  <c:v>3.3</c:v>
                </c:pt>
                <c:pt idx="37">
                  <c:v>3.4</c:v>
                </c:pt>
                <c:pt idx="38">
                  <c:v>3.4910000000000001</c:v>
                </c:pt>
                <c:pt idx="39">
                  <c:v>3.5750000000000002</c:v>
                </c:pt>
                <c:pt idx="40">
                  <c:v>3.6520000000000001</c:v>
                </c:pt>
                <c:pt idx="41">
                  <c:v>3.7909999999999999</c:v>
                </c:pt>
                <c:pt idx="42">
                  <c:v>3.9119999999999999</c:v>
                </c:pt>
                <c:pt idx="43">
                  <c:v>4.0179999999999998</c:v>
                </c:pt>
                <c:pt idx="44">
                  <c:v>4.1130000000000004</c:v>
                </c:pt>
                <c:pt idx="45">
                  <c:v>4.1980000000000004</c:v>
                </c:pt>
                <c:pt idx="46">
                  <c:v>4.2750000000000004</c:v>
                </c:pt>
                <c:pt idx="47">
                  <c:v>4.3440000000000003</c:v>
                </c:pt>
                <c:pt idx="48">
                  <c:v>4.4080000000000004</c:v>
                </c:pt>
                <c:pt idx="49">
                  <c:v>4.4660000000000002</c:v>
                </c:pt>
                <c:pt idx="50">
                  <c:v>4.5190000000000001</c:v>
                </c:pt>
                <c:pt idx="51">
                  <c:v>4.5679999999999996</c:v>
                </c:pt>
                <c:pt idx="52">
                  <c:v>4.6559999999999997</c:v>
                </c:pt>
                <c:pt idx="53">
                  <c:v>4.7480000000000002</c:v>
                </c:pt>
                <c:pt idx="54">
                  <c:v>4.8250000000000002</c:v>
                </c:pt>
                <c:pt idx="55">
                  <c:v>4.8890000000000002</c:v>
                </c:pt>
                <c:pt idx="56">
                  <c:v>4.944</c:v>
                </c:pt>
                <c:pt idx="57">
                  <c:v>4.9909999999999997</c:v>
                </c:pt>
                <c:pt idx="58">
                  <c:v>5.0309999999999997</c:v>
                </c:pt>
                <c:pt idx="59">
                  <c:v>5.0650000000000004</c:v>
                </c:pt>
                <c:pt idx="60">
                  <c:v>5.093</c:v>
                </c:pt>
                <c:pt idx="61">
                  <c:v>5.1379999999999999</c:v>
                </c:pt>
                <c:pt idx="62">
                  <c:v>5.17</c:v>
                </c:pt>
                <c:pt idx="63">
                  <c:v>5.1909999999999998</c:v>
                </c:pt>
                <c:pt idx="64">
                  <c:v>5.2039999999999997</c:v>
                </c:pt>
                <c:pt idx="65">
                  <c:v>5.2110000000000003</c:v>
                </c:pt>
                <c:pt idx="66">
                  <c:v>5.2119999999999997</c:v>
                </c:pt>
                <c:pt idx="67">
                  <c:v>5.202</c:v>
                </c:pt>
                <c:pt idx="68">
                  <c:v>5.1790000000000003</c:v>
                </c:pt>
                <c:pt idx="69">
                  <c:v>5.149</c:v>
                </c:pt>
                <c:pt idx="70">
                  <c:v>5.1120000000000001</c:v>
                </c:pt>
                <c:pt idx="71">
                  <c:v>5.0720000000000001</c:v>
                </c:pt>
                <c:pt idx="72">
                  <c:v>5.0279999999999996</c:v>
                </c:pt>
                <c:pt idx="73">
                  <c:v>4.9829999999999997</c:v>
                </c:pt>
                <c:pt idx="74">
                  <c:v>4.9359999999999999</c:v>
                </c:pt>
                <c:pt idx="75">
                  <c:v>4.8890000000000002</c:v>
                </c:pt>
                <c:pt idx="76">
                  <c:v>4.8410000000000002</c:v>
                </c:pt>
                <c:pt idx="77">
                  <c:v>4.7930000000000001</c:v>
                </c:pt>
                <c:pt idx="78">
                  <c:v>4.6989999999999998</c:v>
                </c:pt>
                <c:pt idx="79">
                  <c:v>4.5819999999999999</c:v>
                </c:pt>
                <c:pt idx="80">
                  <c:v>4.47</c:v>
                </c:pt>
                <c:pt idx="81">
                  <c:v>4.3630000000000004</c:v>
                </c:pt>
                <c:pt idx="82">
                  <c:v>4.26</c:v>
                </c:pt>
                <c:pt idx="83">
                  <c:v>4.1619999999999999</c:v>
                </c:pt>
                <c:pt idx="84">
                  <c:v>4.069</c:v>
                </c:pt>
                <c:pt idx="85">
                  <c:v>3.98</c:v>
                </c:pt>
                <c:pt idx="86">
                  <c:v>3.895</c:v>
                </c:pt>
                <c:pt idx="87">
                  <c:v>3.738</c:v>
                </c:pt>
                <c:pt idx="88">
                  <c:v>3.5939999999999999</c:v>
                </c:pt>
                <c:pt idx="89">
                  <c:v>3.4620000000000002</c:v>
                </c:pt>
                <c:pt idx="90">
                  <c:v>3.3410000000000002</c:v>
                </c:pt>
                <c:pt idx="91">
                  <c:v>3.23</c:v>
                </c:pt>
                <c:pt idx="92">
                  <c:v>3.1269999999999998</c:v>
                </c:pt>
                <c:pt idx="93">
                  <c:v>2.9430000000000001</c:v>
                </c:pt>
                <c:pt idx="94">
                  <c:v>2.782</c:v>
                </c:pt>
                <c:pt idx="95">
                  <c:v>2.641</c:v>
                </c:pt>
                <c:pt idx="96">
                  <c:v>2.516</c:v>
                </c:pt>
                <c:pt idx="97">
                  <c:v>2.4039999999999999</c:v>
                </c:pt>
                <c:pt idx="98">
                  <c:v>2.3029999999999999</c:v>
                </c:pt>
                <c:pt idx="99">
                  <c:v>2.2109999999999999</c:v>
                </c:pt>
                <c:pt idx="100">
                  <c:v>2.1280000000000001</c:v>
                </c:pt>
                <c:pt idx="101">
                  <c:v>2.052</c:v>
                </c:pt>
                <c:pt idx="102">
                  <c:v>1.982</c:v>
                </c:pt>
                <c:pt idx="103">
                  <c:v>1.917</c:v>
                </c:pt>
                <c:pt idx="104">
                  <c:v>1.8009999999999999</c:v>
                </c:pt>
                <c:pt idx="105">
                  <c:v>1.677</c:v>
                </c:pt>
                <c:pt idx="106">
                  <c:v>1.571</c:v>
                </c:pt>
                <c:pt idx="107">
                  <c:v>1.48</c:v>
                </c:pt>
                <c:pt idx="108">
                  <c:v>1.4</c:v>
                </c:pt>
                <c:pt idx="109">
                  <c:v>1.329</c:v>
                </c:pt>
                <c:pt idx="110">
                  <c:v>1.266</c:v>
                </c:pt>
                <c:pt idx="111">
                  <c:v>1.2090000000000001</c:v>
                </c:pt>
                <c:pt idx="112">
                  <c:v>1.1579999999999999</c:v>
                </c:pt>
                <c:pt idx="113">
                  <c:v>1.07</c:v>
                </c:pt>
                <c:pt idx="114">
                  <c:v>0.995</c:v>
                </c:pt>
                <c:pt idx="115">
                  <c:v>0.93120000000000003</c:v>
                </c:pt>
                <c:pt idx="116">
                  <c:v>0.876</c:v>
                </c:pt>
                <c:pt idx="117">
                  <c:v>0.82769999999999999</c:v>
                </c:pt>
                <c:pt idx="118">
                  <c:v>0.78500000000000003</c:v>
                </c:pt>
                <c:pt idx="119">
                  <c:v>0.71289999999999998</c:v>
                </c:pt>
                <c:pt idx="120">
                  <c:v>0.65410000000000001</c:v>
                </c:pt>
                <c:pt idx="121">
                  <c:v>0.60519999999999996</c:v>
                </c:pt>
                <c:pt idx="122">
                  <c:v>0.56379999999999997</c:v>
                </c:pt>
                <c:pt idx="123">
                  <c:v>0.5282</c:v>
                </c:pt>
                <c:pt idx="124">
                  <c:v>0.49730000000000002</c:v>
                </c:pt>
                <c:pt idx="125">
                  <c:v>0.47010000000000002</c:v>
                </c:pt>
                <c:pt idx="126">
                  <c:v>0.44600000000000001</c:v>
                </c:pt>
                <c:pt idx="127">
                  <c:v>0.42449999999999999</c:v>
                </c:pt>
                <c:pt idx="128">
                  <c:v>0.40510000000000002</c:v>
                </c:pt>
                <c:pt idx="129">
                  <c:v>0.3876</c:v>
                </c:pt>
                <c:pt idx="130">
                  <c:v>0.35720000000000002</c:v>
                </c:pt>
                <c:pt idx="131">
                  <c:v>0.32579999999999998</c:v>
                </c:pt>
                <c:pt idx="132">
                  <c:v>0.29980000000000001</c:v>
                </c:pt>
                <c:pt idx="133">
                  <c:v>0.27810000000000001</c:v>
                </c:pt>
                <c:pt idx="134">
                  <c:v>0.25950000000000001</c:v>
                </c:pt>
                <c:pt idx="135">
                  <c:v>0.24340000000000001</c:v>
                </c:pt>
                <c:pt idx="136">
                  <c:v>0.22939999999999999</c:v>
                </c:pt>
                <c:pt idx="137">
                  <c:v>0.217</c:v>
                </c:pt>
                <c:pt idx="138">
                  <c:v>0.20599999999999999</c:v>
                </c:pt>
                <c:pt idx="139">
                  <c:v>0.18720000000000001</c:v>
                </c:pt>
                <c:pt idx="140">
                  <c:v>0.17180000000000001</c:v>
                </c:pt>
                <c:pt idx="141">
                  <c:v>0.159</c:v>
                </c:pt>
                <c:pt idx="142">
                  <c:v>0.14799999999999999</c:v>
                </c:pt>
                <c:pt idx="143">
                  <c:v>0.1386</c:v>
                </c:pt>
                <c:pt idx="144">
                  <c:v>0.1303</c:v>
                </c:pt>
                <c:pt idx="145">
                  <c:v>0.1167</c:v>
                </c:pt>
                <c:pt idx="146">
                  <c:v>0.10580000000000001</c:v>
                </c:pt>
                <c:pt idx="147">
                  <c:v>9.6879999999999994E-2</c:v>
                </c:pt>
                <c:pt idx="148">
                  <c:v>8.9440000000000006E-2</c:v>
                </c:pt>
                <c:pt idx="149">
                  <c:v>8.3129999999999996E-2</c:v>
                </c:pt>
                <c:pt idx="150">
                  <c:v>7.7710000000000001E-2</c:v>
                </c:pt>
                <c:pt idx="151">
                  <c:v>7.2989999999999999E-2</c:v>
                </c:pt>
                <c:pt idx="152">
                  <c:v>6.8849999999999995E-2</c:v>
                </c:pt>
                <c:pt idx="153">
                  <c:v>6.5180000000000002E-2</c:v>
                </c:pt>
                <c:pt idx="154">
                  <c:v>6.191E-2</c:v>
                </c:pt>
                <c:pt idx="155">
                  <c:v>5.8970000000000002E-2</c:v>
                </c:pt>
                <c:pt idx="156">
                  <c:v>5.391E-2</c:v>
                </c:pt>
                <c:pt idx="157">
                  <c:v>4.8739999999999999E-2</c:v>
                </c:pt>
                <c:pt idx="158">
                  <c:v>4.453E-2</c:v>
                </c:pt>
                <c:pt idx="159">
                  <c:v>4.1029999999999997E-2</c:v>
                </c:pt>
                <c:pt idx="160">
                  <c:v>3.8059999999999997E-2</c:v>
                </c:pt>
                <c:pt idx="161">
                  <c:v>3.5520000000000003E-2</c:v>
                </c:pt>
                <c:pt idx="162">
                  <c:v>3.3320000000000002E-2</c:v>
                </c:pt>
                <c:pt idx="163">
                  <c:v>3.1390000000000001E-2</c:v>
                </c:pt>
                <c:pt idx="164">
                  <c:v>2.9680000000000002E-2</c:v>
                </c:pt>
                <c:pt idx="165">
                  <c:v>2.6790000000000001E-2</c:v>
                </c:pt>
                <c:pt idx="166">
                  <c:v>2.444E-2</c:v>
                </c:pt>
                <c:pt idx="167">
                  <c:v>2.249E-2</c:v>
                </c:pt>
                <c:pt idx="168">
                  <c:v>2.085E-2</c:v>
                </c:pt>
                <c:pt idx="169">
                  <c:v>1.9439999999999999E-2</c:v>
                </c:pt>
                <c:pt idx="170">
                  <c:v>1.821E-2</c:v>
                </c:pt>
                <c:pt idx="171">
                  <c:v>1.6199999999999999E-2</c:v>
                </c:pt>
                <c:pt idx="172">
                  <c:v>1.46E-2</c:v>
                </c:pt>
                <c:pt idx="173">
                  <c:v>1.3310000000000001E-2</c:v>
                </c:pt>
                <c:pt idx="174">
                  <c:v>1.223E-2</c:v>
                </c:pt>
                <c:pt idx="175">
                  <c:v>1.133E-2</c:v>
                </c:pt>
                <c:pt idx="176">
                  <c:v>1.055E-2</c:v>
                </c:pt>
                <c:pt idx="177">
                  <c:v>9.8829999999999994E-3</c:v>
                </c:pt>
                <c:pt idx="178">
                  <c:v>9.2960000000000004E-3</c:v>
                </c:pt>
                <c:pt idx="179">
                  <c:v>8.7779999999999993E-3</c:v>
                </c:pt>
                <c:pt idx="180">
                  <c:v>8.3169999999999997E-3</c:v>
                </c:pt>
                <c:pt idx="181">
                  <c:v>7.9050000000000006E-3</c:v>
                </c:pt>
                <c:pt idx="182">
                  <c:v>7.1970000000000003E-3</c:v>
                </c:pt>
                <c:pt idx="183">
                  <c:v>6.4790000000000004E-3</c:v>
                </c:pt>
                <c:pt idx="184">
                  <c:v>5.8970000000000003E-3</c:v>
                </c:pt>
                <c:pt idx="185">
                  <c:v>5.4149999999999997E-3</c:v>
                </c:pt>
                <c:pt idx="186">
                  <c:v>5.0090000000000004E-3</c:v>
                </c:pt>
                <c:pt idx="187">
                  <c:v>4.6620000000000003E-3</c:v>
                </c:pt>
                <c:pt idx="188">
                  <c:v>4.3620000000000004E-3</c:v>
                </c:pt>
                <c:pt idx="189">
                  <c:v>4.1000000000000003E-3</c:v>
                </c:pt>
                <c:pt idx="190">
                  <c:v>3.869E-3</c:v>
                </c:pt>
                <c:pt idx="191">
                  <c:v>3.48E-3</c:v>
                </c:pt>
                <c:pt idx="192">
                  <c:v>3.1649999999999998E-3</c:v>
                </c:pt>
                <c:pt idx="193">
                  <c:v>2.9039999999999999E-3</c:v>
                </c:pt>
                <c:pt idx="194">
                  <c:v>2.6849999999999999E-3</c:v>
                </c:pt>
                <c:pt idx="195">
                  <c:v>2.4970000000000001E-3</c:v>
                </c:pt>
                <c:pt idx="196">
                  <c:v>2.336E-3</c:v>
                </c:pt>
                <c:pt idx="197">
                  <c:v>2.0699999999999998E-3</c:v>
                </c:pt>
                <c:pt idx="198">
                  <c:v>1.8600000000000001E-3</c:v>
                </c:pt>
                <c:pt idx="199">
                  <c:v>1.6900000000000001E-3</c:v>
                </c:pt>
                <c:pt idx="200">
                  <c:v>1.5499999999999999E-3</c:v>
                </c:pt>
                <c:pt idx="201">
                  <c:v>1.4319999999999999E-3</c:v>
                </c:pt>
                <c:pt idx="202">
                  <c:v>1.3320000000000001E-3</c:v>
                </c:pt>
                <c:pt idx="203">
                  <c:v>1.245E-3</c:v>
                </c:pt>
                <c:pt idx="204">
                  <c:v>1.1689999999999999E-3</c:v>
                </c:pt>
                <c:pt idx="205">
                  <c:v>1.1019999999999999E-3</c:v>
                </c:pt>
                <c:pt idx="206">
                  <c:v>1.0430000000000001E-3</c:v>
                </c:pt>
                <c:pt idx="207">
                  <c:v>9.8999999999999999E-4</c:v>
                </c:pt>
                <c:pt idx="208">
                  <c:v>9.1169999999999999E-4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23-4844-A72B-1C34B04350FB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srim197Au_Au!$D$20:$D$228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srim197Au_Au!$G$20:$G$228</c:f>
              <c:numCache>
                <c:formatCode>0.000E+00</c:formatCode>
                <c:ptCount val="209"/>
                <c:pt idx="0">
                  <c:v>0.84248000000000001</c:v>
                </c:pt>
                <c:pt idx="1">
                  <c:v>0.89715999999999996</c:v>
                </c:pt>
                <c:pt idx="2">
                  <c:v>0.9486</c:v>
                </c:pt>
                <c:pt idx="3">
                  <c:v>0.99713000000000007</c:v>
                </c:pt>
                <c:pt idx="4">
                  <c:v>1.0432600000000001</c:v>
                </c:pt>
                <c:pt idx="5">
                  <c:v>1.08711</c:v>
                </c:pt>
                <c:pt idx="6">
                  <c:v>1.12907</c:v>
                </c:pt>
                <c:pt idx="7">
                  <c:v>1.1689700000000001</c:v>
                </c:pt>
                <c:pt idx="8">
                  <c:v>1.2078099999999998</c:v>
                </c:pt>
                <c:pt idx="9">
                  <c:v>1.2813099999999999</c:v>
                </c:pt>
                <c:pt idx="10">
                  <c:v>1.3496299999999999</c:v>
                </c:pt>
                <c:pt idx="11">
                  <c:v>1.4137900000000001</c:v>
                </c:pt>
                <c:pt idx="12">
                  <c:v>1.4747999999999999</c:v>
                </c:pt>
                <c:pt idx="13">
                  <c:v>1.53169</c:v>
                </c:pt>
                <c:pt idx="14">
                  <c:v>1.58647</c:v>
                </c:pt>
                <c:pt idx="15">
                  <c:v>1.68875</c:v>
                </c:pt>
                <c:pt idx="16">
                  <c:v>1.78271</c:v>
                </c:pt>
                <c:pt idx="17">
                  <c:v>1.8694</c:v>
                </c:pt>
                <c:pt idx="18">
                  <c:v>1.9498600000000001</c:v>
                </c:pt>
                <c:pt idx="19">
                  <c:v>2.0261</c:v>
                </c:pt>
                <c:pt idx="20">
                  <c:v>2.0981999999999998</c:v>
                </c:pt>
                <c:pt idx="21">
                  <c:v>2.1650999999999998</c:v>
                </c:pt>
                <c:pt idx="22">
                  <c:v>2.2298999999999998</c:v>
                </c:pt>
                <c:pt idx="23">
                  <c:v>2.2906</c:v>
                </c:pt>
                <c:pt idx="24">
                  <c:v>2.3492000000000002</c:v>
                </c:pt>
                <c:pt idx="25">
                  <c:v>2.4045999999999998</c:v>
                </c:pt>
                <c:pt idx="26">
                  <c:v>2.5093000000000001</c:v>
                </c:pt>
                <c:pt idx="27">
                  <c:v>2.6291000000000002</c:v>
                </c:pt>
                <c:pt idx="28">
                  <c:v>2.7384999999999997</c:v>
                </c:pt>
                <c:pt idx="29">
                  <c:v>2.8396000000000003</c:v>
                </c:pt>
                <c:pt idx="30">
                  <c:v>2.9333</c:v>
                </c:pt>
                <c:pt idx="31">
                  <c:v>3.0198</c:v>
                </c:pt>
                <c:pt idx="32">
                  <c:v>3.1019999999999999</c:v>
                </c:pt>
                <c:pt idx="33">
                  <c:v>3.1789999999999998</c:v>
                </c:pt>
                <c:pt idx="34">
                  <c:v>3.2507999999999999</c:v>
                </c:pt>
                <c:pt idx="35">
                  <c:v>3.3839000000000001</c:v>
                </c:pt>
                <c:pt idx="36">
                  <c:v>3.5044</c:v>
                </c:pt>
                <c:pt idx="37">
                  <c:v>3.6143999999999998</c:v>
                </c:pt>
                <c:pt idx="38">
                  <c:v>3.7149000000000001</c:v>
                </c:pt>
                <c:pt idx="39">
                  <c:v>3.8080000000000003</c:v>
                </c:pt>
                <c:pt idx="40">
                  <c:v>3.8938000000000001</c:v>
                </c:pt>
                <c:pt idx="41">
                  <c:v>4.0495000000000001</c:v>
                </c:pt>
                <c:pt idx="42">
                  <c:v>4.1861999999999995</c:v>
                </c:pt>
                <c:pt idx="43">
                  <c:v>4.3069999999999995</c:v>
                </c:pt>
                <c:pt idx="44">
                  <c:v>4.4162000000000008</c:v>
                </c:pt>
                <c:pt idx="45">
                  <c:v>4.5146000000000006</c:v>
                </c:pt>
                <c:pt idx="46">
                  <c:v>4.6046000000000005</c:v>
                </c:pt>
                <c:pt idx="47">
                  <c:v>4.6859999999999999</c:v>
                </c:pt>
                <c:pt idx="48">
                  <c:v>4.7620000000000005</c:v>
                </c:pt>
                <c:pt idx="49">
                  <c:v>4.8315999999999999</c:v>
                </c:pt>
                <c:pt idx="50">
                  <c:v>4.8959000000000001</c:v>
                </c:pt>
                <c:pt idx="51">
                  <c:v>4.9558</c:v>
                </c:pt>
                <c:pt idx="52">
                  <c:v>5.0648</c:v>
                </c:pt>
                <c:pt idx="53">
                  <c:v>5.1816000000000004</c:v>
                </c:pt>
                <c:pt idx="54">
                  <c:v>5.282</c:v>
                </c:pt>
                <c:pt idx="55">
                  <c:v>5.3683000000000005</c:v>
                </c:pt>
                <c:pt idx="56">
                  <c:v>5.4447000000000001</c:v>
                </c:pt>
                <c:pt idx="57">
                  <c:v>5.5120999999999993</c:v>
                </c:pt>
                <c:pt idx="58">
                  <c:v>5.5717999999999996</c:v>
                </c:pt>
                <c:pt idx="59">
                  <c:v>5.6248000000000005</c:v>
                </c:pt>
                <c:pt idx="60">
                  <c:v>5.6754999999999995</c:v>
                </c:pt>
                <c:pt idx="61">
                  <c:v>5.7888999999999999</c:v>
                </c:pt>
                <c:pt idx="62">
                  <c:v>5.8810000000000002</c:v>
                </c:pt>
                <c:pt idx="63">
                  <c:v>5.9540999999999995</c:v>
                </c:pt>
                <c:pt idx="64">
                  <c:v>6.0118999999999998</c:v>
                </c:pt>
                <c:pt idx="65">
                  <c:v>6.0574000000000003</c:v>
                </c:pt>
                <c:pt idx="66">
                  <c:v>6.0915999999999997</c:v>
                </c:pt>
                <c:pt idx="67">
                  <c:v>6.1361999999999997</c:v>
                </c:pt>
                <c:pt idx="68">
                  <c:v>6.1569000000000003</c:v>
                </c:pt>
                <c:pt idx="69">
                  <c:v>6.1639999999999997</c:v>
                </c:pt>
                <c:pt idx="70">
                  <c:v>6.16</c:v>
                </c:pt>
                <c:pt idx="71">
                  <c:v>6.1509999999999998</c:v>
                </c:pt>
                <c:pt idx="72">
                  <c:v>6.1359999999999992</c:v>
                </c:pt>
                <c:pt idx="73">
                  <c:v>6.1189999999999998</c:v>
                </c:pt>
                <c:pt idx="74">
                  <c:v>6.1</c:v>
                </c:pt>
                <c:pt idx="75">
                  <c:v>6.0810000000000004</c:v>
                </c:pt>
                <c:pt idx="76">
                  <c:v>6.0600000000000005</c:v>
                </c:pt>
                <c:pt idx="77">
                  <c:v>6.0389999999999997</c:v>
                </c:pt>
                <c:pt idx="78">
                  <c:v>5.9989999999999997</c:v>
                </c:pt>
                <c:pt idx="79">
                  <c:v>5.9470000000000001</c:v>
                </c:pt>
                <c:pt idx="80">
                  <c:v>5.899</c:v>
                </c:pt>
                <c:pt idx="81">
                  <c:v>5.8530000000000006</c:v>
                </c:pt>
                <c:pt idx="82">
                  <c:v>5.8079999999999998</c:v>
                </c:pt>
                <c:pt idx="83">
                  <c:v>5.766</c:v>
                </c:pt>
                <c:pt idx="84">
                  <c:v>5.7249999999999996</c:v>
                </c:pt>
                <c:pt idx="85">
                  <c:v>5.6859999999999999</c:v>
                </c:pt>
                <c:pt idx="86">
                  <c:v>5.6479999999999997</c:v>
                </c:pt>
                <c:pt idx="87">
                  <c:v>5.5760000000000005</c:v>
                </c:pt>
                <c:pt idx="88">
                  <c:v>5.508</c:v>
                </c:pt>
                <c:pt idx="89">
                  <c:v>5.4420000000000002</c:v>
                </c:pt>
                <c:pt idx="90">
                  <c:v>5.3800000000000008</c:v>
                </c:pt>
                <c:pt idx="91">
                  <c:v>5.3230000000000004</c:v>
                </c:pt>
                <c:pt idx="92">
                  <c:v>5.2679999999999998</c:v>
                </c:pt>
                <c:pt idx="93">
                  <c:v>5.1710000000000003</c:v>
                </c:pt>
                <c:pt idx="94">
                  <c:v>5.0890000000000004</c:v>
                </c:pt>
                <c:pt idx="95">
                  <c:v>5.0250000000000004</c:v>
                </c:pt>
                <c:pt idx="96">
                  <c:v>4.9770000000000003</c:v>
                </c:pt>
                <c:pt idx="97">
                  <c:v>4.9459999999999997</c:v>
                </c:pt>
                <c:pt idx="98">
                  <c:v>4.931</c:v>
                </c:pt>
                <c:pt idx="99">
                  <c:v>4.931</c:v>
                </c:pt>
                <c:pt idx="100">
                  <c:v>4.9480000000000004</c:v>
                </c:pt>
                <c:pt idx="101">
                  <c:v>4.9779999999999998</c:v>
                </c:pt>
                <c:pt idx="102">
                  <c:v>5.0220000000000002</c:v>
                </c:pt>
                <c:pt idx="103">
                  <c:v>5.0780000000000003</c:v>
                </c:pt>
                <c:pt idx="104">
                  <c:v>5.2240000000000002</c:v>
                </c:pt>
                <c:pt idx="105">
                  <c:v>5.4630000000000001</c:v>
                </c:pt>
                <c:pt idx="106">
                  <c:v>5.7519999999999998</c:v>
                </c:pt>
                <c:pt idx="107">
                  <c:v>6.0820000000000007</c:v>
                </c:pt>
                <c:pt idx="108">
                  <c:v>6.4439999999999991</c:v>
                </c:pt>
                <c:pt idx="109">
                  <c:v>6.8289999999999997</c:v>
                </c:pt>
                <c:pt idx="110">
                  <c:v>7.234</c:v>
                </c:pt>
                <c:pt idx="111">
                  <c:v>7.6509999999999998</c:v>
                </c:pt>
                <c:pt idx="112">
                  <c:v>8.0790000000000006</c:v>
                </c:pt>
                <c:pt idx="113">
                  <c:v>8.9529999999999994</c:v>
                </c:pt>
                <c:pt idx="114">
                  <c:v>9.8329999999999984</c:v>
                </c:pt>
                <c:pt idx="115">
                  <c:v>10.7102</c:v>
                </c:pt>
                <c:pt idx="116">
                  <c:v>11.575999999999999</c:v>
                </c:pt>
                <c:pt idx="117">
                  <c:v>12.4277</c:v>
                </c:pt>
                <c:pt idx="118">
                  <c:v>13.255000000000001</c:v>
                </c:pt>
                <c:pt idx="119">
                  <c:v>14.8529</c:v>
                </c:pt>
                <c:pt idx="120">
                  <c:v>16.344100000000001</c:v>
                </c:pt>
                <c:pt idx="121">
                  <c:v>17.745200000000001</c:v>
                </c:pt>
                <c:pt idx="122">
                  <c:v>19.043800000000001</c:v>
                </c:pt>
                <c:pt idx="123">
                  <c:v>20.238199999999999</c:v>
                </c:pt>
                <c:pt idx="124">
                  <c:v>21.357299999999999</c:v>
                </c:pt>
                <c:pt idx="125">
                  <c:v>22.3901</c:v>
                </c:pt>
                <c:pt idx="126">
                  <c:v>23.356000000000002</c:v>
                </c:pt>
                <c:pt idx="127">
                  <c:v>24.244499999999999</c:v>
                </c:pt>
                <c:pt idx="128">
                  <c:v>25.075100000000003</c:v>
                </c:pt>
                <c:pt idx="129">
                  <c:v>25.8476</c:v>
                </c:pt>
                <c:pt idx="130">
                  <c:v>27.247199999999999</c:v>
                </c:pt>
                <c:pt idx="131">
                  <c:v>28.7758</c:v>
                </c:pt>
                <c:pt idx="132">
                  <c:v>30.0898</c:v>
                </c:pt>
                <c:pt idx="133">
                  <c:v>31.238099999999999</c:v>
                </c:pt>
                <c:pt idx="134">
                  <c:v>32.2395</c:v>
                </c:pt>
                <c:pt idx="135">
                  <c:v>33.133400000000002</c:v>
                </c:pt>
                <c:pt idx="136">
                  <c:v>33.929400000000001</c:v>
                </c:pt>
                <c:pt idx="137">
                  <c:v>34.646999999999998</c:v>
                </c:pt>
                <c:pt idx="138">
                  <c:v>35.336000000000006</c:v>
                </c:pt>
                <c:pt idx="139">
                  <c:v>36.607199999999999</c:v>
                </c:pt>
                <c:pt idx="140">
                  <c:v>37.501799999999996</c:v>
                </c:pt>
                <c:pt idx="141">
                  <c:v>38.278999999999996</c:v>
                </c:pt>
                <c:pt idx="142">
                  <c:v>38.938000000000002</c:v>
                </c:pt>
                <c:pt idx="143">
                  <c:v>39.498599999999996</c:v>
                </c:pt>
                <c:pt idx="144">
                  <c:v>39.9803</c:v>
                </c:pt>
                <c:pt idx="145">
                  <c:v>40.776699999999998</c:v>
                </c:pt>
                <c:pt idx="146">
                  <c:v>41.405799999999999</c:v>
                </c:pt>
                <c:pt idx="147">
                  <c:v>41.906880000000001</c:v>
                </c:pt>
                <c:pt idx="148">
                  <c:v>42.31944</c:v>
                </c:pt>
                <c:pt idx="149">
                  <c:v>42.643129999999999</c:v>
                </c:pt>
                <c:pt idx="150">
                  <c:v>42.917710000000007</c:v>
                </c:pt>
                <c:pt idx="151">
                  <c:v>43.122989999999994</c:v>
                </c:pt>
                <c:pt idx="152">
                  <c:v>43.288849999999996</c:v>
                </c:pt>
                <c:pt idx="153">
                  <c:v>43.405180000000001</c:v>
                </c:pt>
                <c:pt idx="154">
                  <c:v>43.481909999999999</c:v>
                </c:pt>
                <c:pt idx="155">
                  <c:v>43.528970000000001</c:v>
                </c:pt>
                <c:pt idx="156">
                  <c:v>43.523910000000001</c:v>
                </c:pt>
                <c:pt idx="157">
                  <c:v>43.358740000000004</c:v>
                </c:pt>
                <c:pt idx="158">
                  <c:v>43.064530000000005</c:v>
                </c:pt>
                <c:pt idx="159">
                  <c:v>42.651029999999999</c:v>
                </c:pt>
                <c:pt idx="160">
                  <c:v>42.158059999999999</c:v>
                </c:pt>
                <c:pt idx="161">
                  <c:v>41.585519999999995</c:v>
                </c:pt>
                <c:pt idx="162">
                  <c:v>40.973320000000001</c:v>
                </c:pt>
                <c:pt idx="163">
                  <c:v>40.331389999999999</c:v>
                </c:pt>
                <c:pt idx="164">
                  <c:v>39.659680000000002</c:v>
                </c:pt>
                <c:pt idx="165">
                  <c:v>38.296790000000001</c:v>
                </c:pt>
                <c:pt idx="166">
                  <c:v>36.954439999999998</c:v>
                </c:pt>
                <c:pt idx="167">
                  <c:v>35.672489999999996</c:v>
                </c:pt>
                <c:pt idx="168">
                  <c:v>34.510850000000005</c:v>
                </c:pt>
                <c:pt idx="169">
                  <c:v>33.549440000000004</c:v>
                </c:pt>
                <c:pt idx="170">
                  <c:v>32.628210000000003</c:v>
                </c:pt>
                <c:pt idx="171">
                  <c:v>30.936200000000003</c:v>
                </c:pt>
                <c:pt idx="172">
                  <c:v>29.4146</c:v>
                </c:pt>
                <c:pt idx="173">
                  <c:v>28.043310000000002</c:v>
                </c:pt>
                <c:pt idx="174">
                  <c:v>26.81223</c:v>
                </c:pt>
                <c:pt idx="175">
                  <c:v>25.701330000000002</c:v>
                </c:pt>
                <c:pt idx="176">
                  <c:v>24.70055</c:v>
                </c:pt>
                <c:pt idx="177">
                  <c:v>23.779882999999998</c:v>
                </c:pt>
                <c:pt idx="178">
                  <c:v>22.949296</c:v>
                </c:pt>
                <c:pt idx="179">
                  <c:v>22.178778000000001</c:v>
                </c:pt>
                <c:pt idx="180">
                  <c:v>21.478317000000001</c:v>
                </c:pt>
                <c:pt idx="181">
                  <c:v>20.827905000000001</c:v>
                </c:pt>
                <c:pt idx="182">
                  <c:v>19.677197000000003</c:v>
                </c:pt>
                <c:pt idx="183">
                  <c:v>18.446479</c:v>
                </c:pt>
                <c:pt idx="184">
                  <c:v>17.405897</c:v>
                </c:pt>
                <c:pt idx="185">
                  <c:v>16.525414999999999</c:v>
                </c:pt>
                <c:pt idx="186">
                  <c:v>15.755008999999999</c:v>
                </c:pt>
                <c:pt idx="187">
                  <c:v>15.084662</c:v>
                </c:pt>
                <c:pt idx="188">
                  <c:v>14.494362000000001</c:v>
                </c:pt>
                <c:pt idx="189">
                  <c:v>13.9641</c:v>
                </c:pt>
                <c:pt idx="190">
                  <c:v>13.503869</c:v>
                </c:pt>
                <c:pt idx="191">
                  <c:v>12.703479999999999</c:v>
                </c:pt>
                <c:pt idx="192">
                  <c:v>12.043164999999998</c:v>
                </c:pt>
                <c:pt idx="193">
                  <c:v>11.492903999999999</c:v>
                </c:pt>
                <c:pt idx="194">
                  <c:v>11.032684999999999</c:v>
                </c:pt>
                <c:pt idx="195">
                  <c:v>10.632497000000001</c:v>
                </c:pt>
                <c:pt idx="196">
                  <c:v>10.292335999999999</c:v>
                </c:pt>
                <c:pt idx="197">
                  <c:v>9.7220700000000004</c:v>
                </c:pt>
                <c:pt idx="198">
                  <c:v>9.2778600000000004</c:v>
                </c:pt>
                <c:pt idx="199">
                  <c:v>8.9236900000000006</c:v>
                </c:pt>
                <c:pt idx="200">
                  <c:v>8.6375499999999992</c:v>
                </c:pt>
                <c:pt idx="201">
                  <c:v>8.4014319999999998</c:v>
                </c:pt>
                <c:pt idx="202">
                  <c:v>8.2053320000000003</c:v>
                </c:pt>
                <c:pt idx="203">
                  <c:v>8.041245</c:v>
                </c:pt>
                <c:pt idx="204">
                  <c:v>7.9021689999999998</c:v>
                </c:pt>
                <c:pt idx="205">
                  <c:v>7.7841020000000007</c:v>
                </c:pt>
                <c:pt idx="206">
                  <c:v>7.6820430000000002</c:v>
                </c:pt>
                <c:pt idx="207">
                  <c:v>7.5949900000000001</c:v>
                </c:pt>
                <c:pt idx="208">
                  <c:v>7.4759116999999993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423-4844-A72B-1C34B0435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30856"/>
        <c:axId val="639819096"/>
      </c:scatterChart>
      <c:valAx>
        <c:axId val="63983085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19096"/>
        <c:crosses val="autoZero"/>
        <c:crossBetween val="midCat"/>
        <c:majorUnit val="10"/>
      </c:valAx>
      <c:valAx>
        <c:axId val="639819096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3085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1675422102087982"/>
          <c:y val="0.32517229070805787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srim197Au_Au!$P$5</c:f>
          <c:strCache>
            <c:ptCount val="1"/>
            <c:pt idx="0">
              <c:v>srim197Au_Au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srim197Au_Au!$D$20:$D$228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srim197Au_Au!$J$20:$J$228</c:f>
              <c:numCache>
                <c:formatCode>0.000</c:formatCode>
                <c:ptCount val="209"/>
                <c:pt idx="0">
                  <c:v>1.2999999999999999E-3</c:v>
                </c:pt>
                <c:pt idx="1">
                  <c:v>1.4E-3</c:v>
                </c:pt>
                <c:pt idx="2">
                  <c:v>1.5E-3</c:v>
                </c:pt>
                <c:pt idx="3">
                  <c:v>1.5E-3</c:v>
                </c:pt>
                <c:pt idx="4">
                  <c:v>1.6000000000000001E-3</c:v>
                </c:pt>
                <c:pt idx="5">
                  <c:v>1.6000000000000001E-3</c:v>
                </c:pt>
                <c:pt idx="6">
                  <c:v>1.7000000000000001E-3</c:v>
                </c:pt>
                <c:pt idx="7">
                  <c:v>1.8E-3</c:v>
                </c:pt>
                <c:pt idx="8">
                  <c:v>1.8E-3</c:v>
                </c:pt>
                <c:pt idx="9">
                  <c:v>1.9E-3</c:v>
                </c:pt>
                <c:pt idx="10">
                  <c:v>2E-3</c:v>
                </c:pt>
                <c:pt idx="11">
                  <c:v>2.1000000000000003E-3</c:v>
                </c:pt>
                <c:pt idx="12">
                  <c:v>2.1999999999999997E-3</c:v>
                </c:pt>
                <c:pt idx="13">
                  <c:v>2.3E-3</c:v>
                </c:pt>
                <c:pt idx="14">
                  <c:v>2.4000000000000002E-3</c:v>
                </c:pt>
                <c:pt idx="15">
                  <c:v>2.5000000000000001E-3</c:v>
                </c:pt>
                <c:pt idx="16">
                  <c:v>2.7000000000000001E-3</c:v>
                </c:pt>
                <c:pt idx="17">
                  <c:v>2.8E-3</c:v>
                </c:pt>
                <c:pt idx="18">
                  <c:v>3.0000000000000001E-3</c:v>
                </c:pt>
                <c:pt idx="19">
                  <c:v>3.0999999999999999E-3</c:v>
                </c:pt>
                <c:pt idx="20">
                  <c:v>3.2000000000000002E-3</c:v>
                </c:pt>
                <c:pt idx="21">
                  <c:v>3.4000000000000002E-3</c:v>
                </c:pt>
                <c:pt idx="22">
                  <c:v>3.5000000000000005E-3</c:v>
                </c:pt>
                <c:pt idx="23">
                  <c:v>3.5999999999999999E-3</c:v>
                </c:pt>
                <c:pt idx="24">
                  <c:v>3.6999999999999997E-3</c:v>
                </c:pt>
                <c:pt idx="25">
                  <c:v>3.8E-3</c:v>
                </c:pt>
                <c:pt idx="26">
                  <c:v>4.1000000000000003E-3</c:v>
                </c:pt>
                <c:pt idx="27">
                  <c:v>4.3E-3</c:v>
                </c:pt>
                <c:pt idx="28">
                  <c:v>4.5999999999999999E-3</c:v>
                </c:pt>
                <c:pt idx="29">
                  <c:v>4.8999999999999998E-3</c:v>
                </c:pt>
                <c:pt idx="30">
                  <c:v>5.0999999999999995E-3</c:v>
                </c:pt>
                <c:pt idx="31">
                  <c:v>5.4000000000000003E-3</c:v>
                </c:pt>
                <c:pt idx="32">
                  <c:v>5.5999999999999999E-3</c:v>
                </c:pt>
                <c:pt idx="33">
                  <c:v>5.8000000000000005E-3</c:v>
                </c:pt>
                <c:pt idx="34">
                  <c:v>6.0999999999999995E-3</c:v>
                </c:pt>
                <c:pt idx="35">
                  <c:v>6.5000000000000006E-3</c:v>
                </c:pt>
                <c:pt idx="36">
                  <c:v>6.9000000000000008E-3</c:v>
                </c:pt>
                <c:pt idx="37">
                  <c:v>7.3999999999999995E-3</c:v>
                </c:pt>
                <c:pt idx="38">
                  <c:v>7.7999999999999996E-3</c:v>
                </c:pt>
                <c:pt idx="39">
                  <c:v>8.2000000000000007E-3</c:v>
                </c:pt>
                <c:pt idx="40">
                  <c:v>8.6E-3</c:v>
                </c:pt>
                <c:pt idx="41">
                  <c:v>9.4000000000000004E-3</c:v>
                </c:pt>
                <c:pt idx="42">
                  <c:v>1.0100000000000001E-2</c:v>
                </c:pt>
                <c:pt idx="43">
                  <c:v>1.09E-2</c:v>
                </c:pt>
                <c:pt idx="44">
                  <c:v>1.1600000000000001E-2</c:v>
                </c:pt>
                <c:pt idx="45">
                  <c:v>1.23E-2</c:v>
                </c:pt>
                <c:pt idx="46">
                  <c:v>1.3000000000000001E-2</c:v>
                </c:pt>
                <c:pt idx="47">
                  <c:v>1.37E-2</c:v>
                </c:pt>
                <c:pt idx="48">
                  <c:v>1.44E-2</c:v>
                </c:pt>
                <c:pt idx="49">
                  <c:v>1.4999999999999999E-2</c:v>
                </c:pt>
                <c:pt idx="50">
                  <c:v>1.5699999999999999E-2</c:v>
                </c:pt>
                <c:pt idx="51">
                  <c:v>1.6400000000000001E-2</c:v>
                </c:pt>
                <c:pt idx="52">
                  <c:v>1.77E-2</c:v>
                </c:pt>
                <c:pt idx="53">
                  <c:v>1.9300000000000001E-2</c:v>
                </c:pt>
                <c:pt idx="54">
                  <c:v>2.0899999999999998E-2</c:v>
                </c:pt>
                <c:pt idx="55">
                  <c:v>2.2499999999999999E-2</c:v>
                </c:pt>
                <c:pt idx="56">
                  <c:v>2.4E-2</c:v>
                </c:pt>
                <c:pt idx="57">
                  <c:v>2.5600000000000001E-2</c:v>
                </c:pt>
                <c:pt idx="58">
                  <c:v>2.7100000000000003E-2</c:v>
                </c:pt>
                <c:pt idx="59">
                  <c:v>2.8699999999999996E-2</c:v>
                </c:pt>
                <c:pt idx="60">
                  <c:v>3.0199999999999998E-2</c:v>
                </c:pt>
                <c:pt idx="61">
                  <c:v>3.32E-2</c:v>
                </c:pt>
                <c:pt idx="62">
                  <c:v>3.6199999999999996E-2</c:v>
                </c:pt>
                <c:pt idx="63">
                  <c:v>3.9199999999999999E-2</c:v>
                </c:pt>
                <c:pt idx="64">
                  <c:v>4.2099999999999999E-2</c:v>
                </c:pt>
                <c:pt idx="65">
                  <c:v>4.5100000000000001E-2</c:v>
                </c:pt>
                <c:pt idx="66">
                  <c:v>4.8099999999999997E-2</c:v>
                </c:pt>
                <c:pt idx="67">
                  <c:v>5.4000000000000006E-2</c:v>
                </c:pt>
                <c:pt idx="68">
                  <c:v>5.9899999999999995E-2</c:v>
                </c:pt>
                <c:pt idx="69">
                  <c:v>6.59E-2</c:v>
                </c:pt>
                <c:pt idx="70">
                  <c:v>7.1999999999999995E-2</c:v>
                </c:pt>
                <c:pt idx="71">
                  <c:v>7.8E-2</c:v>
                </c:pt>
                <c:pt idx="72">
                  <c:v>8.4199999999999997E-2</c:v>
                </c:pt>
                <c:pt idx="73">
                  <c:v>9.0400000000000008E-2</c:v>
                </c:pt>
                <c:pt idx="74">
                  <c:v>9.6599999999999991E-2</c:v>
                </c:pt>
                <c:pt idx="75">
                  <c:v>0.10289999999999999</c:v>
                </c:pt>
                <c:pt idx="76">
                  <c:v>0.10920000000000001</c:v>
                </c:pt>
                <c:pt idx="77">
                  <c:v>0.11559999999999999</c:v>
                </c:pt>
                <c:pt idx="78">
                  <c:v>0.1285</c:v>
                </c:pt>
                <c:pt idx="79">
                  <c:v>0.1449</c:v>
                </c:pt>
                <c:pt idx="80">
                  <c:v>0.16160000000000002</c:v>
                </c:pt>
                <c:pt idx="81">
                  <c:v>0.17849999999999999</c:v>
                </c:pt>
                <c:pt idx="82">
                  <c:v>0.1956</c:v>
                </c:pt>
                <c:pt idx="83">
                  <c:v>0.21299999999999999</c:v>
                </c:pt>
                <c:pt idx="84">
                  <c:v>0.2306</c:v>
                </c:pt>
                <c:pt idx="85">
                  <c:v>0.24840000000000001</c:v>
                </c:pt>
                <c:pt idx="86">
                  <c:v>0.26640000000000003</c:v>
                </c:pt>
                <c:pt idx="87">
                  <c:v>0.3029</c:v>
                </c:pt>
                <c:pt idx="88">
                  <c:v>0.34029999999999999</c:v>
                </c:pt>
                <c:pt idx="89">
                  <c:v>0.37829999999999997</c:v>
                </c:pt>
                <c:pt idx="90">
                  <c:v>0.41699999999999998</c:v>
                </c:pt>
                <c:pt idx="91">
                  <c:v>0.45629999999999998</c:v>
                </c:pt>
                <c:pt idx="92">
                  <c:v>0.49630000000000002</c:v>
                </c:pt>
                <c:pt idx="93">
                  <c:v>0.57800000000000007</c:v>
                </c:pt>
                <c:pt idx="94">
                  <c:v>0.66180000000000005</c:v>
                </c:pt>
                <c:pt idx="95">
                  <c:v>0.74729999999999996</c:v>
                </c:pt>
                <c:pt idx="96">
                  <c:v>0.83430000000000004</c:v>
                </c:pt>
                <c:pt idx="97">
                  <c:v>0.92249999999999999</c:v>
                </c:pt>
                <c:pt idx="98" formatCode="0.00">
                  <c:v>1.01</c:v>
                </c:pt>
                <c:pt idx="99" formatCode="0.00">
                  <c:v>1.1000000000000001</c:v>
                </c:pt>
                <c:pt idx="100" formatCode="0.00">
                  <c:v>1.19</c:v>
                </c:pt>
                <c:pt idx="101" formatCode="0.00">
                  <c:v>1.28</c:v>
                </c:pt>
                <c:pt idx="102" formatCode="0.00">
                  <c:v>1.37</c:v>
                </c:pt>
                <c:pt idx="103" formatCode="0.00">
                  <c:v>1.46</c:v>
                </c:pt>
                <c:pt idx="104" formatCode="0.00">
                  <c:v>1.63</c:v>
                </c:pt>
                <c:pt idx="105" formatCode="0.00">
                  <c:v>1.85</c:v>
                </c:pt>
                <c:pt idx="106" formatCode="0.00">
                  <c:v>2.0499999999999998</c:v>
                </c:pt>
                <c:pt idx="107" formatCode="0.00">
                  <c:v>2.2400000000000002</c:v>
                </c:pt>
                <c:pt idx="108" formatCode="0.00">
                  <c:v>2.4300000000000002</c:v>
                </c:pt>
                <c:pt idx="109" formatCode="0.00">
                  <c:v>2.61</c:v>
                </c:pt>
                <c:pt idx="110" formatCode="0.00">
                  <c:v>2.77</c:v>
                </c:pt>
                <c:pt idx="111" formatCode="0.00">
                  <c:v>2.93</c:v>
                </c:pt>
                <c:pt idx="112" formatCode="0.00">
                  <c:v>3.08</c:v>
                </c:pt>
                <c:pt idx="113" formatCode="0.00">
                  <c:v>3.36</c:v>
                </c:pt>
                <c:pt idx="114" formatCode="0.00">
                  <c:v>3.62</c:v>
                </c:pt>
                <c:pt idx="115" formatCode="0.00">
                  <c:v>3.85</c:v>
                </c:pt>
                <c:pt idx="116" formatCode="0.00">
                  <c:v>4.07</c:v>
                </c:pt>
                <c:pt idx="117" formatCode="0.00">
                  <c:v>4.28</c:v>
                </c:pt>
                <c:pt idx="118" formatCode="0.00">
                  <c:v>4.47</c:v>
                </c:pt>
                <c:pt idx="119" formatCode="0.00">
                  <c:v>4.82</c:v>
                </c:pt>
                <c:pt idx="120" formatCode="0.00">
                  <c:v>5.14</c:v>
                </c:pt>
                <c:pt idx="121" formatCode="0.00">
                  <c:v>5.43</c:v>
                </c:pt>
                <c:pt idx="122" formatCode="0.00">
                  <c:v>5.71</c:v>
                </c:pt>
                <c:pt idx="123" formatCode="0.00">
                  <c:v>5.96</c:v>
                </c:pt>
                <c:pt idx="124" formatCode="0.00">
                  <c:v>6.2</c:v>
                </c:pt>
                <c:pt idx="125" formatCode="0.00">
                  <c:v>6.44</c:v>
                </c:pt>
                <c:pt idx="126" formatCode="0.00">
                  <c:v>6.66</c:v>
                </c:pt>
                <c:pt idx="127" formatCode="0.00">
                  <c:v>6.87</c:v>
                </c:pt>
                <c:pt idx="128" formatCode="0.00">
                  <c:v>7.08</c:v>
                </c:pt>
                <c:pt idx="129" formatCode="0.00">
                  <c:v>7.28</c:v>
                </c:pt>
                <c:pt idx="130" formatCode="0.00">
                  <c:v>7.66</c:v>
                </c:pt>
                <c:pt idx="131" formatCode="0.00">
                  <c:v>8.1199999999999992</c:v>
                </c:pt>
                <c:pt idx="132" formatCode="0.00">
                  <c:v>8.5500000000000007</c:v>
                </c:pt>
                <c:pt idx="133" formatCode="0.00">
                  <c:v>8.9700000000000006</c:v>
                </c:pt>
                <c:pt idx="134" formatCode="0.00">
                  <c:v>9.3800000000000008</c:v>
                </c:pt>
                <c:pt idx="135" formatCode="0.00">
                  <c:v>9.77</c:v>
                </c:pt>
                <c:pt idx="136" formatCode="0.00">
                  <c:v>10.15</c:v>
                </c:pt>
                <c:pt idx="137" formatCode="0.00">
                  <c:v>10.53</c:v>
                </c:pt>
                <c:pt idx="138" formatCode="0.00">
                  <c:v>10.9</c:v>
                </c:pt>
                <c:pt idx="139" formatCode="0.00">
                  <c:v>11.61</c:v>
                </c:pt>
                <c:pt idx="140" formatCode="0.00">
                  <c:v>12.31</c:v>
                </c:pt>
                <c:pt idx="141" formatCode="0.00">
                  <c:v>12.99</c:v>
                </c:pt>
                <c:pt idx="142" formatCode="0.00">
                  <c:v>13.66</c:v>
                </c:pt>
                <c:pt idx="143" formatCode="0.00">
                  <c:v>14.31</c:v>
                </c:pt>
                <c:pt idx="144" formatCode="0.00">
                  <c:v>14.96</c:v>
                </c:pt>
                <c:pt idx="145" formatCode="0.00">
                  <c:v>16.239999999999998</c:v>
                </c:pt>
                <c:pt idx="146" formatCode="0.00">
                  <c:v>17.5</c:v>
                </c:pt>
                <c:pt idx="147" formatCode="0.00">
                  <c:v>18.739999999999998</c:v>
                </c:pt>
                <c:pt idx="148" formatCode="0.00">
                  <c:v>19.97</c:v>
                </c:pt>
                <c:pt idx="149" formatCode="0.00">
                  <c:v>21.19</c:v>
                </c:pt>
                <c:pt idx="150" formatCode="0.00">
                  <c:v>22.39</c:v>
                </c:pt>
                <c:pt idx="151" formatCode="0.00">
                  <c:v>23.6</c:v>
                </c:pt>
                <c:pt idx="152" formatCode="0.00">
                  <c:v>24.79</c:v>
                </c:pt>
                <c:pt idx="153" formatCode="0.00">
                  <c:v>25.99</c:v>
                </c:pt>
                <c:pt idx="154" formatCode="0.00">
                  <c:v>27.18</c:v>
                </c:pt>
                <c:pt idx="155" formatCode="0.00">
                  <c:v>28.37</c:v>
                </c:pt>
                <c:pt idx="156" formatCode="0.00">
                  <c:v>30.74</c:v>
                </c:pt>
                <c:pt idx="157" formatCode="0.00">
                  <c:v>33.72</c:v>
                </c:pt>
                <c:pt idx="158" formatCode="0.00">
                  <c:v>36.72</c:v>
                </c:pt>
                <c:pt idx="159" formatCode="0.00">
                  <c:v>39.74</c:v>
                </c:pt>
                <c:pt idx="160" formatCode="0.00">
                  <c:v>42.79</c:v>
                </c:pt>
                <c:pt idx="161" formatCode="0.00">
                  <c:v>45.88</c:v>
                </c:pt>
                <c:pt idx="162" formatCode="0.00">
                  <c:v>49.01</c:v>
                </c:pt>
                <c:pt idx="163" formatCode="0.00">
                  <c:v>52.2</c:v>
                </c:pt>
                <c:pt idx="164" formatCode="0.00">
                  <c:v>55.43</c:v>
                </c:pt>
                <c:pt idx="165" formatCode="0.00">
                  <c:v>62.08</c:v>
                </c:pt>
                <c:pt idx="166" formatCode="0.00">
                  <c:v>68.959999999999994</c:v>
                </c:pt>
                <c:pt idx="167" formatCode="0.00">
                  <c:v>76.09</c:v>
                </c:pt>
                <c:pt idx="168" formatCode="0.00">
                  <c:v>83.47</c:v>
                </c:pt>
                <c:pt idx="169" formatCode="0.00">
                  <c:v>91.08</c:v>
                </c:pt>
                <c:pt idx="170" formatCode="0.00">
                  <c:v>98.91</c:v>
                </c:pt>
                <c:pt idx="171" formatCode="0.00">
                  <c:v>115.21</c:v>
                </c:pt>
                <c:pt idx="172" formatCode="0.00">
                  <c:v>132.38</c:v>
                </c:pt>
                <c:pt idx="173" formatCode="0.00">
                  <c:v>150.41</c:v>
                </c:pt>
                <c:pt idx="174" formatCode="0.00">
                  <c:v>169.29</c:v>
                </c:pt>
                <c:pt idx="175" formatCode="0.00">
                  <c:v>189.02</c:v>
                </c:pt>
                <c:pt idx="176" formatCode="0.00">
                  <c:v>209.58</c:v>
                </c:pt>
                <c:pt idx="177" formatCode="0.00">
                  <c:v>230.95</c:v>
                </c:pt>
                <c:pt idx="178" formatCode="0.00">
                  <c:v>253.12</c:v>
                </c:pt>
                <c:pt idx="179" formatCode="0.00">
                  <c:v>276.07</c:v>
                </c:pt>
                <c:pt idx="180" formatCode="0.00">
                  <c:v>299.8</c:v>
                </c:pt>
                <c:pt idx="181" formatCode="0.00">
                  <c:v>324.29000000000002</c:v>
                </c:pt>
                <c:pt idx="182" formatCode="0.00">
                  <c:v>375.47</c:v>
                </c:pt>
                <c:pt idx="183" formatCode="0.00">
                  <c:v>443.45</c:v>
                </c:pt>
                <c:pt idx="184" formatCode="0.00">
                  <c:v>515.72</c:v>
                </c:pt>
                <c:pt idx="185" formatCode="0.00">
                  <c:v>592.08000000000004</c:v>
                </c:pt>
                <c:pt idx="186" formatCode="0.00">
                  <c:v>672.35</c:v>
                </c:pt>
                <c:pt idx="187" formatCode="0.00">
                  <c:v>756.36</c:v>
                </c:pt>
                <c:pt idx="188" formatCode="0.00">
                  <c:v>843.95</c:v>
                </c:pt>
                <c:pt idx="189" formatCode="0.00">
                  <c:v>934.96</c:v>
                </c:pt>
                <c:pt idx="190" formatCode="0.0">
                  <c:v>1030</c:v>
                </c:pt>
                <c:pt idx="191" formatCode="0.0">
                  <c:v>1230</c:v>
                </c:pt>
                <c:pt idx="192" formatCode="0.0">
                  <c:v>1440</c:v>
                </c:pt>
                <c:pt idx="193" formatCode="0.0">
                  <c:v>1660</c:v>
                </c:pt>
                <c:pt idx="194" formatCode="0.0">
                  <c:v>1890</c:v>
                </c:pt>
                <c:pt idx="195" formatCode="0.0">
                  <c:v>2130</c:v>
                </c:pt>
                <c:pt idx="196" formatCode="0.0">
                  <c:v>2370</c:v>
                </c:pt>
                <c:pt idx="197" formatCode="0.0">
                  <c:v>2890</c:v>
                </c:pt>
                <c:pt idx="198" formatCode="0.0">
                  <c:v>3440</c:v>
                </c:pt>
                <c:pt idx="199" formatCode="0.0">
                  <c:v>4010</c:v>
                </c:pt>
                <c:pt idx="200" formatCode="0.0">
                  <c:v>4600</c:v>
                </c:pt>
                <c:pt idx="201" formatCode="0.0">
                  <c:v>5200</c:v>
                </c:pt>
                <c:pt idx="202" formatCode="0.0">
                  <c:v>5830</c:v>
                </c:pt>
                <c:pt idx="203" formatCode="0.0">
                  <c:v>6460</c:v>
                </c:pt>
                <c:pt idx="204" formatCode="0.0">
                  <c:v>7110</c:v>
                </c:pt>
                <c:pt idx="205" formatCode="0.0">
                  <c:v>7770</c:v>
                </c:pt>
                <c:pt idx="206" formatCode="0.0">
                  <c:v>8440</c:v>
                </c:pt>
                <c:pt idx="207" formatCode="0.0">
                  <c:v>9120</c:v>
                </c:pt>
                <c:pt idx="208" formatCode="0.0">
                  <c:v>10290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F70-4176-A56A-4230BF2B5395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srim197Au_Au!$D$20:$D$228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srim197Au_Au!$M$20:$M$228</c:f>
              <c:numCache>
                <c:formatCode>0.000</c:formatCode>
                <c:ptCount val="209"/>
                <c:pt idx="0">
                  <c:v>1.0999999999999998E-3</c:v>
                </c:pt>
                <c:pt idx="1">
                  <c:v>1.0999999999999998E-3</c:v>
                </c:pt>
                <c:pt idx="2">
                  <c:v>1.2000000000000001E-3</c:v>
                </c:pt>
                <c:pt idx="3">
                  <c:v>1.2000000000000001E-3</c:v>
                </c:pt>
                <c:pt idx="4">
                  <c:v>1.2000000000000001E-3</c:v>
                </c:pt>
                <c:pt idx="5">
                  <c:v>1.2999999999999999E-3</c:v>
                </c:pt>
                <c:pt idx="6">
                  <c:v>1.2999999999999999E-3</c:v>
                </c:pt>
                <c:pt idx="7">
                  <c:v>1.4E-3</c:v>
                </c:pt>
                <c:pt idx="8">
                  <c:v>1.4E-3</c:v>
                </c:pt>
                <c:pt idx="9">
                  <c:v>1.5E-3</c:v>
                </c:pt>
                <c:pt idx="10">
                  <c:v>1.5E-3</c:v>
                </c:pt>
                <c:pt idx="11">
                  <c:v>1.6000000000000001E-3</c:v>
                </c:pt>
                <c:pt idx="12">
                  <c:v>1.7000000000000001E-3</c:v>
                </c:pt>
                <c:pt idx="13">
                  <c:v>1.7000000000000001E-3</c:v>
                </c:pt>
                <c:pt idx="14">
                  <c:v>1.8E-3</c:v>
                </c:pt>
                <c:pt idx="15">
                  <c:v>1.9E-3</c:v>
                </c:pt>
                <c:pt idx="16">
                  <c:v>2E-3</c:v>
                </c:pt>
                <c:pt idx="17">
                  <c:v>2.1000000000000003E-3</c:v>
                </c:pt>
                <c:pt idx="18">
                  <c:v>2.1999999999999997E-3</c:v>
                </c:pt>
                <c:pt idx="19">
                  <c:v>2.1999999999999997E-3</c:v>
                </c:pt>
                <c:pt idx="20">
                  <c:v>2.3E-3</c:v>
                </c:pt>
                <c:pt idx="21">
                  <c:v>2.4000000000000002E-3</c:v>
                </c:pt>
                <c:pt idx="22">
                  <c:v>2.5000000000000001E-3</c:v>
                </c:pt>
                <c:pt idx="23">
                  <c:v>2.5000000000000001E-3</c:v>
                </c:pt>
                <c:pt idx="24">
                  <c:v>2.5999999999999999E-3</c:v>
                </c:pt>
                <c:pt idx="25">
                  <c:v>2.7000000000000001E-3</c:v>
                </c:pt>
                <c:pt idx="26">
                  <c:v>2.8E-3</c:v>
                </c:pt>
                <c:pt idx="27">
                  <c:v>3.0000000000000001E-3</c:v>
                </c:pt>
                <c:pt idx="28">
                  <c:v>3.0999999999999999E-3</c:v>
                </c:pt>
                <c:pt idx="29">
                  <c:v>3.3E-3</c:v>
                </c:pt>
                <c:pt idx="30">
                  <c:v>3.4000000000000002E-3</c:v>
                </c:pt>
                <c:pt idx="31">
                  <c:v>3.5999999999999999E-3</c:v>
                </c:pt>
                <c:pt idx="32">
                  <c:v>3.6999999999999997E-3</c:v>
                </c:pt>
                <c:pt idx="33">
                  <c:v>3.8999999999999998E-3</c:v>
                </c:pt>
                <c:pt idx="34">
                  <c:v>4.0000000000000001E-3</c:v>
                </c:pt>
                <c:pt idx="35">
                  <c:v>4.2000000000000006E-3</c:v>
                </c:pt>
                <c:pt idx="36">
                  <c:v>4.4999999999999997E-3</c:v>
                </c:pt>
                <c:pt idx="37">
                  <c:v>4.7000000000000002E-3</c:v>
                </c:pt>
                <c:pt idx="38">
                  <c:v>4.8999999999999998E-3</c:v>
                </c:pt>
                <c:pt idx="39">
                  <c:v>5.0999999999999995E-3</c:v>
                </c:pt>
                <c:pt idx="40">
                  <c:v>5.4000000000000003E-3</c:v>
                </c:pt>
                <c:pt idx="41">
                  <c:v>5.8000000000000005E-3</c:v>
                </c:pt>
                <c:pt idx="42">
                  <c:v>6.1999999999999998E-3</c:v>
                </c:pt>
                <c:pt idx="43">
                  <c:v>6.6E-3</c:v>
                </c:pt>
                <c:pt idx="44">
                  <c:v>6.9000000000000008E-3</c:v>
                </c:pt>
                <c:pt idx="45">
                  <c:v>7.2999999999999992E-3</c:v>
                </c:pt>
                <c:pt idx="46">
                  <c:v>7.7000000000000002E-3</c:v>
                </c:pt>
                <c:pt idx="47">
                  <c:v>8.0000000000000002E-3</c:v>
                </c:pt>
                <c:pt idx="48">
                  <c:v>8.4000000000000012E-3</c:v>
                </c:pt>
                <c:pt idx="49">
                  <c:v>8.6999999999999994E-3</c:v>
                </c:pt>
                <c:pt idx="50">
                  <c:v>8.9999999999999993E-3</c:v>
                </c:pt>
                <c:pt idx="51">
                  <c:v>9.4000000000000004E-3</c:v>
                </c:pt>
                <c:pt idx="52">
                  <c:v>0.01</c:v>
                </c:pt>
                <c:pt idx="53">
                  <c:v>1.0800000000000001E-2</c:v>
                </c:pt>
                <c:pt idx="54">
                  <c:v>1.1600000000000001E-2</c:v>
                </c:pt>
                <c:pt idx="55">
                  <c:v>1.23E-2</c:v>
                </c:pt>
                <c:pt idx="56">
                  <c:v>1.3100000000000001E-2</c:v>
                </c:pt>
                <c:pt idx="57">
                  <c:v>1.3800000000000002E-2</c:v>
                </c:pt>
                <c:pt idx="58">
                  <c:v>1.4599999999999998E-2</c:v>
                </c:pt>
                <c:pt idx="59">
                  <c:v>1.5299999999999999E-2</c:v>
                </c:pt>
                <c:pt idx="60">
                  <c:v>1.6E-2</c:v>
                </c:pt>
                <c:pt idx="61">
                  <c:v>1.7399999999999999E-2</c:v>
                </c:pt>
                <c:pt idx="62">
                  <c:v>1.8800000000000001E-2</c:v>
                </c:pt>
                <c:pt idx="63">
                  <c:v>2.01E-2</c:v>
                </c:pt>
                <c:pt idx="64">
                  <c:v>2.1399999999999999E-2</c:v>
                </c:pt>
                <c:pt idx="65">
                  <c:v>2.2800000000000001E-2</c:v>
                </c:pt>
                <c:pt idx="66">
                  <c:v>2.41E-2</c:v>
                </c:pt>
                <c:pt idx="67">
                  <c:v>2.6600000000000002E-2</c:v>
                </c:pt>
                <c:pt idx="68">
                  <c:v>2.9199999999999997E-2</c:v>
                </c:pt>
                <c:pt idx="69">
                  <c:v>3.1800000000000002E-2</c:v>
                </c:pt>
                <c:pt idx="70">
                  <c:v>3.4300000000000004E-2</c:v>
                </c:pt>
                <c:pt idx="71">
                  <c:v>3.6900000000000002E-2</c:v>
                </c:pt>
                <c:pt idx="72">
                  <c:v>3.9400000000000004E-2</c:v>
                </c:pt>
                <c:pt idx="73">
                  <c:v>4.19E-2</c:v>
                </c:pt>
                <c:pt idx="74">
                  <c:v>4.4499999999999998E-2</c:v>
                </c:pt>
                <c:pt idx="75">
                  <c:v>4.7E-2</c:v>
                </c:pt>
                <c:pt idx="76">
                  <c:v>4.9500000000000002E-2</c:v>
                </c:pt>
                <c:pt idx="77">
                  <c:v>5.2000000000000005E-2</c:v>
                </c:pt>
                <c:pt idx="78">
                  <c:v>5.6999999999999995E-2</c:v>
                </c:pt>
                <c:pt idx="79">
                  <c:v>6.3200000000000006E-2</c:v>
                </c:pt>
                <c:pt idx="80">
                  <c:v>6.9399999999999989E-2</c:v>
                </c:pt>
                <c:pt idx="81">
                  <c:v>7.5600000000000001E-2</c:v>
                </c:pt>
                <c:pt idx="82">
                  <c:v>8.1799999999999998E-2</c:v>
                </c:pt>
                <c:pt idx="83">
                  <c:v>8.7900000000000006E-2</c:v>
                </c:pt>
                <c:pt idx="84">
                  <c:v>9.4E-2</c:v>
                </c:pt>
                <c:pt idx="85">
                  <c:v>0.1</c:v>
                </c:pt>
                <c:pt idx="86">
                  <c:v>0.10600000000000001</c:v>
                </c:pt>
                <c:pt idx="87">
                  <c:v>0.11799999999999999</c:v>
                </c:pt>
                <c:pt idx="88">
                  <c:v>0.12989999999999999</c:v>
                </c:pt>
                <c:pt idx="89">
                  <c:v>0.14169999999999999</c:v>
                </c:pt>
                <c:pt idx="90">
                  <c:v>0.15340000000000001</c:v>
                </c:pt>
                <c:pt idx="91">
                  <c:v>0.16499999999999998</c:v>
                </c:pt>
                <c:pt idx="92">
                  <c:v>0.17660000000000001</c:v>
                </c:pt>
                <c:pt idx="93">
                  <c:v>0.1996</c:v>
                </c:pt>
                <c:pt idx="94">
                  <c:v>0.2223</c:v>
                </c:pt>
                <c:pt idx="95">
                  <c:v>0.24460000000000001</c:v>
                </c:pt>
                <c:pt idx="96">
                  <c:v>0.2666</c:v>
                </c:pt>
                <c:pt idx="97">
                  <c:v>0.28820000000000001</c:v>
                </c:pt>
                <c:pt idx="98">
                  <c:v>0.30930000000000002</c:v>
                </c:pt>
                <c:pt idx="99">
                  <c:v>0.32979999999999998</c:v>
                </c:pt>
                <c:pt idx="100">
                  <c:v>0.34970000000000001</c:v>
                </c:pt>
                <c:pt idx="101">
                  <c:v>0.36899999999999999</c:v>
                </c:pt>
                <c:pt idx="102">
                  <c:v>0.3876</c:v>
                </c:pt>
                <c:pt idx="103">
                  <c:v>0.40549999999999997</c:v>
                </c:pt>
                <c:pt idx="104">
                  <c:v>0.43929999999999997</c:v>
                </c:pt>
                <c:pt idx="105">
                  <c:v>0.47759999999999997</c:v>
                </c:pt>
                <c:pt idx="106">
                  <c:v>0.51150000000000007</c:v>
                </c:pt>
                <c:pt idx="107">
                  <c:v>0.54149999999999998</c:v>
                </c:pt>
                <c:pt idx="108">
                  <c:v>0.56799999999999995</c:v>
                </c:pt>
                <c:pt idx="109">
                  <c:v>0.59130000000000005</c:v>
                </c:pt>
                <c:pt idx="110">
                  <c:v>0.6119</c:v>
                </c:pt>
                <c:pt idx="111">
                  <c:v>0.63019999999999998</c:v>
                </c:pt>
                <c:pt idx="112">
                  <c:v>0.64649999999999996</c:v>
                </c:pt>
                <c:pt idx="113">
                  <c:v>0.67449999999999999</c:v>
                </c:pt>
                <c:pt idx="114">
                  <c:v>0.69730000000000003</c:v>
                </c:pt>
                <c:pt idx="115">
                  <c:v>0.71599999999999997</c:v>
                </c:pt>
                <c:pt idx="116">
                  <c:v>0.73170000000000002</c:v>
                </c:pt>
                <c:pt idx="117">
                  <c:v>0.745</c:v>
                </c:pt>
                <c:pt idx="118">
                  <c:v>0.75639999999999996</c:v>
                </c:pt>
                <c:pt idx="119">
                  <c:v>0.77569999999999995</c:v>
                </c:pt>
                <c:pt idx="120">
                  <c:v>0.79080000000000006</c:v>
                </c:pt>
                <c:pt idx="121">
                  <c:v>0.80289999999999995</c:v>
                </c:pt>
                <c:pt idx="122">
                  <c:v>0.81289999999999996</c:v>
                </c:pt>
                <c:pt idx="123">
                  <c:v>0.82140000000000002</c:v>
                </c:pt>
                <c:pt idx="124">
                  <c:v>0.8287000000000001</c:v>
                </c:pt>
                <c:pt idx="125">
                  <c:v>0.83499999999999996</c:v>
                </c:pt>
                <c:pt idx="126">
                  <c:v>0.84060000000000001</c:v>
                </c:pt>
                <c:pt idx="127">
                  <c:v>0.84559999999999991</c:v>
                </c:pt>
                <c:pt idx="128">
                  <c:v>0.85009999999999997</c:v>
                </c:pt>
                <c:pt idx="129">
                  <c:v>0.85419999999999996</c:v>
                </c:pt>
                <c:pt idx="130">
                  <c:v>0.86219999999999997</c:v>
                </c:pt>
                <c:pt idx="131">
                  <c:v>0.87109999999999999</c:v>
                </c:pt>
                <c:pt idx="132">
                  <c:v>0.87880000000000003</c:v>
                </c:pt>
                <c:pt idx="133">
                  <c:v>0.88550000000000006</c:v>
                </c:pt>
                <c:pt idx="134">
                  <c:v>0.89139999999999997</c:v>
                </c:pt>
                <c:pt idx="135">
                  <c:v>0.89689999999999992</c:v>
                </c:pt>
                <c:pt idx="136">
                  <c:v>0.90180000000000005</c:v>
                </c:pt>
                <c:pt idx="137">
                  <c:v>0.90639999999999998</c:v>
                </c:pt>
                <c:pt idx="138">
                  <c:v>0.91059999999999997</c:v>
                </c:pt>
                <c:pt idx="139">
                  <c:v>0.92100000000000004</c:v>
                </c:pt>
                <c:pt idx="140">
                  <c:v>0.93049999999999999</c:v>
                </c:pt>
                <c:pt idx="141">
                  <c:v>0.93919999999999992</c:v>
                </c:pt>
                <c:pt idx="142">
                  <c:v>0.94730000000000003</c:v>
                </c:pt>
                <c:pt idx="143">
                  <c:v>0.95500000000000007</c:v>
                </c:pt>
                <c:pt idx="144">
                  <c:v>0.96219999999999994</c:v>
                </c:pt>
                <c:pt idx="145">
                  <c:v>0.98409999999999997</c:v>
                </c:pt>
                <c:pt idx="146" formatCode="0.00">
                  <c:v>1</c:v>
                </c:pt>
                <c:pt idx="147" formatCode="0.00">
                  <c:v>1.02</c:v>
                </c:pt>
                <c:pt idx="148" formatCode="0.00">
                  <c:v>1.04</c:v>
                </c:pt>
                <c:pt idx="149" formatCode="0.00">
                  <c:v>1.06</c:v>
                </c:pt>
                <c:pt idx="150" formatCode="0.00">
                  <c:v>1.08</c:v>
                </c:pt>
                <c:pt idx="151" formatCode="0.00">
                  <c:v>1.0900000000000001</c:v>
                </c:pt>
                <c:pt idx="152" formatCode="0.00">
                  <c:v>1.1100000000000001</c:v>
                </c:pt>
                <c:pt idx="153" formatCode="0.00">
                  <c:v>1.1200000000000001</c:v>
                </c:pt>
                <c:pt idx="154" formatCode="0.00">
                  <c:v>1.1399999999999999</c:v>
                </c:pt>
                <c:pt idx="155" formatCode="0.00">
                  <c:v>1.1499999999999999</c:v>
                </c:pt>
                <c:pt idx="156" formatCode="0.00">
                  <c:v>1.21</c:v>
                </c:pt>
                <c:pt idx="157" formatCode="0.00">
                  <c:v>1.28</c:v>
                </c:pt>
                <c:pt idx="158" formatCode="0.00">
                  <c:v>1.36</c:v>
                </c:pt>
                <c:pt idx="159" formatCode="0.00">
                  <c:v>1.43</c:v>
                </c:pt>
                <c:pt idx="160" formatCode="0.00">
                  <c:v>1.49</c:v>
                </c:pt>
                <c:pt idx="161" formatCode="0.00">
                  <c:v>1.56</c:v>
                </c:pt>
                <c:pt idx="162" formatCode="0.00">
                  <c:v>1.63</c:v>
                </c:pt>
                <c:pt idx="163" formatCode="0.00">
                  <c:v>1.69</c:v>
                </c:pt>
                <c:pt idx="164" formatCode="0.00">
                  <c:v>1.76</c:v>
                </c:pt>
                <c:pt idx="165" formatCode="0.00">
                  <c:v>2</c:v>
                </c:pt>
                <c:pt idx="166" formatCode="0.00">
                  <c:v>2.23</c:v>
                </c:pt>
                <c:pt idx="167" formatCode="0.00">
                  <c:v>2.4500000000000002</c:v>
                </c:pt>
                <c:pt idx="168" formatCode="0.00">
                  <c:v>2.67</c:v>
                </c:pt>
                <c:pt idx="169" formatCode="0.00">
                  <c:v>2.89</c:v>
                </c:pt>
                <c:pt idx="170" formatCode="0.00">
                  <c:v>3.1</c:v>
                </c:pt>
                <c:pt idx="171" formatCode="0.00">
                  <c:v>3.87</c:v>
                </c:pt>
                <c:pt idx="172" formatCode="0.00">
                  <c:v>4.58</c:v>
                </c:pt>
                <c:pt idx="173" formatCode="0.00">
                  <c:v>5.25</c:v>
                </c:pt>
                <c:pt idx="174" formatCode="0.00">
                  <c:v>5.9</c:v>
                </c:pt>
                <c:pt idx="175" formatCode="0.00">
                  <c:v>6.54</c:v>
                </c:pt>
                <c:pt idx="176" formatCode="0.00">
                  <c:v>7.16</c:v>
                </c:pt>
                <c:pt idx="177" formatCode="0.00">
                  <c:v>7.78</c:v>
                </c:pt>
                <c:pt idx="178" formatCode="0.00">
                  <c:v>8.4</c:v>
                </c:pt>
                <c:pt idx="179" formatCode="0.00">
                  <c:v>9.02</c:v>
                </c:pt>
                <c:pt idx="180" formatCode="0.00">
                  <c:v>9.6300000000000008</c:v>
                </c:pt>
                <c:pt idx="181" formatCode="0.00">
                  <c:v>10.25</c:v>
                </c:pt>
                <c:pt idx="182" formatCode="0.00">
                  <c:v>12.56</c:v>
                </c:pt>
                <c:pt idx="183" formatCode="0.00">
                  <c:v>15.84</c:v>
                </c:pt>
                <c:pt idx="184" formatCode="0.00">
                  <c:v>18.88</c:v>
                </c:pt>
                <c:pt idx="185" formatCode="0.00">
                  <c:v>21.77</c:v>
                </c:pt>
                <c:pt idx="186" formatCode="0.00">
                  <c:v>24.57</c:v>
                </c:pt>
                <c:pt idx="187" formatCode="0.00">
                  <c:v>27.32</c:v>
                </c:pt>
                <c:pt idx="188" formatCode="0.00">
                  <c:v>30.02</c:v>
                </c:pt>
                <c:pt idx="189" formatCode="0.00">
                  <c:v>32.69</c:v>
                </c:pt>
                <c:pt idx="190" formatCode="0.00">
                  <c:v>35.33</c:v>
                </c:pt>
                <c:pt idx="191" formatCode="0.00">
                  <c:v>45.11</c:v>
                </c:pt>
                <c:pt idx="192" formatCode="0.00">
                  <c:v>54.01</c:v>
                </c:pt>
                <c:pt idx="193" formatCode="0.00">
                  <c:v>62.38</c:v>
                </c:pt>
                <c:pt idx="194" formatCode="0.00">
                  <c:v>70.39</c:v>
                </c:pt>
                <c:pt idx="195" formatCode="0.00">
                  <c:v>78.13</c:v>
                </c:pt>
                <c:pt idx="196" formatCode="0.00">
                  <c:v>85.66</c:v>
                </c:pt>
                <c:pt idx="197" formatCode="0.00">
                  <c:v>112.79</c:v>
                </c:pt>
                <c:pt idx="198" formatCode="0.00">
                  <c:v>136.72999999999999</c:v>
                </c:pt>
                <c:pt idx="199" formatCode="0.00">
                  <c:v>158.74</c:v>
                </c:pt>
                <c:pt idx="200" formatCode="0.00">
                  <c:v>179.41</c:v>
                </c:pt>
                <c:pt idx="201" formatCode="0.00">
                  <c:v>199.03</c:v>
                </c:pt>
                <c:pt idx="202" formatCode="0.00">
                  <c:v>217.78</c:v>
                </c:pt>
                <c:pt idx="203" formatCode="0.00">
                  <c:v>235.78</c:v>
                </c:pt>
                <c:pt idx="204" formatCode="0.00">
                  <c:v>253.13</c:v>
                </c:pt>
                <c:pt idx="205" formatCode="0.00">
                  <c:v>269.88</c:v>
                </c:pt>
                <c:pt idx="206" formatCode="0.00">
                  <c:v>286.10000000000002</c:v>
                </c:pt>
                <c:pt idx="207" formatCode="0.00">
                  <c:v>301.81</c:v>
                </c:pt>
                <c:pt idx="208" formatCode="0.00">
                  <c:v>344.2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70-4176-A56A-4230BF2B5395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srim197Au_Au!$D$20:$D$228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srim197Au_Au!$P$20:$P$228</c:f>
              <c:numCache>
                <c:formatCode>0.000</c:formatCode>
                <c:ptCount val="209"/>
                <c:pt idx="0">
                  <c:v>8.0000000000000004E-4</c:v>
                </c:pt>
                <c:pt idx="1">
                  <c:v>8.0000000000000004E-4</c:v>
                </c:pt>
                <c:pt idx="2">
                  <c:v>8.0000000000000004E-4</c:v>
                </c:pt>
                <c:pt idx="3">
                  <c:v>8.9999999999999998E-4</c:v>
                </c:pt>
                <c:pt idx="4">
                  <c:v>8.9999999999999998E-4</c:v>
                </c:pt>
                <c:pt idx="5">
                  <c:v>8.9999999999999998E-4</c:v>
                </c:pt>
                <c:pt idx="6">
                  <c:v>8.9999999999999998E-4</c:v>
                </c:pt>
                <c:pt idx="7">
                  <c:v>1E-3</c:v>
                </c:pt>
                <c:pt idx="8">
                  <c:v>1E-3</c:v>
                </c:pt>
                <c:pt idx="9">
                  <c:v>1E-3</c:v>
                </c:pt>
                <c:pt idx="10">
                  <c:v>1.0999999999999998E-3</c:v>
                </c:pt>
                <c:pt idx="11">
                  <c:v>1.0999999999999998E-3</c:v>
                </c:pt>
                <c:pt idx="12">
                  <c:v>1.2000000000000001E-3</c:v>
                </c:pt>
                <c:pt idx="13">
                  <c:v>1.2000000000000001E-3</c:v>
                </c:pt>
                <c:pt idx="14">
                  <c:v>1.2999999999999999E-3</c:v>
                </c:pt>
                <c:pt idx="15">
                  <c:v>1.2999999999999999E-3</c:v>
                </c:pt>
                <c:pt idx="16">
                  <c:v>1.4E-3</c:v>
                </c:pt>
                <c:pt idx="17">
                  <c:v>1.5E-3</c:v>
                </c:pt>
                <c:pt idx="18">
                  <c:v>1.5E-3</c:v>
                </c:pt>
                <c:pt idx="19">
                  <c:v>1.6000000000000001E-3</c:v>
                </c:pt>
                <c:pt idx="20">
                  <c:v>1.6000000000000001E-3</c:v>
                </c:pt>
                <c:pt idx="21">
                  <c:v>1.7000000000000001E-3</c:v>
                </c:pt>
                <c:pt idx="22">
                  <c:v>1.8E-3</c:v>
                </c:pt>
                <c:pt idx="23">
                  <c:v>1.8E-3</c:v>
                </c:pt>
                <c:pt idx="24">
                  <c:v>1.9E-3</c:v>
                </c:pt>
                <c:pt idx="25">
                  <c:v>1.9E-3</c:v>
                </c:pt>
                <c:pt idx="26">
                  <c:v>2E-3</c:v>
                </c:pt>
                <c:pt idx="27">
                  <c:v>2.1000000000000003E-3</c:v>
                </c:pt>
                <c:pt idx="28">
                  <c:v>2.1999999999999997E-3</c:v>
                </c:pt>
                <c:pt idx="29">
                  <c:v>2.4000000000000002E-3</c:v>
                </c:pt>
                <c:pt idx="30">
                  <c:v>2.5000000000000001E-3</c:v>
                </c:pt>
                <c:pt idx="31">
                  <c:v>2.5999999999999999E-3</c:v>
                </c:pt>
                <c:pt idx="32">
                  <c:v>2.7000000000000001E-3</c:v>
                </c:pt>
                <c:pt idx="33">
                  <c:v>2.8E-3</c:v>
                </c:pt>
                <c:pt idx="34">
                  <c:v>2.9000000000000002E-3</c:v>
                </c:pt>
                <c:pt idx="35">
                  <c:v>3.0000000000000001E-3</c:v>
                </c:pt>
                <c:pt idx="36">
                  <c:v>3.2000000000000002E-3</c:v>
                </c:pt>
                <c:pt idx="37">
                  <c:v>3.4000000000000002E-3</c:v>
                </c:pt>
                <c:pt idx="38">
                  <c:v>3.5000000000000005E-3</c:v>
                </c:pt>
                <c:pt idx="39">
                  <c:v>3.6999999999999997E-3</c:v>
                </c:pt>
                <c:pt idx="40">
                  <c:v>3.8999999999999998E-3</c:v>
                </c:pt>
                <c:pt idx="41">
                  <c:v>4.2000000000000006E-3</c:v>
                </c:pt>
                <c:pt idx="42">
                  <c:v>4.4999999999999997E-3</c:v>
                </c:pt>
                <c:pt idx="43">
                  <c:v>4.7000000000000002E-3</c:v>
                </c:pt>
                <c:pt idx="44">
                  <c:v>5.0000000000000001E-3</c:v>
                </c:pt>
                <c:pt idx="45">
                  <c:v>5.3E-3</c:v>
                </c:pt>
                <c:pt idx="46">
                  <c:v>5.4999999999999997E-3</c:v>
                </c:pt>
                <c:pt idx="47">
                  <c:v>5.8000000000000005E-3</c:v>
                </c:pt>
                <c:pt idx="48">
                  <c:v>6.0000000000000001E-3</c:v>
                </c:pt>
                <c:pt idx="49">
                  <c:v>6.3E-3</c:v>
                </c:pt>
                <c:pt idx="50">
                  <c:v>6.5000000000000006E-3</c:v>
                </c:pt>
                <c:pt idx="51">
                  <c:v>6.8000000000000005E-3</c:v>
                </c:pt>
                <c:pt idx="52">
                  <c:v>7.1999999999999998E-3</c:v>
                </c:pt>
                <c:pt idx="53">
                  <c:v>7.7999999999999996E-3</c:v>
                </c:pt>
                <c:pt idx="54">
                  <c:v>8.4000000000000012E-3</c:v>
                </c:pt>
                <c:pt idx="55">
                  <c:v>8.8999999999999999E-3</c:v>
                </c:pt>
                <c:pt idx="56">
                  <c:v>9.4999999999999998E-3</c:v>
                </c:pt>
                <c:pt idx="57">
                  <c:v>0.01</c:v>
                </c:pt>
                <c:pt idx="58">
                  <c:v>1.0499999999999999E-2</c:v>
                </c:pt>
                <c:pt idx="59">
                  <c:v>1.0999999999999999E-2</c:v>
                </c:pt>
                <c:pt idx="60">
                  <c:v>1.15E-2</c:v>
                </c:pt>
                <c:pt idx="61">
                  <c:v>1.2500000000000001E-2</c:v>
                </c:pt>
                <c:pt idx="62">
                  <c:v>1.3500000000000002E-2</c:v>
                </c:pt>
                <c:pt idx="63">
                  <c:v>1.44E-2</c:v>
                </c:pt>
                <c:pt idx="64">
                  <c:v>1.54E-2</c:v>
                </c:pt>
                <c:pt idx="65">
                  <c:v>1.6300000000000002E-2</c:v>
                </c:pt>
                <c:pt idx="66">
                  <c:v>1.72E-2</c:v>
                </c:pt>
                <c:pt idx="67">
                  <c:v>1.9E-2</c:v>
                </c:pt>
                <c:pt idx="68">
                  <c:v>2.07E-2</c:v>
                </c:pt>
                <c:pt idx="69">
                  <c:v>2.2499999999999999E-2</c:v>
                </c:pt>
                <c:pt idx="70">
                  <c:v>2.4199999999999999E-2</c:v>
                </c:pt>
                <c:pt idx="71">
                  <c:v>2.5899999999999999E-2</c:v>
                </c:pt>
                <c:pt idx="72">
                  <c:v>2.7600000000000003E-2</c:v>
                </c:pt>
                <c:pt idx="73">
                  <c:v>2.9199999999999997E-2</c:v>
                </c:pt>
                <c:pt idx="74">
                  <c:v>3.09E-2</c:v>
                </c:pt>
                <c:pt idx="75">
                  <c:v>3.2600000000000004E-2</c:v>
                </c:pt>
                <c:pt idx="76">
                  <c:v>3.4300000000000004E-2</c:v>
                </c:pt>
                <c:pt idx="77">
                  <c:v>3.5900000000000001E-2</c:v>
                </c:pt>
                <c:pt idx="78">
                  <c:v>3.9300000000000002E-2</c:v>
                </c:pt>
                <c:pt idx="79">
                  <c:v>4.3499999999999997E-2</c:v>
                </c:pt>
                <c:pt idx="80">
                  <c:v>4.7799999999999995E-2</c:v>
                </c:pt>
                <c:pt idx="81">
                  <c:v>5.21E-2</c:v>
                </c:pt>
                <c:pt idx="82">
                  <c:v>5.6399999999999992E-2</c:v>
                </c:pt>
                <c:pt idx="83">
                  <c:v>6.0699999999999997E-2</c:v>
                </c:pt>
                <c:pt idx="84">
                  <c:v>6.5100000000000005E-2</c:v>
                </c:pt>
                <c:pt idx="85">
                  <c:v>6.9499999999999992E-2</c:v>
                </c:pt>
                <c:pt idx="86">
                  <c:v>7.3899999999999993E-2</c:v>
                </c:pt>
                <c:pt idx="87">
                  <c:v>8.2799999999999999E-2</c:v>
                </c:pt>
                <c:pt idx="88">
                  <c:v>9.1800000000000007E-2</c:v>
                </c:pt>
                <c:pt idx="89">
                  <c:v>0.10089999999999999</c:v>
                </c:pt>
                <c:pt idx="90">
                  <c:v>0.11000000000000001</c:v>
                </c:pt>
                <c:pt idx="91">
                  <c:v>0.1192</c:v>
                </c:pt>
                <c:pt idx="92">
                  <c:v>0.1285</c:v>
                </c:pt>
                <c:pt idx="93">
                  <c:v>0.1474</c:v>
                </c:pt>
                <c:pt idx="94">
                  <c:v>0.16639999999999999</c:v>
                </c:pt>
                <c:pt idx="95">
                  <c:v>0.18560000000000001</c:v>
                </c:pt>
                <c:pt idx="96">
                  <c:v>0.20499999999999999</c:v>
                </c:pt>
                <c:pt idx="97">
                  <c:v>0.22450000000000001</c:v>
                </c:pt>
                <c:pt idx="98">
                  <c:v>0.24399999999999999</c:v>
                </c:pt>
                <c:pt idx="99">
                  <c:v>0.26349999999999996</c:v>
                </c:pt>
                <c:pt idx="100">
                  <c:v>0.28290000000000004</c:v>
                </c:pt>
                <c:pt idx="101">
                  <c:v>0.30219999999999997</c:v>
                </c:pt>
                <c:pt idx="102">
                  <c:v>0.32130000000000003</c:v>
                </c:pt>
                <c:pt idx="103">
                  <c:v>0.34009999999999996</c:v>
                </c:pt>
                <c:pt idx="104">
                  <c:v>0.37690000000000001</c:v>
                </c:pt>
                <c:pt idx="105">
                  <c:v>0.42069999999999996</c:v>
                </c:pt>
                <c:pt idx="106">
                  <c:v>0.4617</c:v>
                </c:pt>
                <c:pt idx="107">
                  <c:v>0.49980000000000002</c:v>
                </c:pt>
                <c:pt idx="108">
                  <c:v>0.53490000000000004</c:v>
                </c:pt>
                <c:pt idx="109">
                  <c:v>0.56719999999999993</c:v>
                </c:pt>
                <c:pt idx="110">
                  <c:v>0.5968</c:v>
                </c:pt>
                <c:pt idx="111">
                  <c:v>0.624</c:v>
                </c:pt>
                <c:pt idx="112">
                  <c:v>0.64890000000000003</c:v>
                </c:pt>
                <c:pt idx="113">
                  <c:v>0.69290000000000007</c:v>
                </c:pt>
                <c:pt idx="114">
                  <c:v>0.73029999999999995</c:v>
                </c:pt>
                <c:pt idx="115">
                  <c:v>0.76249999999999996</c:v>
                </c:pt>
                <c:pt idx="116">
                  <c:v>0.79039999999999999</c:v>
                </c:pt>
                <c:pt idx="117">
                  <c:v>0.81479999999999997</c:v>
                </c:pt>
                <c:pt idx="118">
                  <c:v>0.83640000000000003</c:v>
                </c:pt>
                <c:pt idx="119">
                  <c:v>0.87280000000000002</c:v>
                </c:pt>
                <c:pt idx="120">
                  <c:v>0.90239999999999987</c:v>
                </c:pt>
                <c:pt idx="121">
                  <c:v>0.92710000000000004</c:v>
                </c:pt>
                <c:pt idx="122">
                  <c:v>0.94809999999999994</c:v>
                </c:pt>
                <c:pt idx="123">
                  <c:v>0.96630000000000005</c:v>
                </c:pt>
                <c:pt idx="124">
                  <c:v>0.98219999999999996</c:v>
                </c:pt>
                <c:pt idx="125">
                  <c:v>0.99629999999999996</c:v>
                </c:pt>
                <c:pt idx="126" formatCode="0.00">
                  <c:v>1.01</c:v>
                </c:pt>
                <c:pt idx="127" formatCode="0.00">
                  <c:v>1.02</c:v>
                </c:pt>
                <c:pt idx="128" formatCode="0.00">
                  <c:v>1.03</c:v>
                </c:pt>
                <c:pt idx="129" formatCode="0.00">
                  <c:v>1.04</c:v>
                </c:pt>
                <c:pt idx="130" formatCode="0.00">
                  <c:v>1.06</c:v>
                </c:pt>
                <c:pt idx="131" formatCode="0.00">
                  <c:v>1.08</c:v>
                </c:pt>
                <c:pt idx="132" formatCode="0.00">
                  <c:v>1.0900000000000001</c:v>
                </c:pt>
                <c:pt idx="133" formatCode="0.00">
                  <c:v>1.1100000000000001</c:v>
                </c:pt>
                <c:pt idx="134" formatCode="0.00">
                  <c:v>1.1200000000000001</c:v>
                </c:pt>
                <c:pt idx="135" formatCode="0.00">
                  <c:v>1.1299999999999999</c:v>
                </c:pt>
                <c:pt idx="136" formatCode="0.00">
                  <c:v>1.1399999999999999</c:v>
                </c:pt>
                <c:pt idx="137" formatCode="0.00">
                  <c:v>1.1499999999999999</c:v>
                </c:pt>
                <c:pt idx="138" formatCode="0.00">
                  <c:v>1.1599999999999999</c:v>
                </c:pt>
                <c:pt idx="139" formatCode="0.00">
                  <c:v>1.17</c:v>
                </c:pt>
                <c:pt idx="140" formatCode="0.00">
                  <c:v>1.19</c:v>
                </c:pt>
                <c:pt idx="141" formatCode="0.00">
                  <c:v>1.2</c:v>
                </c:pt>
                <c:pt idx="142" formatCode="0.00">
                  <c:v>1.21</c:v>
                </c:pt>
                <c:pt idx="143" formatCode="0.00">
                  <c:v>1.22</c:v>
                </c:pt>
                <c:pt idx="144" formatCode="0.00">
                  <c:v>1.23</c:v>
                </c:pt>
                <c:pt idx="145" formatCode="0.00">
                  <c:v>1.25</c:v>
                </c:pt>
                <c:pt idx="146" formatCode="0.00">
                  <c:v>1.26</c:v>
                </c:pt>
                <c:pt idx="147" formatCode="0.00">
                  <c:v>1.28</c:v>
                </c:pt>
                <c:pt idx="148" formatCode="0.00">
                  <c:v>1.29</c:v>
                </c:pt>
                <c:pt idx="149" formatCode="0.00">
                  <c:v>1.3</c:v>
                </c:pt>
                <c:pt idx="150" formatCode="0.00">
                  <c:v>1.32</c:v>
                </c:pt>
                <c:pt idx="151" formatCode="0.00">
                  <c:v>1.33</c:v>
                </c:pt>
                <c:pt idx="152" formatCode="0.00">
                  <c:v>1.34</c:v>
                </c:pt>
                <c:pt idx="153" formatCode="0.00">
                  <c:v>1.35</c:v>
                </c:pt>
                <c:pt idx="154" formatCode="0.00">
                  <c:v>1.36</c:v>
                </c:pt>
                <c:pt idx="155" formatCode="0.00">
                  <c:v>1.37</c:v>
                </c:pt>
                <c:pt idx="156" formatCode="0.00">
                  <c:v>1.39</c:v>
                </c:pt>
                <c:pt idx="157" formatCode="0.00">
                  <c:v>1.41</c:v>
                </c:pt>
                <c:pt idx="158" formatCode="0.00">
                  <c:v>1.43</c:v>
                </c:pt>
                <c:pt idx="159" formatCode="0.00">
                  <c:v>1.45</c:v>
                </c:pt>
                <c:pt idx="160" formatCode="0.00">
                  <c:v>1.48</c:v>
                </c:pt>
                <c:pt idx="161" formatCode="0.00">
                  <c:v>1.5</c:v>
                </c:pt>
                <c:pt idx="162" formatCode="0.00">
                  <c:v>1.52</c:v>
                </c:pt>
                <c:pt idx="163" formatCode="0.00">
                  <c:v>1.54</c:v>
                </c:pt>
                <c:pt idx="164" formatCode="0.00">
                  <c:v>1.56</c:v>
                </c:pt>
                <c:pt idx="165" formatCode="0.00">
                  <c:v>1.6</c:v>
                </c:pt>
                <c:pt idx="166" formatCode="0.00">
                  <c:v>1.64</c:v>
                </c:pt>
                <c:pt idx="167" formatCode="0.00">
                  <c:v>1.68</c:v>
                </c:pt>
                <c:pt idx="168" formatCode="0.00">
                  <c:v>1.72</c:v>
                </c:pt>
                <c:pt idx="169" formatCode="0.00">
                  <c:v>1.77</c:v>
                </c:pt>
                <c:pt idx="170" formatCode="0.00">
                  <c:v>1.81</c:v>
                </c:pt>
                <c:pt idx="171" formatCode="0.00">
                  <c:v>1.91</c:v>
                </c:pt>
                <c:pt idx="172" formatCode="0.00">
                  <c:v>2.0099999999999998</c:v>
                </c:pt>
                <c:pt idx="173" formatCode="0.00">
                  <c:v>2.12</c:v>
                </c:pt>
                <c:pt idx="174" formatCode="0.00">
                  <c:v>2.23</c:v>
                </c:pt>
                <c:pt idx="175" formatCode="0.00">
                  <c:v>2.35</c:v>
                </c:pt>
                <c:pt idx="176" formatCode="0.00">
                  <c:v>2.4700000000000002</c:v>
                </c:pt>
                <c:pt idx="177" formatCode="0.00">
                  <c:v>2.6</c:v>
                </c:pt>
                <c:pt idx="178" formatCode="0.00">
                  <c:v>2.73</c:v>
                </c:pt>
                <c:pt idx="179" formatCode="0.00">
                  <c:v>2.87</c:v>
                </c:pt>
                <c:pt idx="180" formatCode="0.00">
                  <c:v>3.01</c:v>
                </c:pt>
                <c:pt idx="181" formatCode="0.00">
                  <c:v>3.16</c:v>
                </c:pt>
                <c:pt idx="182" formatCode="0.00">
                  <c:v>3.46</c:v>
                </c:pt>
                <c:pt idx="183" formatCode="0.00">
                  <c:v>3.87</c:v>
                </c:pt>
                <c:pt idx="184" formatCode="0.00">
                  <c:v>4.3099999999999996</c:v>
                </c:pt>
                <c:pt idx="185" formatCode="0.00">
                  <c:v>4.76</c:v>
                </c:pt>
                <c:pt idx="186" formatCode="0.00">
                  <c:v>5.24</c:v>
                </c:pt>
                <c:pt idx="187" formatCode="0.00">
                  <c:v>5.73</c:v>
                </c:pt>
                <c:pt idx="188" formatCode="0.00">
                  <c:v>6.25</c:v>
                </c:pt>
                <c:pt idx="189" formatCode="0.00">
                  <c:v>6.78</c:v>
                </c:pt>
                <c:pt idx="190" formatCode="0.00">
                  <c:v>7.32</c:v>
                </c:pt>
                <c:pt idx="191" formatCode="0.00">
                  <c:v>8.4499999999999993</c:v>
                </c:pt>
                <c:pt idx="192" formatCode="0.00">
                  <c:v>9.6300000000000008</c:v>
                </c:pt>
                <c:pt idx="193" formatCode="0.00">
                  <c:v>10.86</c:v>
                </c:pt>
                <c:pt idx="194" formatCode="0.00">
                  <c:v>12.12</c:v>
                </c:pt>
                <c:pt idx="195" formatCode="0.00">
                  <c:v>13.41</c:v>
                </c:pt>
                <c:pt idx="196" formatCode="0.00">
                  <c:v>14.73</c:v>
                </c:pt>
                <c:pt idx="197" formatCode="0.00">
                  <c:v>17.440000000000001</c:v>
                </c:pt>
                <c:pt idx="198" formatCode="0.00">
                  <c:v>20.23</c:v>
                </c:pt>
                <c:pt idx="199" formatCode="0.00">
                  <c:v>23.07</c:v>
                </c:pt>
                <c:pt idx="200" formatCode="0.00">
                  <c:v>25.95</c:v>
                </c:pt>
                <c:pt idx="201" formatCode="0.00">
                  <c:v>28.85</c:v>
                </c:pt>
                <c:pt idx="202" formatCode="0.00">
                  <c:v>31.77</c:v>
                </c:pt>
                <c:pt idx="203" formatCode="0.00">
                  <c:v>34.69</c:v>
                </c:pt>
                <c:pt idx="204" formatCode="0.00">
                  <c:v>37.61</c:v>
                </c:pt>
                <c:pt idx="205" formatCode="0.00">
                  <c:v>40.53</c:v>
                </c:pt>
                <c:pt idx="206" formatCode="0.00">
                  <c:v>43.43</c:v>
                </c:pt>
                <c:pt idx="207" formatCode="0.00">
                  <c:v>46.31</c:v>
                </c:pt>
                <c:pt idx="208" formatCode="0.00">
                  <c:v>51.17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F70-4176-A56A-4230BF2B5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28112"/>
        <c:axId val="639822232"/>
      </c:scatterChart>
      <c:valAx>
        <c:axId val="63982811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22232"/>
        <c:crosses val="autoZero"/>
        <c:crossBetween val="midCat"/>
        <c:majorUnit val="10"/>
      </c:valAx>
      <c:valAx>
        <c:axId val="639822232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2811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srim197Au_C!$P$5</c:f>
          <c:strCache>
            <c:ptCount val="1"/>
            <c:pt idx="0">
              <c:v>srim197Au_C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srim197Au_C!$D$20:$D$228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srim197Au_C!$E$20:$E$228</c:f>
              <c:numCache>
                <c:formatCode>0.000E+00</c:formatCode>
                <c:ptCount val="209"/>
                <c:pt idx="0">
                  <c:v>0.54900000000000004</c:v>
                </c:pt>
                <c:pt idx="1">
                  <c:v>0.58230000000000004</c:v>
                </c:pt>
                <c:pt idx="2">
                  <c:v>0.61380000000000001</c:v>
                </c:pt>
                <c:pt idx="3">
                  <c:v>0.64370000000000005</c:v>
                </c:pt>
                <c:pt idx="4">
                  <c:v>0.67230000000000001</c:v>
                </c:pt>
                <c:pt idx="5">
                  <c:v>0.69979999999999998</c:v>
                </c:pt>
                <c:pt idx="6">
                  <c:v>0.72619999999999996</c:v>
                </c:pt>
                <c:pt idx="7">
                  <c:v>0.75170000000000003</c:v>
                </c:pt>
                <c:pt idx="8">
                  <c:v>0.77639999999999998</c:v>
                </c:pt>
                <c:pt idx="9">
                  <c:v>0.82340000000000002</c:v>
                </c:pt>
                <c:pt idx="10">
                  <c:v>0.86799999999999999</c:v>
                </c:pt>
                <c:pt idx="11">
                  <c:v>0.91039999999999999</c:v>
                </c:pt>
                <c:pt idx="12">
                  <c:v>0.95079999999999998</c:v>
                </c:pt>
                <c:pt idx="13">
                  <c:v>0.98970000000000002</c:v>
                </c:pt>
                <c:pt idx="14">
                  <c:v>1.0269999999999999</c:v>
                </c:pt>
                <c:pt idx="15">
                  <c:v>1.0980000000000001</c:v>
                </c:pt>
                <c:pt idx="16">
                  <c:v>1.165</c:v>
                </c:pt>
                <c:pt idx="17">
                  <c:v>1.228</c:v>
                </c:pt>
                <c:pt idx="18">
                  <c:v>1.2869999999999999</c:v>
                </c:pt>
                <c:pt idx="19">
                  <c:v>1.345</c:v>
                </c:pt>
                <c:pt idx="20">
                  <c:v>1.4</c:v>
                </c:pt>
                <c:pt idx="21">
                  <c:v>1.452</c:v>
                </c:pt>
                <c:pt idx="22">
                  <c:v>1.5029999999999999</c:v>
                </c:pt>
                <c:pt idx="23">
                  <c:v>1.5529999999999999</c:v>
                </c:pt>
                <c:pt idx="24">
                  <c:v>1.6</c:v>
                </c:pt>
                <c:pt idx="25">
                  <c:v>1.647</c:v>
                </c:pt>
                <c:pt idx="26">
                  <c:v>1.736</c:v>
                </c:pt>
                <c:pt idx="27">
                  <c:v>1.841</c:v>
                </c:pt>
                <c:pt idx="28">
                  <c:v>1.9410000000000001</c:v>
                </c:pt>
                <c:pt idx="29">
                  <c:v>2.036</c:v>
                </c:pt>
                <c:pt idx="30">
                  <c:v>2.1259999999999999</c:v>
                </c:pt>
                <c:pt idx="31">
                  <c:v>2.2130000000000001</c:v>
                </c:pt>
                <c:pt idx="32">
                  <c:v>2.2959999999999998</c:v>
                </c:pt>
                <c:pt idx="33">
                  <c:v>2.3769999999999998</c:v>
                </c:pt>
                <c:pt idx="34">
                  <c:v>2.4550000000000001</c:v>
                </c:pt>
                <c:pt idx="35">
                  <c:v>2.6040000000000001</c:v>
                </c:pt>
                <c:pt idx="36">
                  <c:v>2.7450000000000001</c:v>
                </c:pt>
                <c:pt idx="37">
                  <c:v>2.879</c:v>
                </c:pt>
                <c:pt idx="38">
                  <c:v>3.0070000000000001</c:v>
                </c:pt>
                <c:pt idx="39">
                  <c:v>3.13</c:v>
                </c:pt>
                <c:pt idx="40">
                  <c:v>3.2480000000000002</c:v>
                </c:pt>
                <c:pt idx="41">
                  <c:v>3.472</c:v>
                </c:pt>
                <c:pt idx="42">
                  <c:v>3.6829999999999998</c:v>
                </c:pt>
                <c:pt idx="43">
                  <c:v>3.8820000000000001</c:v>
                </c:pt>
                <c:pt idx="44">
                  <c:v>4.0709999999999997</c:v>
                </c:pt>
                <c:pt idx="45">
                  <c:v>4.2519999999999998</c:v>
                </c:pt>
                <c:pt idx="46">
                  <c:v>4.4260000000000002</c:v>
                </c:pt>
                <c:pt idx="47">
                  <c:v>4.593</c:v>
                </c:pt>
                <c:pt idx="48">
                  <c:v>4.7539999999999996</c:v>
                </c:pt>
                <c:pt idx="49">
                  <c:v>4.91</c:v>
                </c:pt>
                <c:pt idx="50">
                  <c:v>5.0609999999999999</c:v>
                </c:pt>
                <c:pt idx="51">
                  <c:v>5.2080000000000002</c:v>
                </c:pt>
                <c:pt idx="52">
                  <c:v>5.49</c:v>
                </c:pt>
                <c:pt idx="53">
                  <c:v>5.8230000000000004</c:v>
                </c:pt>
                <c:pt idx="54">
                  <c:v>6.1379999999999999</c:v>
                </c:pt>
                <c:pt idx="55">
                  <c:v>6.4370000000000003</c:v>
                </c:pt>
                <c:pt idx="56">
                  <c:v>6.7229999999999999</c:v>
                </c:pt>
                <c:pt idx="57">
                  <c:v>6.9980000000000002</c:v>
                </c:pt>
                <c:pt idx="58">
                  <c:v>7.2619999999999996</c:v>
                </c:pt>
                <c:pt idx="59">
                  <c:v>7.5170000000000003</c:v>
                </c:pt>
                <c:pt idx="60">
                  <c:v>7.7910000000000004</c:v>
                </c:pt>
                <c:pt idx="61">
                  <c:v>8.39</c:v>
                </c:pt>
                <c:pt idx="62">
                  <c:v>8.85</c:v>
                </c:pt>
                <c:pt idx="63">
                  <c:v>9.2279999999999998</c:v>
                </c:pt>
                <c:pt idx="64">
                  <c:v>9.5510000000000002</c:v>
                </c:pt>
                <c:pt idx="65">
                  <c:v>9.8369999999999997</c:v>
                </c:pt>
                <c:pt idx="66">
                  <c:v>10.09</c:v>
                </c:pt>
                <c:pt idx="67">
                  <c:v>10.55</c:v>
                </c:pt>
                <c:pt idx="68">
                  <c:v>10.94</c:v>
                </c:pt>
                <c:pt idx="69">
                  <c:v>11.3</c:v>
                </c:pt>
                <c:pt idx="70">
                  <c:v>11.62</c:v>
                </c:pt>
                <c:pt idx="71">
                  <c:v>11.92</c:v>
                </c:pt>
                <c:pt idx="72">
                  <c:v>12.19</c:v>
                </c:pt>
                <c:pt idx="73">
                  <c:v>12.45</c:v>
                </c:pt>
                <c:pt idx="74">
                  <c:v>12.68</c:v>
                </c:pt>
                <c:pt idx="75">
                  <c:v>12.89</c:v>
                </c:pt>
                <c:pt idx="76">
                  <c:v>13.09</c:v>
                </c:pt>
                <c:pt idx="77">
                  <c:v>13.26</c:v>
                </c:pt>
                <c:pt idx="78">
                  <c:v>13.57</c:v>
                </c:pt>
                <c:pt idx="79">
                  <c:v>13.87</c:v>
                </c:pt>
                <c:pt idx="80">
                  <c:v>14.1</c:v>
                </c:pt>
                <c:pt idx="81">
                  <c:v>14.28</c:v>
                </c:pt>
                <c:pt idx="82">
                  <c:v>14.42</c:v>
                </c:pt>
                <c:pt idx="83">
                  <c:v>14.53</c:v>
                </c:pt>
                <c:pt idx="84">
                  <c:v>14.63</c:v>
                </c:pt>
                <c:pt idx="85">
                  <c:v>14.72</c:v>
                </c:pt>
                <c:pt idx="86">
                  <c:v>14.81</c:v>
                </c:pt>
                <c:pt idx="87">
                  <c:v>14.95</c:v>
                </c:pt>
                <c:pt idx="88">
                  <c:v>15.08</c:v>
                </c:pt>
                <c:pt idx="89">
                  <c:v>15.19</c:v>
                </c:pt>
                <c:pt idx="90">
                  <c:v>15.29</c:v>
                </c:pt>
                <c:pt idx="91">
                  <c:v>15.38</c:v>
                </c:pt>
                <c:pt idx="92">
                  <c:v>15.46</c:v>
                </c:pt>
                <c:pt idx="93">
                  <c:v>15.61</c:v>
                </c:pt>
                <c:pt idx="94">
                  <c:v>15.78</c:v>
                </c:pt>
                <c:pt idx="95">
                  <c:v>15.98</c:v>
                </c:pt>
                <c:pt idx="96">
                  <c:v>16.22</c:v>
                </c:pt>
                <c:pt idx="97">
                  <c:v>16.5</c:v>
                </c:pt>
                <c:pt idx="98">
                  <c:v>16.84</c:v>
                </c:pt>
                <c:pt idx="99">
                  <c:v>17.23</c:v>
                </c:pt>
                <c:pt idx="100">
                  <c:v>17.66</c:v>
                </c:pt>
                <c:pt idx="101">
                  <c:v>18.149999999999999</c:v>
                </c:pt>
                <c:pt idx="102">
                  <c:v>18.68</c:v>
                </c:pt>
                <c:pt idx="103">
                  <c:v>19.260000000000002</c:v>
                </c:pt>
                <c:pt idx="104">
                  <c:v>20.53</c:v>
                </c:pt>
                <c:pt idx="105">
                  <c:v>22.31</c:v>
                </c:pt>
                <c:pt idx="106">
                  <c:v>24.24</c:v>
                </c:pt>
                <c:pt idx="107">
                  <c:v>26.29</c:v>
                </c:pt>
                <c:pt idx="108">
                  <c:v>28.41</c:v>
                </c:pt>
                <c:pt idx="109">
                  <c:v>30.57</c:v>
                </c:pt>
                <c:pt idx="110">
                  <c:v>32.75</c:v>
                </c:pt>
                <c:pt idx="111">
                  <c:v>34.92</c:v>
                </c:pt>
                <c:pt idx="112">
                  <c:v>37.07</c:v>
                </c:pt>
                <c:pt idx="113">
                  <c:v>41.27</c:v>
                </c:pt>
                <c:pt idx="114">
                  <c:v>45.28</c:v>
                </c:pt>
                <c:pt idx="115">
                  <c:v>49.06</c:v>
                </c:pt>
                <c:pt idx="116">
                  <c:v>52.61</c:v>
                </c:pt>
                <c:pt idx="117">
                  <c:v>55.93</c:v>
                </c:pt>
                <c:pt idx="118">
                  <c:v>59.03</c:v>
                </c:pt>
                <c:pt idx="119">
                  <c:v>64.59</c:v>
                </c:pt>
                <c:pt idx="120">
                  <c:v>69.42</c:v>
                </c:pt>
                <c:pt idx="121">
                  <c:v>73.62</c:v>
                </c:pt>
                <c:pt idx="122">
                  <c:v>77.290000000000006</c:v>
                </c:pt>
                <c:pt idx="123">
                  <c:v>80.52</c:v>
                </c:pt>
                <c:pt idx="124">
                  <c:v>83.36</c:v>
                </c:pt>
                <c:pt idx="125">
                  <c:v>85.89</c:v>
                </c:pt>
                <c:pt idx="126">
                  <c:v>88.14</c:v>
                </c:pt>
                <c:pt idx="127">
                  <c:v>90.16</c:v>
                </c:pt>
                <c:pt idx="128">
                  <c:v>91.97</c:v>
                </c:pt>
                <c:pt idx="129">
                  <c:v>93.61</c:v>
                </c:pt>
                <c:pt idx="130">
                  <c:v>96.44</c:v>
                </c:pt>
                <c:pt idx="131">
                  <c:v>99.32</c:v>
                </c:pt>
                <c:pt idx="132">
                  <c:v>101.6</c:v>
                </c:pt>
                <c:pt idx="133">
                  <c:v>103.5</c:v>
                </c:pt>
                <c:pt idx="134">
                  <c:v>105</c:v>
                </c:pt>
                <c:pt idx="135">
                  <c:v>106.2</c:v>
                </c:pt>
                <c:pt idx="136">
                  <c:v>107.3</c:v>
                </c:pt>
                <c:pt idx="137">
                  <c:v>108.1</c:v>
                </c:pt>
                <c:pt idx="138">
                  <c:v>108.9</c:v>
                </c:pt>
                <c:pt idx="139">
                  <c:v>110.6</c:v>
                </c:pt>
                <c:pt idx="140">
                  <c:v>111.1</c:v>
                </c:pt>
                <c:pt idx="141">
                  <c:v>111.6</c:v>
                </c:pt>
                <c:pt idx="142">
                  <c:v>111.9</c:v>
                </c:pt>
                <c:pt idx="143">
                  <c:v>112</c:v>
                </c:pt>
                <c:pt idx="144">
                  <c:v>112</c:v>
                </c:pt>
                <c:pt idx="145">
                  <c:v>111.5</c:v>
                </c:pt>
                <c:pt idx="146">
                  <c:v>110.7</c:v>
                </c:pt>
                <c:pt idx="147">
                  <c:v>109.7</c:v>
                </c:pt>
                <c:pt idx="148">
                  <c:v>108.6</c:v>
                </c:pt>
                <c:pt idx="149">
                  <c:v>107.4</c:v>
                </c:pt>
                <c:pt idx="150">
                  <c:v>106.1</c:v>
                </c:pt>
                <c:pt idx="151">
                  <c:v>104.9</c:v>
                </c:pt>
                <c:pt idx="152">
                  <c:v>103.6</c:v>
                </c:pt>
                <c:pt idx="153">
                  <c:v>102.4</c:v>
                </c:pt>
                <c:pt idx="154">
                  <c:v>101.2</c:v>
                </c:pt>
                <c:pt idx="155">
                  <c:v>100.1</c:v>
                </c:pt>
                <c:pt idx="156">
                  <c:v>97.87</c:v>
                </c:pt>
                <c:pt idx="157">
                  <c:v>95.37</c:v>
                </c:pt>
                <c:pt idx="158">
                  <c:v>93.09</c:v>
                </c:pt>
                <c:pt idx="159">
                  <c:v>91.01</c:v>
                </c:pt>
                <c:pt idx="160">
                  <c:v>89.09</c:v>
                </c:pt>
                <c:pt idx="161">
                  <c:v>87.27</c:v>
                </c:pt>
                <c:pt idx="162">
                  <c:v>85.54</c:v>
                </c:pt>
                <c:pt idx="163">
                  <c:v>83.86</c:v>
                </c:pt>
                <c:pt idx="164">
                  <c:v>82.2</c:v>
                </c:pt>
                <c:pt idx="165">
                  <c:v>78.86</c:v>
                </c:pt>
                <c:pt idx="166">
                  <c:v>75.39</c:v>
                </c:pt>
                <c:pt idx="167">
                  <c:v>71.7</c:v>
                </c:pt>
                <c:pt idx="168">
                  <c:v>68.040000000000006</c:v>
                </c:pt>
                <c:pt idx="169">
                  <c:v>65.62</c:v>
                </c:pt>
                <c:pt idx="170">
                  <c:v>63.38</c:v>
                </c:pt>
                <c:pt idx="171">
                  <c:v>59.36</c:v>
                </c:pt>
                <c:pt idx="172">
                  <c:v>55.86</c:v>
                </c:pt>
                <c:pt idx="173">
                  <c:v>52.81</c:v>
                </c:pt>
                <c:pt idx="174">
                  <c:v>50.11</c:v>
                </c:pt>
                <c:pt idx="175">
                  <c:v>47.72</c:v>
                </c:pt>
                <c:pt idx="176">
                  <c:v>45.58</c:v>
                </c:pt>
                <c:pt idx="177">
                  <c:v>43.66</c:v>
                </c:pt>
                <c:pt idx="178">
                  <c:v>41.93</c:v>
                </c:pt>
                <c:pt idx="179">
                  <c:v>40.36</c:v>
                </c:pt>
                <c:pt idx="180">
                  <c:v>38.92</c:v>
                </c:pt>
                <c:pt idx="181">
                  <c:v>37.61</c:v>
                </c:pt>
                <c:pt idx="182">
                  <c:v>35.299999999999997</c:v>
                </c:pt>
                <c:pt idx="183">
                  <c:v>32.869999999999997</c:v>
                </c:pt>
                <c:pt idx="184">
                  <c:v>30.84</c:v>
                </c:pt>
                <c:pt idx="185">
                  <c:v>29.12</c:v>
                </c:pt>
                <c:pt idx="186">
                  <c:v>27.65</c:v>
                </c:pt>
                <c:pt idx="187">
                  <c:v>26.36</c:v>
                </c:pt>
                <c:pt idx="188">
                  <c:v>25.24</c:v>
                </c:pt>
                <c:pt idx="189">
                  <c:v>24.25</c:v>
                </c:pt>
                <c:pt idx="190">
                  <c:v>23.37</c:v>
                </c:pt>
                <c:pt idx="191">
                  <c:v>21.87</c:v>
                </c:pt>
                <c:pt idx="192">
                  <c:v>20.65</c:v>
                </c:pt>
                <c:pt idx="193">
                  <c:v>19.63</c:v>
                </c:pt>
                <c:pt idx="194">
                  <c:v>18.77</c:v>
                </c:pt>
                <c:pt idx="195">
                  <c:v>18.03</c:v>
                </c:pt>
                <c:pt idx="196">
                  <c:v>17.39</c:v>
                </c:pt>
                <c:pt idx="197">
                  <c:v>16.34</c:v>
                </c:pt>
                <c:pt idx="198">
                  <c:v>15.52</c:v>
                </c:pt>
                <c:pt idx="199">
                  <c:v>14.87</c:v>
                </c:pt>
                <c:pt idx="200">
                  <c:v>14.33</c:v>
                </c:pt>
                <c:pt idx="201">
                  <c:v>13.89</c:v>
                </c:pt>
                <c:pt idx="202">
                  <c:v>13.52</c:v>
                </c:pt>
                <c:pt idx="203">
                  <c:v>13.21</c:v>
                </c:pt>
                <c:pt idx="204">
                  <c:v>12.95</c:v>
                </c:pt>
                <c:pt idx="205">
                  <c:v>12.72</c:v>
                </c:pt>
                <c:pt idx="206">
                  <c:v>12.52</c:v>
                </c:pt>
                <c:pt idx="207">
                  <c:v>12.35</c:v>
                </c:pt>
                <c:pt idx="208">
                  <c:v>12.11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E88-4F38-B80B-0F9C631DAF91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srim197Au_C!$D$20:$D$228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srim197Au_C!$F$20:$F$228</c:f>
              <c:numCache>
                <c:formatCode>0.000E+00</c:formatCode>
                <c:ptCount val="209"/>
                <c:pt idx="0">
                  <c:v>3.4340000000000002</c:v>
                </c:pt>
                <c:pt idx="1">
                  <c:v>3.6419999999999999</c:v>
                </c:pt>
                <c:pt idx="2">
                  <c:v>3.8370000000000002</c:v>
                </c:pt>
                <c:pt idx="3">
                  <c:v>4.0199999999999996</c:v>
                </c:pt>
                <c:pt idx="4">
                  <c:v>4.1929999999999996</c:v>
                </c:pt>
                <c:pt idx="5">
                  <c:v>4.3559999999999999</c:v>
                </c:pt>
                <c:pt idx="6">
                  <c:v>4.5119999999999996</c:v>
                </c:pt>
                <c:pt idx="7">
                  <c:v>4.66</c:v>
                </c:pt>
                <c:pt idx="8">
                  <c:v>4.8019999999999996</c:v>
                </c:pt>
                <c:pt idx="9">
                  <c:v>5.0679999999999996</c:v>
                </c:pt>
                <c:pt idx="10">
                  <c:v>5.3150000000000004</c:v>
                </c:pt>
                <c:pt idx="11">
                  <c:v>5.5449999999999999</c:v>
                </c:pt>
                <c:pt idx="12">
                  <c:v>5.76</c:v>
                </c:pt>
                <c:pt idx="13">
                  <c:v>5.9630000000000001</c:v>
                </c:pt>
                <c:pt idx="14">
                  <c:v>6.1539999999999999</c:v>
                </c:pt>
                <c:pt idx="15">
                  <c:v>6.508</c:v>
                </c:pt>
                <c:pt idx="16">
                  <c:v>6.8289999999999997</c:v>
                </c:pt>
                <c:pt idx="17">
                  <c:v>7.1239999999999997</c:v>
                </c:pt>
                <c:pt idx="18">
                  <c:v>7.3959999999999999</c:v>
                </c:pt>
                <c:pt idx="19">
                  <c:v>7.649</c:v>
                </c:pt>
                <c:pt idx="20">
                  <c:v>7.8840000000000003</c:v>
                </c:pt>
                <c:pt idx="21">
                  <c:v>8.1050000000000004</c:v>
                </c:pt>
                <c:pt idx="22">
                  <c:v>8.3130000000000006</c:v>
                </c:pt>
                <c:pt idx="23">
                  <c:v>8.5090000000000003</c:v>
                </c:pt>
                <c:pt idx="24">
                  <c:v>8.6940000000000008</c:v>
                </c:pt>
                <c:pt idx="25">
                  <c:v>8.8710000000000004</c:v>
                </c:pt>
                <c:pt idx="26">
                  <c:v>9.1980000000000004</c:v>
                </c:pt>
                <c:pt idx="27">
                  <c:v>9.5670000000000002</c:v>
                </c:pt>
                <c:pt idx="28">
                  <c:v>9.8989999999999991</c:v>
                </c:pt>
                <c:pt idx="29">
                  <c:v>10.199999999999999</c:v>
                </c:pt>
                <c:pt idx="30">
                  <c:v>10.48</c:v>
                </c:pt>
                <c:pt idx="31">
                  <c:v>10.73</c:v>
                </c:pt>
                <c:pt idx="32">
                  <c:v>10.96</c:v>
                </c:pt>
                <c:pt idx="33">
                  <c:v>11.18</c:v>
                </c:pt>
                <c:pt idx="34">
                  <c:v>11.38</c:v>
                </c:pt>
                <c:pt idx="35">
                  <c:v>11.75</c:v>
                </c:pt>
                <c:pt idx="36">
                  <c:v>12.07</c:v>
                </c:pt>
                <c:pt idx="37">
                  <c:v>12.36</c:v>
                </c:pt>
                <c:pt idx="38">
                  <c:v>12.62</c:v>
                </c:pt>
                <c:pt idx="39">
                  <c:v>12.85</c:v>
                </c:pt>
                <c:pt idx="40">
                  <c:v>13.06</c:v>
                </c:pt>
                <c:pt idx="41">
                  <c:v>13.44</c:v>
                </c:pt>
                <c:pt idx="42">
                  <c:v>13.75</c:v>
                </c:pt>
                <c:pt idx="43">
                  <c:v>14.01</c:v>
                </c:pt>
                <c:pt idx="44">
                  <c:v>14.24</c:v>
                </c:pt>
                <c:pt idx="45">
                  <c:v>14.44</c:v>
                </c:pt>
                <c:pt idx="46">
                  <c:v>14.62</c:v>
                </c:pt>
                <c:pt idx="47">
                  <c:v>14.77</c:v>
                </c:pt>
                <c:pt idx="48">
                  <c:v>14.9</c:v>
                </c:pt>
                <c:pt idx="49">
                  <c:v>15.02</c:v>
                </c:pt>
                <c:pt idx="50">
                  <c:v>15.12</c:v>
                </c:pt>
                <c:pt idx="51">
                  <c:v>15.22</c:v>
                </c:pt>
                <c:pt idx="52">
                  <c:v>15.37</c:v>
                </c:pt>
                <c:pt idx="53">
                  <c:v>15.51</c:v>
                </c:pt>
                <c:pt idx="54">
                  <c:v>15.61</c:v>
                </c:pt>
                <c:pt idx="55">
                  <c:v>15.68</c:v>
                </c:pt>
                <c:pt idx="56">
                  <c:v>15.73</c:v>
                </c:pt>
                <c:pt idx="57">
                  <c:v>15.75</c:v>
                </c:pt>
                <c:pt idx="58">
                  <c:v>15.76</c:v>
                </c:pt>
                <c:pt idx="59">
                  <c:v>15.76</c:v>
                </c:pt>
                <c:pt idx="60">
                  <c:v>15.74</c:v>
                </c:pt>
                <c:pt idx="61">
                  <c:v>15.68</c:v>
                </c:pt>
                <c:pt idx="62">
                  <c:v>15.6</c:v>
                </c:pt>
                <c:pt idx="63">
                  <c:v>15.49</c:v>
                </c:pt>
                <c:pt idx="64">
                  <c:v>15.37</c:v>
                </c:pt>
                <c:pt idx="65">
                  <c:v>15.25</c:v>
                </c:pt>
                <c:pt idx="66">
                  <c:v>15.12</c:v>
                </c:pt>
                <c:pt idx="67">
                  <c:v>14.84</c:v>
                </c:pt>
                <c:pt idx="68">
                  <c:v>14.56</c:v>
                </c:pt>
                <c:pt idx="69">
                  <c:v>14.28</c:v>
                </c:pt>
                <c:pt idx="70">
                  <c:v>14</c:v>
                </c:pt>
                <c:pt idx="71">
                  <c:v>13.73</c:v>
                </c:pt>
                <c:pt idx="72">
                  <c:v>13.47</c:v>
                </c:pt>
                <c:pt idx="73">
                  <c:v>13.22</c:v>
                </c:pt>
                <c:pt idx="74">
                  <c:v>12.98</c:v>
                </c:pt>
                <c:pt idx="75">
                  <c:v>12.74</c:v>
                </c:pt>
                <c:pt idx="76">
                  <c:v>12.51</c:v>
                </c:pt>
                <c:pt idx="77">
                  <c:v>12.29</c:v>
                </c:pt>
                <c:pt idx="78">
                  <c:v>11.88</c:v>
                </c:pt>
                <c:pt idx="79">
                  <c:v>11.41</c:v>
                </c:pt>
                <c:pt idx="80">
                  <c:v>10.97</c:v>
                </c:pt>
                <c:pt idx="81">
                  <c:v>10.58</c:v>
                </c:pt>
                <c:pt idx="82">
                  <c:v>10.210000000000001</c:v>
                </c:pt>
                <c:pt idx="83">
                  <c:v>9.875</c:v>
                </c:pt>
                <c:pt idx="84">
                  <c:v>9.5640000000000001</c:v>
                </c:pt>
                <c:pt idx="85">
                  <c:v>9.2739999999999991</c:v>
                </c:pt>
                <c:pt idx="86">
                  <c:v>9.0050000000000008</c:v>
                </c:pt>
                <c:pt idx="87">
                  <c:v>8.5180000000000007</c:v>
                </c:pt>
                <c:pt idx="88">
                  <c:v>8.09</c:v>
                </c:pt>
                <c:pt idx="89">
                  <c:v>7.7089999999999996</c:v>
                </c:pt>
                <c:pt idx="90">
                  <c:v>7.3680000000000003</c:v>
                </c:pt>
                <c:pt idx="91">
                  <c:v>7.0609999999999999</c:v>
                </c:pt>
                <c:pt idx="92">
                  <c:v>6.782</c:v>
                </c:pt>
                <c:pt idx="93">
                  <c:v>6.2960000000000003</c:v>
                </c:pt>
                <c:pt idx="94">
                  <c:v>5.8840000000000003</c:v>
                </c:pt>
                <c:pt idx="95">
                  <c:v>5.53</c:v>
                </c:pt>
                <c:pt idx="96">
                  <c:v>5.2220000000000004</c:v>
                </c:pt>
                <c:pt idx="97">
                  <c:v>4.9509999999999996</c:v>
                </c:pt>
                <c:pt idx="98">
                  <c:v>4.7110000000000003</c:v>
                </c:pt>
                <c:pt idx="99">
                  <c:v>4.4960000000000004</c:v>
                </c:pt>
                <c:pt idx="100">
                  <c:v>4.3029999999999999</c:v>
                </c:pt>
                <c:pt idx="101">
                  <c:v>4.1280000000000001</c:v>
                </c:pt>
                <c:pt idx="102">
                  <c:v>3.968</c:v>
                </c:pt>
                <c:pt idx="103">
                  <c:v>3.8220000000000001</c:v>
                </c:pt>
                <c:pt idx="104">
                  <c:v>3.5640000000000001</c:v>
                </c:pt>
                <c:pt idx="105">
                  <c:v>3.2909999999999999</c:v>
                </c:pt>
                <c:pt idx="106">
                  <c:v>3.0619999999999998</c:v>
                </c:pt>
                <c:pt idx="107">
                  <c:v>2.867</c:v>
                </c:pt>
                <c:pt idx="108">
                  <c:v>2.6970000000000001</c:v>
                </c:pt>
                <c:pt idx="109">
                  <c:v>2.5489999999999999</c:v>
                </c:pt>
                <c:pt idx="110">
                  <c:v>2.4180000000000001</c:v>
                </c:pt>
                <c:pt idx="111">
                  <c:v>2.3010000000000002</c:v>
                </c:pt>
                <c:pt idx="112">
                  <c:v>2.1960000000000002</c:v>
                </c:pt>
                <c:pt idx="113">
                  <c:v>2.016</c:v>
                </c:pt>
                <c:pt idx="114">
                  <c:v>1.865</c:v>
                </c:pt>
                <c:pt idx="115">
                  <c:v>1.738</c:v>
                </c:pt>
                <c:pt idx="116">
                  <c:v>1.6279999999999999</c:v>
                </c:pt>
                <c:pt idx="117">
                  <c:v>1.5329999999999999</c:v>
                </c:pt>
                <c:pt idx="118">
                  <c:v>1.4490000000000001</c:v>
                </c:pt>
                <c:pt idx="119">
                  <c:v>1.3089999999999999</c:v>
                </c:pt>
                <c:pt idx="120">
                  <c:v>1.196</c:v>
                </c:pt>
                <c:pt idx="121">
                  <c:v>1.1020000000000001</c:v>
                </c:pt>
                <c:pt idx="122">
                  <c:v>1.0229999999999999</c:v>
                </c:pt>
                <c:pt idx="123">
                  <c:v>0.95550000000000002</c:v>
                </c:pt>
                <c:pt idx="124">
                  <c:v>0.89710000000000001</c:v>
                </c:pt>
                <c:pt idx="125">
                  <c:v>0.84599999999999997</c:v>
                </c:pt>
                <c:pt idx="126">
                  <c:v>0.80089999999999995</c:v>
                </c:pt>
                <c:pt idx="127">
                  <c:v>0.76070000000000004</c:v>
                </c:pt>
                <c:pt idx="128">
                  <c:v>0.72470000000000001</c:v>
                </c:pt>
                <c:pt idx="129">
                  <c:v>0.69220000000000004</c:v>
                </c:pt>
                <c:pt idx="130">
                  <c:v>0.63590000000000002</c:v>
                </c:pt>
                <c:pt idx="131">
                  <c:v>0.57809999999999995</c:v>
                </c:pt>
                <c:pt idx="132">
                  <c:v>0.53059999999999996</c:v>
                </c:pt>
                <c:pt idx="133">
                  <c:v>0.4909</c:v>
                </c:pt>
                <c:pt idx="134">
                  <c:v>0.45710000000000001</c:v>
                </c:pt>
                <c:pt idx="135">
                  <c:v>0.42799999999999999</c:v>
                </c:pt>
                <c:pt idx="136">
                  <c:v>0.40260000000000001</c:v>
                </c:pt>
                <c:pt idx="137">
                  <c:v>0.38030000000000003</c:v>
                </c:pt>
                <c:pt idx="138">
                  <c:v>0.36049999999999999</c:v>
                </c:pt>
                <c:pt idx="139">
                  <c:v>0.32679999999999998</c:v>
                </c:pt>
                <c:pt idx="140">
                  <c:v>0.29930000000000001</c:v>
                </c:pt>
                <c:pt idx="141">
                  <c:v>0.27629999999999999</c:v>
                </c:pt>
                <c:pt idx="142">
                  <c:v>0.25690000000000002</c:v>
                </c:pt>
                <c:pt idx="143">
                  <c:v>0.24010000000000001</c:v>
                </c:pt>
                <c:pt idx="144">
                  <c:v>0.22559999999999999</c:v>
                </c:pt>
                <c:pt idx="145">
                  <c:v>0.20150000000000001</c:v>
                </c:pt>
                <c:pt idx="146">
                  <c:v>0.18229999999999999</c:v>
                </c:pt>
                <c:pt idx="147">
                  <c:v>0.1666</c:v>
                </c:pt>
                <c:pt idx="148">
                  <c:v>0.15359999999999999</c:v>
                </c:pt>
                <c:pt idx="149">
                  <c:v>0.1426</c:v>
                </c:pt>
                <c:pt idx="150">
                  <c:v>0.1331</c:v>
                </c:pt>
                <c:pt idx="151">
                  <c:v>0.1249</c:v>
                </c:pt>
                <c:pt idx="152">
                  <c:v>0.1177</c:v>
                </c:pt>
                <c:pt idx="153">
                  <c:v>0.1113</c:v>
                </c:pt>
                <c:pt idx="154">
                  <c:v>0.1056</c:v>
                </c:pt>
                <c:pt idx="155">
                  <c:v>0.10050000000000001</c:v>
                </c:pt>
                <c:pt idx="156">
                  <c:v>9.1770000000000004E-2</c:v>
                </c:pt>
                <c:pt idx="157">
                  <c:v>8.2849999999999993E-2</c:v>
                </c:pt>
                <c:pt idx="158">
                  <c:v>7.5590000000000004E-2</c:v>
                </c:pt>
                <c:pt idx="159">
                  <c:v>6.9559999999999997E-2</c:v>
                </c:pt>
                <c:pt idx="160">
                  <c:v>6.447E-2</c:v>
                </c:pt>
                <c:pt idx="161">
                  <c:v>6.0109999999999997E-2</c:v>
                </c:pt>
                <c:pt idx="162">
                  <c:v>5.6329999999999998E-2</c:v>
                </c:pt>
                <c:pt idx="163">
                  <c:v>5.3019999999999998E-2</c:v>
                </c:pt>
                <c:pt idx="164">
                  <c:v>5.0099999999999999E-2</c:v>
                </c:pt>
                <c:pt idx="165">
                  <c:v>4.5170000000000002E-2</c:v>
                </c:pt>
                <c:pt idx="166">
                  <c:v>4.1169999999999998E-2</c:v>
                </c:pt>
                <c:pt idx="167">
                  <c:v>3.7850000000000002E-2</c:v>
                </c:pt>
                <c:pt idx="168">
                  <c:v>3.5040000000000002E-2</c:v>
                </c:pt>
                <c:pt idx="169">
                  <c:v>3.2649999999999998E-2</c:v>
                </c:pt>
                <c:pt idx="170">
                  <c:v>3.057E-2</c:v>
                </c:pt>
                <c:pt idx="171">
                  <c:v>2.716E-2</c:v>
                </c:pt>
                <c:pt idx="172">
                  <c:v>2.4459999999999999E-2</c:v>
                </c:pt>
                <c:pt idx="173">
                  <c:v>2.2270000000000002E-2</c:v>
                </c:pt>
                <c:pt idx="174">
                  <c:v>2.0449999999999999E-2</c:v>
                </c:pt>
                <c:pt idx="175">
                  <c:v>1.8919999999999999E-2</c:v>
                </c:pt>
                <c:pt idx="176">
                  <c:v>1.762E-2</c:v>
                </c:pt>
                <c:pt idx="177">
                  <c:v>1.6490000000000001E-2</c:v>
                </c:pt>
                <c:pt idx="178">
                  <c:v>1.55E-2</c:v>
                </c:pt>
                <c:pt idx="179">
                  <c:v>1.4630000000000001E-2</c:v>
                </c:pt>
                <c:pt idx="180">
                  <c:v>1.3849999999999999E-2</c:v>
                </c:pt>
                <c:pt idx="181">
                  <c:v>1.316E-2</c:v>
                </c:pt>
                <c:pt idx="182">
                  <c:v>1.197E-2</c:v>
                </c:pt>
                <c:pt idx="183">
                  <c:v>1.077E-2</c:v>
                </c:pt>
                <c:pt idx="184">
                  <c:v>9.7940000000000006E-3</c:v>
                </c:pt>
                <c:pt idx="185">
                  <c:v>8.9879999999999995E-3</c:v>
                </c:pt>
                <c:pt idx="186">
                  <c:v>8.3090000000000004E-3</c:v>
                </c:pt>
                <c:pt idx="187">
                  <c:v>7.7289999999999998E-3</c:v>
                </c:pt>
                <c:pt idx="188">
                  <c:v>7.2290000000000002E-3</c:v>
                </c:pt>
                <c:pt idx="189">
                  <c:v>6.7910000000000002E-3</c:v>
                </c:pt>
                <c:pt idx="190">
                  <c:v>6.4060000000000002E-3</c:v>
                </c:pt>
                <c:pt idx="191">
                  <c:v>5.757E-3</c:v>
                </c:pt>
                <c:pt idx="192">
                  <c:v>5.2319999999999997E-3</c:v>
                </c:pt>
                <c:pt idx="193">
                  <c:v>4.7990000000000003E-3</c:v>
                </c:pt>
                <c:pt idx="194">
                  <c:v>4.4339999999999996E-3</c:v>
                </c:pt>
                <c:pt idx="195">
                  <c:v>4.1219999999999998E-3</c:v>
                </c:pt>
                <c:pt idx="196">
                  <c:v>3.8539999999999998E-3</c:v>
                </c:pt>
                <c:pt idx="197">
                  <c:v>3.4120000000000001E-3</c:v>
                </c:pt>
                <c:pt idx="198">
                  <c:v>3.065E-3</c:v>
                </c:pt>
                <c:pt idx="199">
                  <c:v>2.784E-3</c:v>
                </c:pt>
                <c:pt idx="200">
                  <c:v>2.552E-3</c:v>
                </c:pt>
                <c:pt idx="201">
                  <c:v>2.356E-3</c:v>
                </c:pt>
                <c:pt idx="202">
                  <c:v>2.1900000000000001E-3</c:v>
                </c:pt>
                <c:pt idx="203">
                  <c:v>2.0460000000000001E-3</c:v>
                </c:pt>
                <c:pt idx="204">
                  <c:v>1.921E-3</c:v>
                </c:pt>
                <c:pt idx="205">
                  <c:v>1.8109999999999999E-3</c:v>
                </c:pt>
                <c:pt idx="206">
                  <c:v>1.7129999999999999E-3</c:v>
                </c:pt>
                <c:pt idx="207">
                  <c:v>1.6249999999999999E-3</c:v>
                </c:pt>
                <c:pt idx="208">
                  <c:v>1.4959999999999999E-3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E88-4F38-B80B-0F9C631DAF91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srim197Au_C!$D$20:$D$228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srim197Au_C!$G$20:$G$228</c:f>
              <c:numCache>
                <c:formatCode>0.000E+00</c:formatCode>
                <c:ptCount val="209"/>
                <c:pt idx="0">
                  <c:v>3.9830000000000001</c:v>
                </c:pt>
                <c:pt idx="1">
                  <c:v>4.2242999999999995</c:v>
                </c:pt>
                <c:pt idx="2">
                  <c:v>4.4508000000000001</c:v>
                </c:pt>
                <c:pt idx="3">
                  <c:v>4.6636999999999995</c:v>
                </c:pt>
                <c:pt idx="4">
                  <c:v>4.8652999999999995</c:v>
                </c:pt>
                <c:pt idx="5">
                  <c:v>5.0557999999999996</c:v>
                </c:pt>
                <c:pt idx="6">
                  <c:v>5.2381999999999991</c:v>
                </c:pt>
                <c:pt idx="7">
                  <c:v>5.4116999999999997</c:v>
                </c:pt>
                <c:pt idx="8">
                  <c:v>5.5783999999999994</c:v>
                </c:pt>
                <c:pt idx="9">
                  <c:v>5.8914</c:v>
                </c:pt>
                <c:pt idx="10">
                  <c:v>6.1830000000000007</c:v>
                </c:pt>
                <c:pt idx="11">
                  <c:v>6.4554</c:v>
                </c:pt>
                <c:pt idx="12">
                  <c:v>6.7107999999999999</c:v>
                </c:pt>
                <c:pt idx="13">
                  <c:v>6.9527000000000001</c:v>
                </c:pt>
                <c:pt idx="14">
                  <c:v>7.181</c:v>
                </c:pt>
                <c:pt idx="15">
                  <c:v>7.6059999999999999</c:v>
                </c:pt>
                <c:pt idx="16">
                  <c:v>7.9939999999999998</c:v>
                </c:pt>
                <c:pt idx="17">
                  <c:v>8.3520000000000003</c:v>
                </c:pt>
                <c:pt idx="18">
                  <c:v>8.6829999999999998</c:v>
                </c:pt>
                <c:pt idx="19">
                  <c:v>8.9939999999999998</c:v>
                </c:pt>
                <c:pt idx="20">
                  <c:v>9.2840000000000007</c:v>
                </c:pt>
                <c:pt idx="21">
                  <c:v>9.5570000000000004</c:v>
                </c:pt>
                <c:pt idx="22">
                  <c:v>9.8160000000000007</c:v>
                </c:pt>
                <c:pt idx="23">
                  <c:v>10.062000000000001</c:v>
                </c:pt>
                <c:pt idx="24">
                  <c:v>10.294</c:v>
                </c:pt>
                <c:pt idx="25">
                  <c:v>10.518000000000001</c:v>
                </c:pt>
                <c:pt idx="26">
                  <c:v>10.934000000000001</c:v>
                </c:pt>
                <c:pt idx="27">
                  <c:v>11.407999999999999</c:v>
                </c:pt>
                <c:pt idx="28">
                  <c:v>11.84</c:v>
                </c:pt>
                <c:pt idx="29">
                  <c:v>12.235999999999999</c:v>
                </c:pt>
                <c:pt idx="30">
                  <c:v>12.606</c:v>
                </c:pt>
                <c:pt idx="31">
                  <c:v>12.943000000000001</c:v>
                </c:pt>
                <c:pt idx="32">
                  <c:v>13.256</c:v>
                </c:pt>
                <c:pt idx="33">
                  <c:v>13.556999999999999</c:v>
                </c:pt>
                <c:pt idx="34">
                  <c:v>13.835000000000001</c:v>
                </c:pt>
                <c:pt idx="35">
                  <c:v>14.353999999999999</c:v>
                </c:pt>
                <c:pt idx="36">
                  <c:v>14.815000000000001</c:v>
                </c:pt>
                <c:pt idx="37">
                  <c:v>15.238999999999999</c:v>
                </c:pt>
                <c:pt idx="38">
                  <c:v>15.626999999999999</c:v>
                </c:pt>
                <c:pt idx="39">
                  <c:v>15.98</c:v>
                </c:pt>
                <c:pt idx="40">
                  <c:v>16.308</c:v>
                </c:pt>
                <c:pt idx="41">
                  <c:v>16.911999999999999</c:v>
                </c:pt>
                <c:pt idx="42">
                  <c:v>17.433</c:v>
                </c:pt>
                <c:pt idx="43">
                  <c:v>17.891999999999999</c:v>
                </c:pt>
                <c:pt idx="44">
                  <c:v>18.311</c:v>
                </c:pt>
                <c:pt idx="45">
                  <c:v>18.692</c:v>
                </c:pt>
                <c:pt idx="46">
                  <c:v>19.045999999999999</c:v>
                </c:pt>
                <c:pt idx="47">
                  <c:v>19.363</c:v>
                </c:pt>
                <c:pt idx="48">
                  <c:v>19.654</c:v>
                </c:pt>
                <c:pt idx="49">
                  <c:v>19.93</c:v>
                </c:pt>
                <c:pt idx="50">
                  <c:v>20.180999999999997</c:v>
                </c:pt>
                <c:pt idx="51">
                  <c:v>20.428000000000001</c:v>
                </c:pt>
                <c:pt idx="52">
                  <c:v>20.86</c:v>
                </c:pt>
                <c:pt idx="53">
                  <c:v>21.332999999999998</c:v>
                </c:pt>
                <c:pt idx="54">
                  <c:v>21.747999999999998</c:v>
                </c:pt>
                <c:pt idx="55">
                  <c:v>22.117000000000001</c:v>
                </c:pt>
                <c:pt idx="56">
                  <c:v>22.452999999999999</c:v>
                </c:pt>
                <c:pt idx="57">
                  <c:v>22.748000000000001</c:v>
                </c:pt>
                <c:pt idx="58">
                  <c:v>23.021999999999998</c:v>
                </c:pt>
                <c:pt idx="59">
                  <c:v>23.277000000000001</c:v>
                </c:pt>
                <c:pt idx="60">
                  <c:v>23.530999999999999</c:v>
                </c:pt>
                <c:pt idx="61">
                  <c:v>24.07</c:v>
                </c:pt>
                <c:pt idx="62">
                  <c:v>24.45</c:v>
                </c:pt>
                <c:pt idx="63">
                  <c:v>24.718</c:v>
                </c:pt>
                <c:pt idx="64">
                  <c:v>24.920999999999999</c:v>
                </c:pt>
                <c:pt idx="65">
                  <c:v>25.087</c:v>
                </c:pt>
                <c:pt idx="66">
                  <c:v>25.21</c:v>
                </c:pt>
                <c:pt idx="67">
                  <c:v>25.39</c:v>
                </c:pt>
                <c:pt idx="68">
                  <c:v>25.5</c:v>
                </c:pt>
                <c:pt idx="69">
                  <c:v>25.58</c:v>
                </c:pt>
                <c:pt idx="70">
                  <c:v>25.619999999999997</c:v>
                </c:pt>
                <c:pt idx="71">
                  <c:v>25.65</c:v>
                </c:pt>
                <c:pt idx="72">
                  <c:v>25.66</c:v>
                </c:pt>
                <c:pt idx="73">
                  <c:v>25.67</c:v>
                </c:pt>
                <c:pt idx="74">
                  <c:v>25.66</c:v>
                </c:pt>
                <c:pt idx="75">
                  <c:v>25.630000000000003</c:v>
                </c:pt>
                <c:pt idx="76">
                  <c:v>25.6</c:v>
                </c:pt>
                <c:pt idx="77">
                  <c:v>25.549999999999997</c:v>
                </c:pt>
                <c:pt idx="78">
                  <c:v>25.450000000000003</c:v>
                </c:pt>
                <c:pt idx="79">
                  <c:v>25.28</c:v>
                </c:pt>
                <c:pt idx="80">
                  <c:v>25.07</c:v>
                </c:pt>
                <c:pt idx="81">
                  <c:v>24.86</c:v>
                </c:pt>
                <c:pt idx="82">
                  <c:v>24.630000000000003</c:v>
                </c:pt>
                <c:pt idx="83">
                  <c:v>24.405000000000001</c:v>
                </c:pt>
                <c:pt idx="84">
                  <c:v>24.194000000000003</c:v>
                </c:pt>
                <c:pt idx="85">
                  <c:v>23.994</c:v>
                </c:pt>
                <c:pt idx="86">
                  <c:v>23.815000000000001</c:v>
                </c:pt>
                <c:pt idx="87">
                  <c:v>23.468</c:v>
                </c:pt>
                <c:pt idx="88">
                  <c:v>23.17</c:v>
                </c:pt>
                <c:pt idx="89">
                  <c:v>22.899000000000001</c:v>
                </c:pt>
                <c:pt idx="90">
                  <c:v>22.658000000000001</c:v>
                </c:pt>
                <c:pt idx="91">
                  <c:v>22.441000000000003</c:v>
                </c:pt>
                <c:pt idx="92">
                  <c:v>22.242000000000001</c:v>
                </c:pt>
                <c:pt idx="93">
                  <c:v>21.905999999999999</c:v>
                </c:pt>
                <c:pt idx="94">
                  <c:v>21.664000000000001</c:v>
                </c:pt>
                <c:pt idx="95">
                  <c:v>21.51</c:v>
                </c:pt>
                <c:pt idx="96">
                  <c:v>21.442</c:v>
                </c:pt>
                <c:pt idx="97">
                  <c:v>21.451000000000001</c:v>
                </c:pt>
                <c:pt idx="98">
                  <c:v>21.551000000000002</c:v>
                </c:pt>
                <c:pt idx="99">
                  <c:v>21.725999999999999</c:v>
                </c:pt>
                <c:pt idx="100">
                  <c:v>21.963000000000001</c:v>
                </c:pt>
                <c:pt idx="101">
                  <c:v>22.277999999999999</c:v>
                </c:pt>
                <c:pt idx="102">
                  <c:v>22.648</c:v>
                </c:pt>
                <c:pt idx="103">
                  <c:v>23.082000000000001</c:v>
                </c:pt>
                <c:pt idx="104">
                  <c:v>24.094000000000001</c:v>
                </c:pt>
                <c:pt idx="105">
                  <c:v>25.600999999999999</c:v>
                </c:pt>
                <c:pt idx="106">
                  <c:v>27.302</c:v>
                </c:pt>
                <c:pt idx="107">
                  <c:v>29.157</c:v>
                </c:pt>
                <c:pt idx="108">
                  <c:v>31.106999999999999</c:v>
                </c:pt>
                <c:pt idx="109">
                  <c:v>33.119</c:v>
                </c:pt>
                <c:pt idx="110">
                  <c:v>35.167999999999999</c:v>
                </c:pt>
                <c:pt idx="111">
                  <c:v>37.221000000000004</c:v>
                </c:pt>
                <c:pt idx="112">
                  <c:v>39.265999999999998</c:v>
                </c:pt>
                <c:pt idx="113">
                  <c:v>43.286000000000001</c:v>
                </c:pt>
                <c:pt idx="114">
                  <c:v>47.145000000000003</c:v>
                </c:pt>
                <c:pt idx="115">
                  <c:v>50.798000000000002</c:v>
                </c:pt>
                <c:pt idx="116">
                  <c:v>54.238</c:v>
                </c:pt>
                <c:pt idx="117">
                  <c:v>57.463000000000001</c:v>
                </c:pt>
                <c:pt idx="118">
                  <c:v>60.478999999999999</c:v>
                </c:pt>
                <c:pt idx="119">
                  <c:v>65.899000000000001</c:v>
                </c:pt>
                <c:pt idx="120">
                  <c:v>70.616</c:v>
                </c:pt>
                <c:pt idx="121">
                  <c:v>74.722000000000008</c:v>
                </c:pt>
                <c:pt idx="122">
                  <c:v>78.313000000000002</c:v>
                </c:pt>
                <c:pt idx="123">
                  <c:v>81.475499999999997</c:v>
                </c:pt>
                <c:pt idx="124">
                  <c:v>84.257099999999994</c:v>
                </c:pt>
                <c:pt idx="125">
                  <c:v>86.736000000000004</c:v>
                </c:pt>
                <c:pt idx="126">
                  <c:v>88.940899999999999</c:v>
                </c:pt>
                <c:pt idx="127">
                  <c:v>90.920699999999997</c:v>
                </c:pt>
                <c:pt idx="128">
                  <c:v>92.694699999999997</c:v>
                </c:pt>
                <c:pt idx="129">
                  <c:v>94.302199999999999</c:v>
                </c:pt>
                <c:pt idx="130">
                  <c:v>97.075900000000004</c:v>
                </c:pt>
                <c:pt idx="131">
                  <c:v>99.898099999999999</c:v>
                </c:pt>
                <c:pt idx="132">
                  <c:v>102.1306</c:v>
                </c:pt>
                <c:pt idx="133">
                  <c:v>103.9909</c:v>
                </c:pt>
                <c:pt idx="134">
                  <c:v>105.4571</c:v>
                </c:pt>
                <c:pt idx="135">
                  <c:v>106.628</c:v>
                </c:pt>
                <c:pt idx="136">
                  <c:v>107.7026</c:v>
                </c:pt>
                <c:pt idx="137">
                  <c:v>108.4803</c:v>
                </c:pt>
                <c:pt idx="138">
                  <c:v>109.26050000000001</c:v>
                </c:pt>
                <c:pt idx="139">
                  <c:v>110.9268</c:v>
                </c:pt>
                <c:pt idx="140">
                  <c:v>111.3993</c:v>
                </c:pt>
                <c:pt idx="141">
                  <c:v>111.8763</c:v>
                </c:pt>
                <c:pt idx="142">
                  <c:v>112.15690000000001</c:v>
                </c:pt>
                <c:pt idx="143">
                  <c:v>112.2401</c:v>
                </c:pt>
                <c:pt idx="144">
                  <c:v>112.2256</c:v>
                </c:pt>
                <c:pt idx="145">
                  <c:v>111.7015</c:v>
                </c:pt>
                <c:pt idx="146">
                  <c:v>110.8823</c:v>
                </c:pt>
                <c:pt idx="147">
                  <c:v>109.86660000000001</c:v>
                </c:pt>
                <c:pt idx="148">
                  <c:v>108.75359999999999</c:v>
                </c:pt>
                <c:pt idx="149">
                  <c:v>107.54260000000001</c:v>
                </c:pt>
                <c:pt idx="150">
                  <c:v>106.23309999999999</c:v>
                </c:pt>
                <c:pt idx="151">
                  <c:v>105.0249</c:v>
                </c:pt>
                <c:pt idx="152">
                  <c:v>103.71769999999999</c:v>
                </c:pt>
                <c:pt idx="153">
                  <c:v>102.51130000000001</c:v>
                </c:pt>
                <c:pt idx="154">
                  <c:v>101.3056</c:v>
                </c:pt>
                <c:pt idx="155">
                  <c:v>100.20049999999999</c:v>
                </c:pt>
                <c:pt idx="156">
                  <c:v>97.961770000000001</c:v>
                </c:pt>
                <c:pt idx="157">
                  <c:v>95.452849999999998</c:v>
                </c:pt>
                <c:pt idx="158">
                  <c:v>93.165590000000009</c:v>
                </c:pt>
                <c:pt idx="159">
                  <c:v>91.079560000000001</c:v>
                </c:pt>
                <c:pt idx="160">
                  <c:v>89.154470000000003</c:v>
                </c:pt>
                <c:pt idx="161">
                  <c:v>87.330109999999991</c:v>
                </c:pt>
                <c:pt idx="162">
                  <c:v>85.596330000000009</c:v>
                </c:pt>
                <c:pt idx="163">
                  <c:v>83.913020000000003</c:v>
                </c:pt>
                <c:pt idx="164">
                  <c:v>82.250100000000003</c:v>
                </c:pt>
                <c:pt idx="165">
                  <c:v>78.905169999999998</c:v>
                </c:pt>
                <c:pt idx="166">
                  <c:v>75.431169999999995</c:v>
                </c:pt>
                <c:pt idx="167">
                  <c:v>71.737850000000009</c:v>
                </c:pt>
                <c:pt idx="168">
                  <c:v>68.075040000000001</c:v>
                </c:pt>
                <c:pt idx="169">
                  <c:v>65.652650000000008</c:v>
                </c:pt>
                <c:pt idx="170">
                  <c:v>63.41057</c:v>
                </c:pt>
                <c:pt idx="171">
                  <c:v>59.387160000000002</c:v>
                </c:pt>
                <c:pt idx="172">
                  <c:v>55.884459999999997</c:v>
                </c:pt>
                <c:pt idx="173">
                  <c:v>52.832270000000001</c:v>
                </c:pt>
                <c:pt idx="174">
                  <c:v>50.130449999999996</c:v>
                </c:pt>
                <c:pt idx="175">
                  <c:v>47.73892</c:v>
                </c:pt>
                <c:pt idx="176">
                  <c:v>45.597619999999999</c:v>
                </c:pt>
                <c:pt idx="177">
                  <c:v>43.676489999999994</c:v>
                </c:pt>
                <c:pt idx="178">
                  <c:v>41.945500000000003</c:v>
                </c:pt>
                <c:pt idx="179">
                  <c:v>40.374629999999996</c:v>
                </c:pt>
                <c:pt idx="180">
                  <c:v>38.93385</c:v>
                </c:pt>
                <c:pt idx="181">
                  <c:v>37.623159999999999</c:v>
                </c:pt>
                <c:pt idx="182">
                  <c:v>35.311969999999995</c:v>
                </c:pt>
                <c:pt idx="183">
                  <c:v>32.880769999999998</c:v>
                </c:pt>
                <c:pt idx="184">
                  <c:v>30.849793999999999</c:v>
                </c:pt>
                <c:pt idx="185">
                  <c:v>29.128988</c:v>
                </c:pt>
                <c:pt idx="186">
                  <c:v>27.658308999999999</c:v>
                </c:pt>
                <c:pt idx="187">
                  <c:v>26.367729000000001</c:v>
                </c:pt>
                <c:pt idx="188">
                  <c:v>25.247228999999997</c:v>
                </c:pt>
                <c:pt idx="189">
                  <c:v>24.256791</c:v>
                </c:pt>
                <c:pt idx="190">
                  <c:v>23.376405999999999</c:v>
                </c:pt>
                <c:pt idx="191">
                  <c:v>21.875757</c:v>
                </c:pt>
                <c:pt idx="192">
                  <c:v>20.655231999999998</c:v>
                </c:pt>
                <c:pt idx="193">
                  <c:v>19.634798999999997</c:v>
                </c:pt>
                <c:pt idx="194">
                  <c:v>18.774433999999999</c:v>
                </c:pt>
                <c:pt idx="195">
                  <c:v>18.034122</c:v>
                </c:pt>
                <c:pt idx="196">
                  <c:v>17.393854000000001</c:v>
                </c:pt>
                <c:pt idx="197">
                  <c:v>16.343412000000001</c:v>
                </c:pt>
                <c:pt idx="198">
                  <c:v>15.523064999999999</c:v>
                </c:pt>
                <c:pt idx="199">
                  <c:v>14.872783999999999</c:v>
                </c:pt>
                <c:pt idx="200">
                  <c:v>14.332552</c:v>
                </c:pt>
                <c:pt idx="201">
                  <c:v>13.892356000000001</c:v>
                </c:pt>
                <c:pt idx="202">
                  <c:v>13.52219</c:v>
                </c:pt>
                <c:pt idx="203">
                  <c:v>13.212046000000001</c:v>
                </c:pt>
                <c:pt idx="204">
                  <c:v>12.951920999999999</c:v>
                </c:pt>
                <c:pt idx="205">
                  <c:v>12.721811000000001</c:v>
                </c:pt>
                <c:pt idx="206">
                  <c:v>12.521713</c:v>
                </c:pt>
                <c:pt idx="207">
                  <c:v>12.351625</c:v>
                </c:pt>
                <c:pt idx="208">
                  <c:v>12.111495999999999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E88-4F38-B80B-0F9C631DA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26936"/>
        <c:axId val="639827328"/>
      </c:scatterChart>
      <c:valAx>
        <c:axId val="63982693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27328"/>
        <c:crosses val="autoZero"/>
        <c:crossBetween val="midCat"/>
        <c:majorUnit val="10"/>
      </c:valAx>
      <c:valAx>
        <c:axId val="639827328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</a:t>
                </a:r>
                <a:r>
                  <a:rPr lang="en-US" altLang="ja-JP">
                    <a:solidFill>
                      <a:schemeClr val="tx1"/>
                    </a:solidFill>
                  </a:rPr>
                  <a:t>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8.9024366357190604E-2"/>
              <c:y val="0.2148127370253554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2693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182878948344696"/>
          <c:y val="0.41413484298612052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srim197Au_C!$P$5</c:f>
          <c:strCache>
            <c:ptCount val="1"/>
            <c:pt idx="0">
              <c:v>srim197Au_C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srim197Au_C!$D$20:$D$228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srim197Au_C!$J$20:$J$228</c:f>
              <c:numCache>
                <c:formatCode>0.000</c:formatCode>
                <c:ptCount val="209"/>
                <c:pt idx="0">
                  <c:v>4.8999999999999998E-3</c:v>
                </c:pt>
                <c:pt idx="1">
                  <c:v>5.0999999999999995E-3</c:v>
                </c:pt>
                <c:pt idx="2">
                  <c:v>5.3E-3</c:v>
                </c:pt>
                <c:pt idx="3">
                  <c:v>5.5999999999999999E-3</c:v>
                </c:pt>
                <c:pt idx="4">
                  <c:v>5.8000000000000005E-3</c:v>
                </c:pt>
                <c:pt idx="5">
                  <c:v>6.0000000000000001E-3</c:v>
                </c:pt>
                <c:pt idx="6">
                  <c:v>6.1999999999999998E-3</c:v>
                </c:pt>
                <c:pt idx="7">
                  <c:v>6.4000000000000003E-3</c:v>
                </c:pt>
                <c:pt idx="8">
                  <c:v>6.6E-3</c:v>
                </c:pt>
                <c:pt idx="9">
                  <c:v>7.000000000000001E-3</c:v>
                </c:pt>
                <c:pt idx="10">
                  <c:v>7.2999999999999992E-3</c:v>
                </c:pt>
                <c:pt idx="11">
                  <c:v>7.6E-3</c:v>
                </c:pt>
                <c:pt idx="12">
                  <c:v>8.0000000000000002E-3</c:v>
                </c:pt>
                <c:pt idx="13">
                  <c:v>8.3000000000000001E-3</c:v>
                </c:pt>
                <c:pt idx="14">
                  <c:v>8.6E-3</c:v>
                </c:pt>
                <c:pt idx="15">
                  <c:v>9.1000000000000004E-3</c:v>
                </c:pt>
                <c:pt idx="16">
                  <c:v>9.7000000000000003E-3</c:v>
                </c:pt>
                <c:pt idx="17">
                  <c:v>1.0199999999999999E-2</c:v>
                </c:pt>
                <c:pt idx="18">
                  <c:v>1.0699999999999999E-2</c:v>
                </c:pt>
                <c:pt idx="19">
                  <c:v>1.12E-2</c:v>
                </c:pt>
                <c:pt idx="20">
                  <c:v>1.1600000000000001E-2</c:v>
                </c:pt>
                <c:pt idx="21">
                  <c:v>1.21E-2</c:v>
                </c:pt>
                <c:pt idx="22">
                  <c:v>1.2500000000000001E-2</c:v>
                </c:pt>
                <c:pt idx="23">
                  <c:v>1.29E-2</c:v>
                </c:pt>
                <c:pt idx="24">
                  <c:v>1.34E-2</c:v>
                </c:pt>
                <c:pt idx="25">
                  <c:v>1.3800000000000002E-2</c:v>
                </c:pt>
                <c:pt idx="26">
                  <c:v>1.4599999999999998E-2</c:v>
                </c:pt>
                <c:pt idx="27">
                  <c:v>1.55E-2</c:v>
                </c:pt>
                <c:pt idx="28">
                  <c:v>1.6400000000000001E-2</c:v>
                </c:pt>
                <c:pt idx="29">
                  <c:v>1.7299999999999999E-2</c:v>
                </c:pt>
                <c:pt idx="30">
                  <c:v>1.8099999999999998E-2</c:v>
                </c:pt>
                <c:pt idx="31">
                  <c:v>1.9E-2</c:v>
                </c:pt>
                <c:pt idx="32">
                  <c:v>1.9800000000000002E-2</c:v>
                </c:pt>
                <c:pt idx="33">
                  <c:v>2.06E-2</c:v>
                </c:pt>
                <c:pt idx="34">
                  <c:v>2.1399999999999999E-2</c:v>
                </c:pt>
                <c:pt idx="35">
                  <c:v>2.29E-2</c:v>
                </c:pt>
                <c:pt idx="36">
                  <c:v>2.4299999999999999E-2</c:v>
                </c:pt>
                <c:pt idx="37">
                  <c:v>2.5700000000000001E-2</c:v>
                </c:pt>
                <c:pt idx="38">
                  <c:v>2.7100000000000003E-2</c:v>
                </c:pt>
                <c:pt idx="39">
                  <c:v>2.8499999999999998E-2</c:v>
                </c:pt>
                <c:pt idx="40">
                  <c:v>2.98E-2</c:v>
                </c:pt>
                <c:pt idx="41">
                  <c:v>3.2399999999999998E-2</c:v>
                </c:pt>
                <c:pt idx="42">
                  <c:v>3.49E-2</c:v>
                </c:pt>
                <c:pt idx="43">
                  <c:v>3.73E-2</c:v>
                </c:pt>
                <c:pt idx="44">
                  <c:v>3.9600000000000003E-2</c:v>
                </c:pt>
                <c:pt idx="45">
                  <c:v>4.1999999999999996E-2</c:v>
                </c:pt>
                <c:pt idx="46">
                  <c:v>4.4200000000000003E-2</c:v>
                </c:pt>
                <c:pt idx="47">
                  <c:v>4.65E-2</c:v>
                </c:pt>
                <c:pt idx="48">
                  <c:v>4.87E-2</c:v>
                </c:pt>
                <c:pt idx="49">
                  <c:v>5.0799999999999998E-2</c:v>
                </c:pt>
                <c:pt idx="50">
                  <c:v>5.3000000000000005E-2</c:v>
                </c:pt>
                <c:pt idx="51">
                  <c:v>5.5100000000000003E-2</c:v>
                </c:pt>
                <c:pt idx="52">
                  <c:v>5.9299999999999999E-2</c:v>
                </c:pt>
                <c:pt idx="53">
                  <c:v>6.4399999999999999E-2</c:v>
                </c:pt>
                <c:pt idx="54">
                  <c:v>6.93E-2</c:v>
                </c:pt>
                <c:pt idx="55">
                  <c:v>7.4300000000000005E-2</c:v>
                </c:pt>
                <c:pt idx="56">
                  <c:v>7.9100000000000004E-2</c:v>
                </c:pt>
                <c:pt idx="57">
                  <c:v>8.3900000000000002E-2</c:v>
                </c:pt>
                <c:pt idx="58">
                  <c:v>8.8599999999999998E-2</c:v>
                </c:pt>
                <c:pt idx="59">
                  <c:v>9.3200000000000005E-2</c:v>
                </c:pt>
                <c:pt idx="60">
                  <c:v>9.7900000000000001E-2</c:v>
                </c:pt>
                <c:pt idx="61">
                  <c:v>0.1069</c:v>
                </c:pt>
                <c:pt idx="62">
                  <c:v>0.1159</c:v>
                </c:pt>
                <c:pt idx="63">
                  <c:v>0.12470000000000001</c:v>
                </c:pt>
                <c:pt idx="64">
                  <c:v>0.13340000000000002</c:v>
                </c:pt>
                <c:pt idx="65">
                  <c:v>0.1421</c:v>
                </c:pt>
                <c:pt idx="66">
                  <c:v>0.1507</c:v>
                </c:pt>
                <c:pt idx="67">
                  <c:v>0.16789999999999999</c:v>
                </c:pt>
                <c:pt idx="68">
                  <c:v>0.185</c:v>
                </c:pt>
                <c:pt idx="69">
                  <c:v>0.20200000000000001</c:v>
                </c:pt>
                <c:pt idx="70">
                  <c:v>0.219</c:v>
                </c:pt>
                <c:pt idx="71">
                  <c:v>0.23599999999999999</c:v>
                </c:pt>
                <c:pt idx="72">
                  <c:v>0.253</c:v>
                </c:pt>
                <c:pt idx="73">
                  <c:v>0.27</c:v>
                </c:pt>
                <c:pt idx="74">
                  <c:v>0.28700000000000003</c:v>
                </c:pt>
                <c:pt idx="75">
                  <c:v>0.30399999999999999</c:v>
                </c:pt>
                <c:pt idx="76">
                  <c:v>0.3211</c:v>
                </c:pt>
                <c:pt idx="77">
                  <c:v>0.33809999999999996</c:v>
                </c:pt>
                <c:pt idx="78">
                  <c:v>0.37240000000000001</c:v>
                </c:pt>
                <c:pt idx="79">
                  <c:v>0.41559999999999997</c:v>
                </c:pt>
                <c:pt idx="80">
                  <c:v>0.45899999999999996</c:v>
                </c:pt>
                <c:pt idx="81">
                  <c:v>0.50290000000000001</c:v>
                </c:pt>
                <c:pt idx="82">
                  <c:v>0.54720000000000002</c:v>
                </c:pt>
                <c:pt idx="83">
                  <c:v>0.59189999999999998</c:v>
                </c:pt>
                <c:pt idx="84">
                  <c:v>0.63700000000000001</c:v>
                </c:pt>
                <c:pt idx="85">
                  <c:v>0.68259999999999998</c:v>
                </c:pt>
                <c:pt idx="86">
                  <c:v>0.72850000000000004</c:v>
                </c:pt>
                <c:pt idx="87" formatCode="0.00">
                  <c:v>0.82140000000000002</c:v>
                </c:pt>
                <c:pt idx="88" formatCode="0.00">
                  <c:v>0.91560000000000008</c:v>
                </c:pt>
                <c:pt idx="89" formatCode="0.00">
                  <c:v>1.01</c:v>
                </c:pt>
                <c:pt idx="90" formatCode="0.00">
                  <c:v>1.1100000000000001</c:v>
                </c:pt>
                <c:pt idx="91" formatCode="0.00">
                  <c:v>1.21</c:v>
                </c:pt>
                <c:pt idx="92" formatCode="0.00">
                  <c:v>1.3</c:v>
                </c:pt>
                <c:pt idx="93" formatCode="0.00">
                  <c:v>1.5</c:v>
                </c:pt>
                <c:pt idx="94" formatCode="0.00">
                  <c:v>1.71</c:v>
                </c:pt>
                <c:pt idx="95" formatCode="0.00">
                  <c:v>1.91</c:v>
                </c:pt>
                <c:pt idx="96" formatCode="0.00">
                  <c:v>2.11</c:v>
                </c:pt>
                <c:pt idx="97" formatCode="0.00">
                  <c:v>2.3199999999999998</c:v>
                </c:pt>
                <c:pt idx="98" formatCode="0.00">
                  <c:v>2.5299999999999998</c:v>
                </c:pt>
                <c:pt idx="99" formatCode="0.00">
                  <c:v>2.73</c:v>
                </c:pt>
                <c:pt idx="100" formatCode="0.00">
                  <c:v>2.93</c:v>
                </c:pt>
                <c:pt idx="101" formatCode="0.00">
                  <c:v>3.13</c:v>
                </c:pt>
                <c:pt idx="102" formatCode="0.00">
                  <c:v>3.33</c:v>
                </c:pt>
                <c:pt idx="103" formatCode="0.00">
                  <c:v>3.52</c:v>
                </c:pt>
                <c:pt idx="104" formatCode="0.00">
                  <c:v>3.9</c:v>
                </c:pt>
                <c:pt idx="105" formatCode="0.00">
                  <c:v>4.34</c:v>
                </c:pt>
                <c:pt idx="106" formatCode="0.00">
                  <c:v>4.76</c:v>
                </c:pt>
                <c:pt idx="107" formatCode="0.00">
                  <c:v>5.15</c:v>
                </c:pt>
                <c:pt idx="108" formatCode="0.00">
                  <c:v>5.52</c:v>
                </c:pt>
                <c:pt idx="109" formatCode="0.00">
                  <c:v>5.86</c:v>
                </c:pt>
                <c:pt idx="110" formatCode="0.00">
                  <c:v>6.18</c:v>
                </c:pt>
                <c:pt idx="111" formatCode="0.00">
                  <c:v>6.49</c:v>
                </c:pt>
                <c:pt idx="112" formatCode="0.00">
                  <c:v>6.78</c:v>
                </c:pt>
                <c:pt idx="113" formatCode="0.00">
                  <c:v>7.32</c:v>
                </c:pt>
                <c:pt idx="114" formatCode="0.00">
                  <c:v>7.8</c:v>
                </c:pt>
                <c:pt idx="115" formatCode="0.00">
                  <c:v>8.26</c:v>
                </c:pt>
                <c:pt idx="116" formatCode="0.00">
                  <c:v>8.68</c:v>
                </c:pt>
                <c:pt idx="117" formatCode="0.00">
                  <c:v>9.08</c:v>
                </c:pt>
                <c:pt idx="118" formatCode="0.00">
                  <c:v>9.4499999999999993</c:v>
                </c:pt>
                <c:pt idx="119" formatCode="0.00">
                  <c:v>10.15</c:v>
                </c:pt>
                <c:pt idx="120" formatCode="0.00">
                  <c:v>10.8</c:v>
                </c:pt>
                <c:pt idx="121" formatCode="0.00">
                  <c:v>11.41</c:v>
                </c:pt>
                <c:pt idx="122" formatCode="0.00">
                  <c:v>11.99</c:v>
                </c:pt>
                <c:pt idx="123" formatCode="0.00">
                  <c:v>12.55</c:v>
                </c:pt>
                <c:pt idx="124" formatCode="0.00">
                  <c:v>13.08</c:v>
                </c:pt>
                <c:pt idx="125" formatCode="0.00">
                  <c:v>13.6</c:v>
                </c:pt>
                <c:pt idx="126" formatCode="0.00">
                  <c:v>14.1</c:v>
                </c:pt>
                <c:pt idx="127" formatCode="0.00">
                  <c:v>14.6</c:v>
                </c:pt>
                <c:pt idx="128" formatCode="0.00">
                  <c:v>15.08</c:v>
                </c:pt>
                <c:pt idx="129" formatCode="0.00">
                  <c:v>15.56</c:v>
                </c:pt>
                <c:pt idx="130" formatCode="0.00">
                  <c:v>16.48</c:v>
                </c:pt>
                <c:pt idx="131" formatCode="0.00">
                  <c:v>17.61</c:v>
                </c:pt>
                <c:pt idx="132" formatCode="0.00">
                  <c:v>18.71</c:v>
                </c:pt>
                <c:pt idx="133" formatCode="0.00">
                  <c:v>19.78</c:v>
                </c:pt>
                <c:pt idx="134" formatCode="0.00">
                  <c:v>20.84</c:v>
                </c:pt>
                <c:pt idx="135" formatCode="0.00">
                  <c:v>21.89</c:v>
                </c:pt>
                <c:pt idx="136" formatCode="0.00">
                  <c:v>22.92</c:v>
                </c:pt>
                <c:pt idx="137" formatCode="0.00">
                  <c:v>23.95</c:v>
                </c:pt>
                <c:pt idx="138" formatCode="0.00">
                  <c:v>24.97</c:v>
                </c:pt>
                <c:pt idx="139" formatCode="0.00">
                  <c:v>26.98</c:v>
                </c:pt>
                <c:pt idx="140" formatCode="0.00">
                  <c:v>28.98</c:v>
                </c:pt>
                <c:pt idx="141" formatCode="0.00">
                  <c:v>30.97</c:v>
                </c:pt>
                <c:pt idx="142" formatCode="0.00">
                  <c:v>32.950000000000003</c:v>
                </c:pt>
                <c:pt idx="143" formatCode="0.00">
                  <c:v>34.93</c:v>
                </c:pt>
                <c:pt idx="144" formatCode="0.00">
                  <c:v>36.9</c:v>
                </c:pt>
                <c:pt idx="145" formatCode="0.00">
                  <c:v>40.869999999999997</c:v>
                </c:pt>
                <c:pt idx="146" formatCode="0.00">
                  <c:v>44.85</c:v>
                </c:pt>
                <c:pt idx="147" formatCode="0.00">
                  <c:v>48.87</c:v>
                </c:pt>
                <c:pt idx="148" formatCode="0.00">
                  <c:v>52.93</c:v>
                </c:pt>
                <c:pt idx="149" formatCode="0.00">
                  <c:v>57.04</c:v>
                </c:pt>
                <c:pt idx="150" formatCode="0.00">
                  <c:v>61.19</c:v>
                </c:pt>
                <c:pt idx="151" formatCode="0.00">
                  <c:v>65.39</c:v>
                </c:pt>
                <c:pt idx="152" formatCode="0.00">
                  <c:v>69.64</c:v>
                </c:pt>
                <c:pt idx="153" formatCode="0.00">
                  <c:v>73.95</c:v>
                </c:pt>
                <c:pt idx="154" formatCode="0.00">
                  <c:v>78.3</c:v>
                </c:pt>
                <c:pt idx="155" formatCode="0.00">
                  <c:v>82.71</c:v>
                </c:pt>
                <c:pt idx="156" formatCode="0.00">
                  <c:v>91.67</c:v>
                </c:pt>
                <c:pt idx="157" formatCode="0.00">
                  <c:v>103.15</c:v>
                </c:pt>
                <c:pt idx="158" formatCode="0.00">
                  <c:v>114.92</c:v>
                </c:pt>
                <c:pt idx="159" formatCode="0.00">
                  <c:v>126.97</c:v>
                </c:pt>
                <c:pt idx="160" formatCode="0.00">
                  <c:v>139.28</c:v>
                </c:pt>
                <c:pt idx="161" formatCode="0.00">
                  <c:v>151.86000000000001</c:v>
                </c:pt>
                <c:pt idx="162" formatCode="0.00">
                  <c:v>164.7</c:v>
                </c:pt>
                <c:pt idx="163" formatCode="0.00">
                  <c:v>177.79</c:v>
                </c:pt>
                <c:pt idx="164" formatCode="0.00">
                  <c:v>191.15</c:v>
                </c:pt>
                <c:pt idx="165" formatCode="0.00">
                  <c:v>218.71</c:v>
                </c:pt>
                <c:pt idx="166" formatCode="0.00">
                  <c:v>247.48</c:v>
                </c:pt>
                <c:pt idx="167" formatCode="0.00">
                  <c:v>277.66000000000003</c:v>
                </c:pt>
                <c:pt idx="168" formatCode="0.00">
                  <c:v>309.43</c:v>
                </c:pt>
                <c:pt idx="169" formatCode="0.00">
                  <c:v>342.64</c:v>
                </c:pt>
                <c:pt idx="170" formatCode="0.00">
                  <c:v>377.04</c:v>
                </c:pt>
                <c:pt idx="171" formatCode="0.00">
                  <c:v>449.41</c:v>
                </c:pt>
                <c:pt idx="172" formatCode="0.00">
                  <c:v>526.48</c:v>
                </c:pt>
                <c:pt idx="173" formatCode="0.00">
                  <c:v>608.20000000000005</c:v>
                </c:pt>
                <c:pt idx="174" formatCode="0.00">
                  <c:v>694.48</c:v>
                </c:pt>
                <c:pt idx="175" formatCode="0.00">
                  <c:v>785.24</c:v>
                </c:pt>
                <c:pt idx="176" formatCode="0.00">
                  <c:v>880.41</c:v>
                </c:pt>
                <c:pt idx="177" formatCode="0.0">
                  <c:v>979.9</c:v>
                </c:pt>
                <c:pt idx="178" formatCode="0.0">
                  <c:v>1080</c:v>
                </c:pt>
                <c:pt idx="179" formatCode="0.0">
                  <c:v>1190</c:v>
                </c:pt>
                <c:pt idx="180" formatCode="0.0">
                  <c:v>1300</c:v>
                </c:pt>
                <c:pt idx="181" formatCode="0.0">
                  <c:v>1420</c:v>
                </c:pt>
                <c:pt idx="182" formatCode="0.0">
                  <c:v>1660</c:v>
                </c:pt>
                <c:pt idx="183" formatCode="0.0">
                  <c:v>1990</c:v>
                </c:pt>
                <c:pt idx="184" formatCode="0.0">
                  <c:v>2340</c:v>
                </c:pt>
                <c:pt idx="185" formatCode="0.0">
                  <c:v>2710</c:v>
                </c:pt>
                <c:pt idx="186" formatCode="0.0">
                  <c:v>3100</c:v>
                </c:pt>
                <c:pt idx="187" formatCode="0.0">
                  <c:v>3510</c:v>
                </c:pt>
                <c:pt idx="188" formatCode="0.0">
                  <c:v>3940</c:v>
                </c:pt>
                <c:pt idx="189" formatCode="0.0">
                  <c:v>4390</c:v>
                </c:pt>
                <c:pt idx="190" formatCode="0.0">
                  <c:v>4850</c:v>
                </c:pt>
                <c:pt idx="191" formatCode="0.0">
                  <c:v>5840</c:v>
                </c:pt>
                <c:pt idx="192" formatCode="0.0">
                  <c:v>6880</c:v>
                </c:pt>
                <c:pt idx="193" formatCode="0.0">
                  <c:v>7980</c:v>
                </c:pt>
                <c:pt idx="194" formatCode="0.0">
                  <c:v>9140</c:v>
                </c:pt>
                <c:pt idx="195" formatCode="0.0">
                  <c:v>10350</c:v>
                </c:pt>
                <c:pt idx="196" formatCode="0.0">
                  <c:v>11600</c:v>
                </c:pt>
                <c:pt idx="197" formatCode="0.0">
                  <c:v>14230</c:v>
                </c:pt>
                <c:pt idx="198" formatCode="0.0">
                  <c:v>17020</c:v>
                </c:pt>
                <c:pt idx="199" formatCode="0.0">
                  <c:v>19940</c:v>
                </c:pt>
                <c:pt idx="200" formatCode="0.0">
                  <c:v>22980</c:v>
                </c:pt>
                <c:pt idx="201" formatCode="0.0">
                  <c:v>26130</c:v>
                </c:pt>
                <c:pt idx="202" formatCode="0.0">
                  <c:v>29370</c:v>
                </c:pt>
                <c:pt idx="203" formatCode="0.0">
                  <c:v>32689.999999999996</c:v>
                </c:pt>
                <c:pt idx="204" formatCode="0.0">
                  <c:v>36080</c:v>
                </c:pt>
                <c:pt idx="205" formatCode="0.0">
                  <c:v>39540</c:v>
                </c:pt>
                <c:pt idx="206" formatCode="0.0">
                  <c:v>43060</c:v>
                </c:pt>
                <c:pt idx="207" formatCode="0.0">
                  <c:v>46630</c:v>
                </c:pt>
                <c:pt idx="208" formatCode="0.0">
                  <c:v>52800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6D2-4F3D-98CB-C9F01B5AABC7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srim197Au_C!$D$20:$D$228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srim197Au_C!$M$20:$M$228</c:f>
              <c:numCache>
                <c:formatCode>0.000</c:formatCode>
                <c:ptCount val="209"/>
                <c:pt idx="0">
                  <c:v>8.9999999999999998E-4</c:v>
                </c:pt>
                <c:pt idx="1">
                  <c:v>8.9999999999999998E-4</c:v>
                </c:pt>
                <c:pt idx="2">
                  <c:v>1E-3</c:v>
                </c:pt>
                <c:pt idx="3">
                  <c:v>1E-3</c:v>
                </c:pt>
                <c:pt idx="4">
                  <c:v>1E-3</c:v>
                </c:pt>
                <c:pt idx="5">
                  <c:v>1.0999999999999998E-3</c:v>
                </c:pt>
                <c:pt idx="6">
                  <c:v>1.0999999999999998E-3</c:v>
                </c:pt>
                <c:pt idx="7">
                  <c:v>1.0999999999999998E-3</c:v>
                </c:pt>
                <c:pt idx="8">
                  <c:v>1.2000000000000001E-3</c:v>
                </c:pt>
                <c:pt idx="9">
                  <c:v>1.2000000000000001E-3</c:v>
                </c:pt>
                <c:pt idx="10">
                  <c:v>1.2999999999999999E-3</c:v>
                </c:pt>
                <c:pt idx="11">
                  <c:v>1.2999999999999999E-3</c:v>
                </c:pt>
                <c:pt idx="12">
                  <c:v>1.4E-3</c:v>
                </c:pt>
                <c:pt idx="13">
                  <c:v>1.4E-3</c:v>
                </c:pt>
                <c:pt idx="14">
                  <c:v>1.5E-3</c:v>
                </c:pt>
                <c:pt idx="15">
                  <c:v>1.6000000000000001E-3</c:v>
                </c:pt>
                <c:pt idx="16">
                  <c:v>1.6000000000000001E-3</c:v>
                </c:pt>
                <c:pt idx="17">
                  <c:v>1.7000000000000001E-3</c:v>
                </c:pt>
                <c:pt idx="18">
                  <c:v>1.8E-3</c:v>
                </c:pt>
                <c:pt idx="19">
                  <c:v>1.9E-3</c:v>
                </c:pt>
                <c:pt idx="20">
                  <c:v>1.9E-3</c:v>
                </c:pt>
                <c:pt idx="21">
                  <c:v>2E-3</c:v>
                </c:pt>
                <c:pt idx="22">
                  <c:v>2.1000000000000003E-3</c:v>
                </c:pt>
                <c:pt idx="23">
                  <c:v>2.1000000000000003E-3</c:v>
                </c:pt>
                <c:pt idx="24">
                  <c:v>2.1999999999999997E-3</c:v>
                </c:pt>
                <c:pt idx="25">
                  <c:v>2.1999999999999997E-3</c:v>
                </c:pt>
                <c:pt idx="26">
                  <c:v>2.3E-3</c:v>
                </c:pt>
                <c:pt idx="27">
                  <c:v>2.5000000000000001E-3</c:v>
                </c:pt>
                <c:pt idx="28">
                  <c:v>2.5999999999999999E-3</c:v>
                </c:pt>
                <c:pt idx="29">
                  <c:v>2.7000000000000001E-3</c:v>
                </c:pt>
                <c:pt idx="30">
                  <c:v>2.8E-3</c:v>
                </c:pt>
                <c:pt idx="31">
                  <c:v>2.9000000000000002E-3</c:v>
                </c:pt>
                <c:pt idx="32">
                  <c:v>3.0000000000000001E-3</c:v>
                </c:pt>
                <c:pt idx="33">
                  <c:v>3.0999999999999999E-3</c:v>
                </c:pt>
                <c:pt idx="34">
                  <c:v>3.2000000000000002E-3</c:v>
                </c:pt>
                <c:pt idx="35">
                  <c:v>3.4000000000000002E-3</c:v>
                </c:pt>
                <c:pt idx="36">
                  <c:v>3.5000000000000005E-3</c:v>
                </c:pt>
                <c:pt idx="37">
                  <c:v>3.6999999999999997E-3</c:v>
                </c:pt>
                <c:pt idx="38">
                  <c:v>3.8999999999999998E-3</c:v>
                </c:pt>
                <c:pt idx="39">
                  <c:v>4.0000000000000001E-3</c:v>
                </c:pt>
                <c:pt idx="40">
                  <c:v>4.2000000000000006E-3</c:v>
                </c:pt>
                <c:pt idx="41">
                  <c:v>4.4999999999999997E-3</c:v>
                </c:pt>
                <c:pt idx="42">
                  <c:v>4.7000000000000002E-3</c:v>
                </c:pt>
                <c:pt idx="43">
                  <c:v>5.0000000000000001E-3</c:v>
                </c:pt>
                <c:pt idx="44">
                  <c:v>5.3E-3</c:v>
                </c:pt>
                <c:pt idx="45">
                  <c:v>5.4999999999999997E-3</c:v>
                </c:pt>
                <c:pt idx="46">
                  <c:v>5.7000000000000002E-3</c:v>
                </c:pt>
                <c:pt idx="47">
                  <c:v>6.0000000000000001E-3</c:v>
                </c:pt>
                <c:pt idx="48">
                  <c:v>6.1999999999999998E-3</c:v>
                </c:pt>
                <c:pt idx="49">
                  <c:v>6.4000000000000003E-3</c:v>
                </c:pt>
                <c:pt idx="50">
                  <c:v>6.6E-3</c:v>
                </c:pt>
                <c:pt idx="51">
                  <c:v>6.8000000000000005E-3</c:v>
                </c:pt>
                <c:pt idx="52">
                  <c:v>7.1999999999999998E-3</c:v>
                </c:pt>
                <c:pt idx="53">
                  <c:v>7.7999999999999996E-3</c:v>
                </c:pt>
                <c:pt idx="54">
                  <c:v>8.2000000000000007E-3</c:v>
                </c:pt>
                <c:pt idx="55">
                  <c:v>8.6999999999999994E-3</c:v>
                </c:pt>
                <c:pt idx="56">
                  <c:v>9.1999999999999998E-3</c:v>
                </c:pt>
                <c:pt idx="57">
                  <c:v>9.6000000000000009E-3</c:v>
                </c:pt>
                <c:pt idx="58">
                  <c:v>0.01</c:v>
                </c:pt>
                <c:pt idx="59">
                  <c:v>1.04E-2</c:v>
                </c:pt>
                <c:pt idx="60">
                  <c:v>1.09E-2</c:v>
                </c:pt>
                <c:pt idx="61">
                  <c:v>1.17E-2</c:v>
                </c:pt>
                <c:pt idx="62">
                  <c:v>1.2500000000000001E-2</c:v>
                </c:pt>
                <c:pt idx="63">
                  <c:v>1.32E-2</c:v>
                </c:pt>
                <c:pt idx="64">
                  <c:v>1.3900000000000001E-2</c:v>
                </c:pt>
                <c:pt idx="65">
                  <c:v>1.4599999999999998E-2</c:v>
                </c:pt>
                <c:pt idx="66">
                  <c:v>1.5299999999999999E-2</c:v>
                </c:pt>
                <c:pt idx="67">
                  <c:v>1.6800000000000002E-2</c:v>
                </c:pt>
                <c:pt idx="68">
                  <c:v>1.8099999999999998E-2</c:v>
                </c:pt>
                <c:pt idx="69">
                  <c:v>1.9400000000000001E-2</c:v>
                </c:pt>
                <c:pt idx="70">
                  <c:v>2.07E-2</c:v>
                </c:pt>
                <c:pt idx="71">
                  <c:v>2.1899999999999999E-2</c:v>
                </c:pt>
                <c:pt idx="72">
                  <c:v>2.3100000000000002E-2</c:v>
                </c:pt>
                <c:pt idx="73">
                  <c:v>2.4299999999999999E-2</c:v>
                </c:pt>
                <c:pt idx="74">
                  <c:v>2.5500000000000002E-2</c:v>
                </c:pt>
                <c:pt idx="75">
                  <c:v>2.6600000000000002E-2</c:v>
                </c:pt>
                <c:pt idx="76">
                  <c:v>2.7700000000000002E-2</c:v>
                </c:pt>
                <c:pt idx="77">
                  <c:v>2.8799999999999999E-2</c:v>
                </c:pt>
                <c:pt idx="78">
                  <c:v>3.1099999999999999E-2</c:v>
                </c:pt>
                <c:pt idx="79">
                  <c:v>3.39E-2</c:v>
                </c:pt>
                <c:pt idx="80">
                  <c:v>3.6699999999999997E-2</c:v>
                </c:pt>
                <c:pt idx="81">
                  <c:v>3.9400000000000004E-2</c:v>
                </c:pt>
                <c:pt idx="82">
                  <c:v>4.19E-2</c:v>
                </c:pt>
                <c:pt idx="83">
                  <c:v>4.4499999999999998E-2</c:v>
                </c:pt>
                <c:pt idx="84">
                  <c:v>4.6899999999999997E-2</c:v>
                </c:pt>
                <c:pt idx="85">
                  <c:v>4.9299999999999997E-2</c:v>
                </c:pt>
                <c:pt idx="86">
                  <c:v>5.1700000000000003E-2</c:v>
                </c:pt>
                <c:pt idx="87">
                  <c:v>5.7099999999999998E-2</c:v>
                </c:pt>
                <c:pt idx="88">
                  <c:v>6.2199999999999998E-2</c:v>
                </c:pt>
                <c:pt idx="89">
                  <c:v>6.720000000000001E-2</c:v>
                </c:pt>
                <c:pt idx="90">
                  <c:v>7.1899999999999992E-2</c:v>
                </c:pt>
                <c:pt idx="91">
                  <c:v>7.6499999999999999E-2</c:v>
                </c:pt>
                <c:pt idx="92">
                  <c:v>8.1000000000000003E-2</c:v>
                </c:pt>
                <c:pt idx="93">
                  <c:v>9.1800000000000007E-2</c:v>
                </c:pt>
                <c:pt idx="94">
                  <c:v>0.10189999999999999</c:v>
                </c:pt>
                <c:pt idx="95">
                  <c:v>0.11140000000000001</c:v>
                </c:pt>
                <c:pt idx="96">
                  <c:v>0.1203</c:v>
                </c:pt>
                <c:pt idx="97">
                  <c:v>0.12869999999999998</c:v>
                </c:pt>
                <c:pt idx="98">
                  <c:v>0.13669999999999999</c:v>
                </c:pt>
                <c:pt idx="99">
                  <c:v>0.14430000000000001</c:v>
                </c:pt>
                <c:pt idx="100">
                  <c:v>0.15140000000000001</c:v>
                </c:pt>
                <c:pt idx="101">
                  <c:v>0.15820000000000001</c:v>
                </c:pt>
                <c:pt idx="102">
                  <c:v>0.16450000000000001</c:v>
                </c:pt>
                <c:pt idx="103">
                  <c:v>0.17050000000000001</c:v>
                </c:pt>
                <c:pt idx="104">
                  <c:v>0.18509999999999999</c:v>
                </c:pt>
                <c:pt idx="105">
                  <c:v>0.20259999999999997</c:v>
                </c:pt>
                <c:pt idx="106">
                  <c:v>0.21709999999999999</c:v>
                </c:pt>
                <c:pt idx="107">
                  <c:v>0.22919999999999999</c:v>
                </c:pt>
                <c:pt idx="108">
                  <c:v>0.23949999999999999</c:v>
                </c:pt>
                <c:pt idx="109">
                  <c:v>0.24830000000000002</c:v>
                </c:pt>
                <c:pt idx="110">
                  <c:v>0.25590000000000002</c:v>
                </c:pt>
                <c:pt idx="111">
                  <c:v>0.26250000000000001</c:v>
                </c:pt>
                <c:pt idx="112">
                  <c:v>0.26829999999999998</c:v>
                </c:pt>
                <c:pt idx="113">
                  <c:v>0.28320000000000001</c:v>
                </c:pt>
                <c:pt idx="114">
                  <c:v>0.29500000000000004</c:v>
                </c:pt>
                <c:pt idx="115">
                  <c:v>0.30480000000000002</c:v>
                </c:pt>
                <c:pt idx="116">
                  <c:v>0.313</c:v>
                </c:pt>
                <c:pt idx="117">
                  <c:v>0.32</c:v>
                </c:pt>
                <c:pt idx="118">
                  <c:v>0.32619999999999999</c:v>
                </c:pt>
                <c:pt idx="119">
                  <c:v>0.34379999999999999</c:v>
                </c:pt>
                <c:pt idx="120">
                  <c:v>0.35809999999999997</c:v>
                </c:pt>
                <c:pt idx="121">
                  <c:v>0.37019999999999997</c:v>
                </c:pt>
                <c:pt idx="122">
                  <c:v>0.38069999999999998</c:v>
                </c:pt>
                <c:pt idx="123">
                  <c:v>0.3901</c:v>
                </c:pt>
                <c:pt idx="124">
                  <c:v>0.39849999999999997</c:v>
                </c:pt>
                <c:pt idx="125">
                  <c:v>0.40620000000000001</c:v>
                </c:pt>
                <c:pt idx="126">
                  <c:v>0.41340000000000005</c:v>
                </c:pt>
                <c:pt idx="127">
                  <c:v>0.42009999999999997</c:v>
                </c:pt>
                <c:pt idx="128">
                  <c:v>0.42630000000000001</c:v>
                </c:pt>
                <c:pt idx="129">
                  <c:v>0.43230000000000002</c:v>
                </c:pt>
                <c:pt idx="130">
                  <c:v>0.45289999999999997</c:v>
                </c:pt>
                <c:pt idx="131">
                  <c:v>0.48139999999999999</c:v>
                </c:pt>
                <c:pt idx="132">
                  <c:v>0.50679999999999992</c:v>
                </c:pt>
                <c:pt idx="133">
                  <c:v>0.53010000000000002</c:v>
                </c:pt>
                <c:pt idx="134">
                  <c:v>0.55159999999999998</c:v>
                </c:pt>
                <c:pt idx="135">
                  <c:v>0.57179999999999997</c:v>
                </c:pt>
                <c:pt idx="136">
                  <c:v>0.59089999999999998</c:v>
                </c:pt>
                <c:pt idx="137">
                  <c:v>0.60909999999999997</c:v>
                </c:pt>
                <c:pt idx="138">
                  <c:v>0.62649999999999995</c:v>
                </c:pt>
                <c:pt idx="139" formatCode="0.00">
                  <c:v>0.68910000000000005</c:v>
                </c:pt>
                <c:pt idx="140" formatCode="0.00">
                  <c:v>0.74550000000000005</c:v>
                </c:pt>
                <c:pt idx="141" formatCode="0.00">
                  <c:v>0.7974</c:v>
                </c:pt>
                <c:pt idx="142" formatCode="0.00">
                  <c:v>0.8458</c:v>
                </c:pt>
                <c:pt idx="143" formatCode="0.00">
                  <c:v>0.89139999999999997</c:v>
                </c:pt>
                <c:pt idx="144" formatCode="0.00">
                  <c:v>0.93480000000000008</c:v>
                </c:pt>
                <c:pt idx="145" formatCode="0.00">
                  <c:v>1.0900000000000001</c:v>
                </c:pt>
                <c:pt idx="146" formatCode="0.00">
                  <c:v>1.23</c:v>
                </c:pt>
                <c:pt idx="147" formatCode="0.00">
                  <c:v>1.35</c:v>
                </c:pt>
                <c:pt idx="148" formatCode="0.00">
                  <c:v>1.47</c:v>
                </c:pt>
                <c:pt idx="149" formatCode="0.00">
                  <c:v>1.58</c:v>
                </c:pt>
                <c:pt idx="150" formatCode="0.00">
                  <c:v>1.69</c:v>
                </c:pt>
                <c:pt idx="151" formatCode="0.00">
                  <c:v>1.79</c:v>
                </c:pt>
                <c:pt idx="152" formatCode="0.00">
                  <c:v>1.89</c:v>
                </c:pt>
                <c:pt idx="153" formatCode="0.00">
                  <c:v>1.99</c:v>
                </c:pt>
                <c:pt idx="154" formatCode="0.00">
                  <c:v>2.08</c:v>
                </c:pt>
                <c:pt idx="155" formatCode="0.00">
                  <c:v>2.17</c:v>
                </c:pt>
                <c:pt idx="156" formatCode="0.00">
                  <c:v>2.5099999999999998</c:v>
                </c:pt>
                <c:pt idx="157" formatCode="0.00">
                  <c:v>2.99</c:v>
                </c:pt>
                <c:pt idx="158" formatCode="0.00">
                  <c:v>3.43</c:v>
                </c:pt>
                <c:pt idx="159" formatCode="0.00">
                  <c:v>3.83</c:v>
                </c:pt>
                <c:pt idx="160" formatCode="0.00">
                  <c:v>4.2</c:v>
                </c:pt>
                <c:pt idx="161" formatCode="0.00">
                  <c:v>4.57</c:v>
                </c:pt>
                <c:pt idx="162" formatCode="0.00">
                  <c:v>4.91</c:v>
                </c:pt>
                <c:pt idx="163" formatCode="0.00">
                  <c:v>5.25</c:v>
                </c:pt>
                <c:pt idx="164" formatCode="0.00">
                  <c:v>5.58</c:v>
                </c:pt>
                <c:pt idx="165" formatCode="0.00">
                  <c:v>6.81</c:v>
                </c:pt>
                <c:pt idx="166" formatCode="0.00">
                  <c:v>7.93</c:v>
                </c:pt>
                <c:pt idx="167" formatCode="0.00">
                  <c:v>9.01</c:v>
                </c:pt>
                <c:pt idx="168" formatCode="0.00">
                  <c:v>10.07</c:v>
                </c:pt>
                <c:pt idx="169" formatCode="0.00">
                  <c:v>11.11</c:v>
                </c:pt>
                <c:pt idx="170" formatCode="0.00">
                  <c:v>12.13</c:v>
                </c:pt>
                <c:pt idx="171" formatCode="0.00">
                  <c:v>15.87</c:v>
                </c:pt>
                <c:pt idx="172" formatCode="0.00">
                  <c:v>19.260000000000002</c:v>
                </c:pt>
                <c:pt idx="173" formatCode="0.00">
                  <c:v>22.46</c:v>
                </c:pt>
                <c:pt idx="174" formatCode="0.00">
                  <c:v>25.56</c:v>
                </c:pt>
                <c:pt idx="175" formatCode="0.00">
                  <c:v>28.61</c:v>
                </c:pt>
                <c:pt idx="176" formatCode="0.00">
                  <c:v>31.62</c:v>
                </c:pt>
                <c:pt idx="177" formatCode="0.00">
                  <c:v>34.61</c:v>
                </c:pt>
                <c:pt idx="178" formatCode="0.00">
                  <c:v>37.590000000000003</c:v>
                </c:pt>
                <c:pt idx="179" formatCode="0.00">
                  <c:v>40.57</c:v>
                </c:pt>
                <c:pt idx="180" formatCode="0.00">
                  <c:v>43.55</c:v>
                </c:pt>
                <c:pt idx="181" formatCode="0.00">
                  <c:v>46.54</c:v>
                </c:pt>
                <c:pt idx="182" formatCode="0.00">
                  <c:v>57.91</c:v>
                </c:pt>
                <c:pt idx="183" formatCode="0.00">
                  <c:v>74.02</c:v>
                </c:pt>
                <c:pt idx="184" formatCode="0.00">
                  <c:v>88.93</c:v>
                </c:pt>
                <c:pt idx="185" formatCode="0.00">
                  <c:v>103.21</c:v>
                </c:pt>
                <c:pt idx="186" formatCode="0.00">
                  <c:v>117.1</c:v>
                </c:pt>
                <c:pt idx="187" formatCode="0.00">
                  <c:v>130.74</c:v>
                </c:pt>
                <c:pt idx="188" formatCode="0.00">
                  <c:v>144.21</c:v>
                </c:pt>
                <c:pt idx="189" formatCode="0.00">
                  <c:v>157.55000000000001</c:v>
                </c:pt>
                <c:pt idx="190" formatCode="0.00">
                  <c:v>170.79</c:v>
                </c:pt>
                <c:pt idx="191" formatCode="0.00">
                  <c:v>220.14</c:v>
                </c:pt>
                <c:pt idx="192" formatCode="0.00">
                  <c:v>265.12</c:v>
                </c:pt>
                <c:pt idx="193" formatCode="0.00">
                  <c:v>307.60000000000002</c:v>
                </c:pt>
                <c:pt idx="194" formatCode="0.00">
                  <c:v>348.38</c:v>
                </c:pt>
                <c:pt idx="195" formatCode="0.00">
                  <c:v>387.93</c:v>
                </c:pt>
                <c:pt idx="196" formatCode="0.00">
                  <c:v>426.51</c:v>
                </c:pt>
                <c:pt idx="197" formatCode="0.00">
                  <c:v>566.25</c:v>
                </c:pt>
                <c:pt idx="198" formatCode="0.00">
                  <c:v>689.97</c:v>
                </c:pt>
                <c:pt idx="199" formatCode="0.00">
                  <c:v>804.29</c:v>
                </c:pt>
                <c:pt idx="200" formatCode="0.00">
                  <c:v>912.05</c:v>
                </c:pt>
                <c:pt idx="201" formatCode="0.0">
                  <c:v>1010</c:v>
                </c:pt>
                <c:pt idx="202" formatCode="0.0">
                  <c:v>1110</c:v>
                </c:pt>
                <c:pt idx="203" formatCode="0.0">
                  <c:v>1210</c:v>
                </c:pt>
                <c:pt idx="204" formatCode="0.0">
                  <c:v>1300</c:v>
                </c:pt>
                <c:pt idx="205" formatCode="0.0">
                  <c:v>1390</c:v>
                </c:pt>
                <c:pt idx="206" formatCode="0.0">
                  <c:v>1480</c:v>
                </c:pt>
                <c:pt idx="207" formatCode="0.0">
                  <c:v>1560</c:v>
                </c:pt>
                <c:pt idx="208" formatCode="0.0">
                  <c:v>1790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D2-4F3D-98CB-C9F01B5AABC7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srim197Au_C!$D$20:$D$228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srim197Au_C!$P$20:$P$228</c:f>
              <c:numCache>
                <c:formatCode>0.000</c:formatCode>
                <c:ptCount val="209"/>
                <c:pt idx="0">
                  <c:v>6.0000000000000006E-4</c:v>
                </c:pt>
                <c:pt idx="1">
                  <c:v>6.0000000000000006E-4</c:v>
                </c:pt>
                <c:pt idx="2">
                  <c:v>6.9999999999999999E-4</c:v>
                </c:pt>
                <c:pt idx="3">
                  <c:v>6.9999999999999999E-4</c:v>
                </c:pt>
                <c:pt idx="4">
                  <c:v>6.9999999999999999E-4</c:v>
                </c:pt>
                <c:pt idx="5">
                  <c:v>6.9999999999999999E-4</c:v>
                </c:pt>
                <c:pt idx="6">
                  <c:v>8.0000000000000004E-4</c:v>
                </c:pt>
                <c:pt idx="7">
                  <c:v>8.0000000000000004E-4</c:v>
                </c:pt>
                <c:pt idx="8">
                  <c:v>8.0000000000000004E-4</c:v>
                </c:pt>
                <c:pt idx="9">
                  <c:v>8.9999999999999998E-4</c:v>
                </c:pt>
                <c:pt idx="10">
                  <c:v>8.9999999999999998E-4</c:v>
                </c:pt>
                <c:pt idx="11">
                  <c:v>8.9999999999999998E-4</c:v>
                </c:pt>
                <c:pt idx="12">
                  <c:v>1E-3</c:v>
                </c:pt>
                <c:pt idx="13">
                  <c:v>1E-3</c:v>
                </c:pt>
                <c:pt idx="14">
                  <c:v>1E-3</c:v>
                </c:pt>
                <c:pt idx="15">
                  <c:v>1.0999999999999998E-3</c:v>
                </c:pt>
                <c:pt idx="16">
                  <c:v>1.2000000000000001E-3</c:v>
                </c:pt>
                <c:pt idx="17">
                  <c:v>1.2000000000000001E-3</c:v>
                </c:pt>
                <c:pt idx="18">
                  <c:v>1.2999999999999999E-3</c:v>
                </c:pt>
                <c:pt idx="19">
                  <c:v>1.4E-3</c:v>
                </c:pt>
                <c:pt idx="20">
                  <c:v>1.4E-3</c:v>
                </c:pt>
                <c:pt idx="21">
                  <c:v>1.5E-3</c:v>
                </c:pt>
                <c:pt idx="22">
                  <c:v>1.5E-3</c:v>
                </c:pt>
                <c:pt idx="23">
                  <c:v>1.6000000000000001E-3</c:v>
                </c:pt>
                <c:pt idx="24">
                  <c:v>1.6000000000000001E-3</c:v>
                </c:pt>
                <c:pt idx="25">
                  <c:v>1.7000000000000001E-3</c:v>
                </c:pt>
                <c:pt idx="26">
                  <c:v>1.7000000000000001E-3</c:v>
                </c:pt>
                <c:pt idx="27">
                  <c:v>1.8E-3</c:v>
                </c:pt>
                <c:pt idx="28">
                  <c:v>2E-3</c:v>
                </c:pt>
                <c:pt idx="29">
                  <c:v>2.1000000000000003E-3</c:v>
                </c:pt>
                <c:pt idx="30">
                  <c:v>2.1000000000000003E-3</c:v>
                </c:pt>
                <c:pt idx="31">
                  <c:v>2.1999999999999997E-3</c:v>
                </c:pt>
                <c:pt idx="32">
                  <c:v>2.3E-3</c:v>
                </c:pt>
                <c:pt idx="33">
                  <c:v>2.4000000000000002E-3</c:v>
                </c:pt>
                <c:pt idx="34">
                  <c:v>2.5000000000000001E-3</c:v>
                </c:pt>
                <c:pt idx="35">
                  <c:v>2.7000000000000001E-3</c:v>
                </c:pt>
                <c:pt idx="36">
                  <c:v>2.8E-3</c:v>
                </c:pt>
                <c:pt idx="37">
                  <c:v>3.0000000000000001E-3</c:v>
                </c:pt>
                <c:pt idx="38">
                  <c:v>3.0999999999999999E-3</c:v>
                </c:pt>
                <c:pt idx="39">
                  <c:v>3.3E-3</c:v>
                </c:pt>
                <c:pt idx="40">
                  <c:v>3.4000000000000002E-3</c:v>
                </c:pt>
                <c:pt idx="41">
                  <c:v>3.6999999999999997E-3</c:v>
                </c:pt>
                <c:pt idx="42">
                  <c:v>3.8999999999999998E-3</c:v>
                </c:pt>
                <c:pt idx="43">
                  <c:v>4.2000000000000006E-3</c:v>
                </c:pt>
                <c:pt idx="44">
                  <c:v>4.3999999999999994E-3</c:v>
                </c:pt>
                <c:pt idx="45">
                  <c:v>4.7000000000000002E-3</c:v>
                </c:pt>
                <c:pt idx="46">
                  <c:v>4.8999999999999998E-3</c:v>
                </c:pt>
                <c:pt idx="47">
                  <c:v>5.0999999999999995E-3</c:v>
                </c:pt>
                <c:pt idx="48">
                  <c:v>5.3E-3</c:v>
                </c:pt>
                <c:pt idx="49">
                  <c:v>5.4999999999999997E-3</c:v>
                </c:pt>
                <c:pt idx="50">
                  <c:v>5.7000000000000002E-3</c:v>
                </c:pt>
                <c:pt idx="51">
                  <c:v>5.8999999999999999E-3</c:v>
                </c:pt>
                <c:pt idx="52">
                  <c:v>6.3E-3</c:v>
                </c:pt>
                <c:pt idx="53">
                  <c:v>6.8000000000000005E-3</c:v>
                </c:pt>
                <c:pt idx="54">
                  <c:v>7.2999999999999992E-3</c:v>
                </c:pt>
                <c:pt idx="55">
                  <c:v>7.7000000000000002E-3</c:v>
                </c:pt>
                <c:pt idx="56">
                  <c:v>8.2000000000000007E-3</c:v>
                </c:pt>
                <c:pt idx="57">
                  <c:v>8.6E-3</c:v>
                </c:pt>
                <c:pt idx="58">
                  <c:v>8.9999999999999993E-3</c:v>
                </c:pt>
                <c:pt idx="59">
                  <c:v>9.4000000000000004E-3</c:v>
                </c:pt>
                <c:pt idx="60">
                  <c:v>9.7999999999999997E-3</c:v>
                </c:pt>
                <c:pt idx="61">
                  <c:v>1.06E-2</c:v>
                </c:pt>
                <c:pt idx="62">
                  <c:v>1.14E-2</c:v>
                </c:pt>
                <c:pt idx="63">
                  <c:v>1.21E-2</c:v>
                </c:pt>
                <c:pt idx="64">
                  <c:v>1.2800000000000001E-2</c:v>
                </c:pt>
                <c:pt idx="65">
                  <c:v>1.3500000000000002E-2</c:v>
                </c:pt>
                <c:pt idx="66">
                  <c:v>1.4199999999999999E-2</c:v>
                </c:pt>
                <c:pt idx="67">
                  <c:v>1.55E-2</c:v>
                </c:pt>
                <c:pt idx="68">
                  <c:v>1.6800000000000002E-2</c:v>
                </c:pt>
                <c:pt idx="69">
                  <c:v>1.8099999999999998E-2</c:v>
                </c:pt>
                <c:pt idx="70">
                  <c:v>1.9400000000000001E-2</c:v>
                </c:pt>
                <c:pt idx="71">
                  <c:v>2.06E-2</c:v>
                </c:pt>
                <c:pt idx="72">
                  <c:v>2.18E-2</c:v>
                </c:pt>
                <c:pt idx="73">
                  <c:v>2.3E-2</c:v>
                </c:pt>
                <c:pt idx="74">
                  <c:v>2.4199999999999999E-2</c:v>
                </c:pt>
                <c:pt idx="75">
                  <c:v>2.53E-2</c:v>
                </c:pt>
                <c:pt idx="76">
                  <c:v>2.6500000000000003E-2</c:v>
                </c:pt>
                <c:pt idx="77">
                  <c:v>2.7600000000000003E-2</c:v>
                </c:pt>
                <c:pt idx="78">
                  <c:v>2.9899999999999999E-2</c:v>
                </c:pt>
                <c:pt idx="79">
                  <c:v>3.27E-2</c:v>
                </c:pt>
                <c:pt idx="80">
                  <c:v>3.5400000000000001E-2</c:v>
                </c:pt>
                <c:pt idx="81">
                  <c:v>3.8100000000000002E-2</c:v>
                </c:pt>
                <c:pt idx="82">
                  <c:v>4.0799999999999996E-2</c:v>
                </c:pt>
                <c:pt idx="83">
                  <c:v>4.3499999999999997E-2</c:v>
                </c:pt>
                <c:pt idx="84">
                  <c:v>4.6200000000000005E-2</c:v>
                </c:pt>
                <c:pt idx="85">
                  <c:v>4.8799999999999996E-2</c:v>
                </c:pt>
                <c:pt idx="86">
                  <c:v>5.1500000000000004E-2</c:v>
                </c:pt>
                <c:pt idx="87">
                  <c:v>5.6699999999999993E-2</c:v>
                </c:pt>
                <c:pt idx="88">
                  <c:v>6.2E-2</c:v>
                </c:pt>
                <c:pt idx="89">
                  <c:v>6.720000000000001E-2</c:v>
                </c:pt>
                <c:pt idx="90">
                  <c:v>7.2300000000000003E-2</c:v>
                </c:pt>
                <c:pt idx="91">
                  <c:v>7.7399999999999997E-2</c:v>
                </c:pt>
                <c:pt idx="92">
                  <c:v>8.249999999999999E-2</c:v>
                </c:pt>
                <c:pt idx="93">
                  <c:v>9.2600000000000002E-2</c:v>
                </c:pt>
                <c:pt idx="94">
                  <c:v>0.1026</c:v>
                </c:pt>
                <c:pt idx="95">
                  <c:v>0.11240000000000001</c:v>
                </c:pt>
                <c:pt idx="96">
                  <c:v>0.122</c:v>
                </c:pt>
                <c:pt idx="97">
                  <c:v>0.13140000000000002</c:v>
                </c:pt>
                <c:pt idx="98">
                  <c:v>0.1406</c:v>
                </c:pt>
                <c:pt idx="99">
                  <c:v>0.14960000000000001</c:v>
                </c:pt>
                <c:pt idx="100">
                  <c:v>0.15820000000000001</c:v>
                </c:pt>
                <c:pt idx="101">
                  <c:v>0.1666</c:v>
                </c:pt>
                <c:pt idx="102">
                  <c:v>0.17470000000000002</c:v>
                </c:pt>
                <c:pt idx="103">
                  <c:v>0.1825</c:v>
                </c:pt>
                <c:pt idx="104">
                  <c:v>0.19719999999999999</c:v>
                </c:pt>
                <c:pt idx="105">
                  <c:v>0.21379999999999999</c:v>
                </c:pt>
                <c:pt idx="106">
                  <c:v>0.22869999999999999</c:v>
                </c:pt>
                <c:pt idx="107">
                  <c:v>0.2419</c:v>
                </c:pt>
                <c:pt idx="108">
                  <c:v>0.25359999999999999</c:v>
                </c:pt>
                <c:pt idx="109">
                  <c:v>0.2641</c:v>
                </c:pt>
                <c:pt idx="110">
                  <c:v>0.27349999999999997</c:v>
                </c:pt>
                <c:pt idx="111">
                  <c:v>0.28189999999999998</c:v>
                </c:pt>
                <c:pt idx="112">
                  <c:v>0.28949999999999998</c:v>
                </c:pt>
                <c:pt idx="113">
                  <c:v>0.30270000000000002</c:v>
                </c:pt>
                <c:pt idx="114">
                  <c:v>0.31379999999999997</c:v>
                </c:pt>
                <c:pt idx="115">
                  <c:v>0.32320000000000004</c:v>
                </c:pt>
                <c:pt idx="116">
                  <c:v>0.33130000000000004</c:v>
                </c:pt>
                <c:pt idx="117">
                  <c:v>0.33839999999999998</c:v>
                </c:pt>
                <c:pt idx="118">
                  <c:v>0.34470000000000001</c:v>
                </c:pt>
                <c:pt idx="119">
                  <c:v>0.35539999999999999</c:v>
                </c:pt>
                <c:pt idx="120">
                  <c:v>0.36429999999999996</c:v>
                </c:pt>
                <c:pt idx="121">
                  <c:v>0.37180000000000002</c:v>
                </c:pt>
                <c:pt idx="122">
                  <c:v>0.37839999999999996</c:v>
                </c:pt>
                <c:pt idx="123">
                  <c:v>0.38419999999999999</c:v>
                </c:pt>
                <c:pt idx="124">
                  <c:v>0.38940000000000002</c:v>
                </c:pt>
                <c:pt idx="125">
                  <c:v>0.39400000000000002</c:v>
                </c:pt>
                <c:pt idx="126">
                  <c:v>0.39829999999999999</c:v>
                </c:pt>
                <c:pt idx="127">
                  <c:v>0.40229999999999999</c:v>
                </c:pt>
                <c:pt idx="128">
                  <c:v>0.40590000000000004</c:v>
                </c:pt>
                <c:pt idx="129">
                  <c:v>0.40940000000000004</c:v>
                </c:pt>
                <c:pt idx="130">
                  <c:v>0.41559999999999997</c:v>
                </c:pt>
                <c:pt idx="131">
                  <c:v>0.42249999999999999</c:v>
                </c:pt>
                <c:pt idx="132">
                  <c:v>0.42869999999999997</c:v>
                </c:pt>
                <c:pt idx="133">
                  <c:v>0.43430000000000002</c:v>
                </c:pt>
                <c:pt idx="134">
                  <c:v>0.43940000000000001</c:v>
                </c:pt>
                <c:pt idx="135" formatCode="0.00">
                  <c:v>0.44420000000000004</c:v>
                </c:pt>
                <c:pt idx="136" formatCode="0.00">
                  <c:v>0.44869999999999999</c:v>
                </c:pt>
                <c:pt idx="137" formatCode="0.00">
                  <c:v>0.45289999999999997</c:v>
                </c:pt>
                <c:pt idx="138" formatCode="0.00">
                  <c:v>0.45689999999999997</c:v>
                </c:pt>
                <c:pt idx="139" formatCode="0.00">
                  <c:v>0.46429999999999999</c:v>
                </c:pt>
                <c:pt idx="140" formatCode="0.00">
                  <c:v>0.47119999999999995</c:v>
                </c:pt>
                <c:pt idx="141" formatCode="0.00">
                  <c:v>0.47770000000000001</c:v>
                </c:pt>
                <c:pt idx="142" formatCode="0.00">
                  <c:v>0.48380000000000001</c:v>
                </c:pt>
                <c:pt idx="143" formatCode="0.00">
                  <c:v>0.48970000000000002</c:v>
                </c:pt>
                <c:pt idx="144" formatCode="0.00">
                  <c:v>0.49530000000000002</c:v>
                </c:pt>
                <c:pt idx="145" formatCode="0.00">
                  <c:v>0.50600000000000001</c:v>
                </c:pt>
                <c:pt idx="146" formatCode="0.00">
                  <c:v>0.5161</c:v>
                </c:pt>
                <c:pt idx="147" formatCode="0.00">
                  <c:v>0.52590000000000003</c:v>
                </c:pt>
                <c:pt idx="148" formatCode="0.00">
                  <c:v>0.53539999999999999</c:v>
                </c:pt>
                <c:pt idx="149" formatCode="0.00">
                  <c:v>0.54469999999999996</c:v>
                </c:pt>
                <c:pt idx="150" formatCode="0.00">
                  <c:v>0.55389999999999995</c:v>
                </c:pt>
                <c:pt idx="151" formatCode="0.00">
                  <c:v>0.56299999999999994</c:v>
                </c:pt>
                <c:pt idx="152" formatCode="0.00">
                  <c:v>0.57199999999999995</c:v>
                </c:pt>
                <c:pt idx="153" formatCode="0.00">
                  <c:v>0.58099999999999996</c:v>
                </c:pt>
                <c:pt idx="154" formatCode="0.00">
                  <c:v>0.58989999999999998</c:v>
                </c:pt>
                <c:pt idx="155" formatCode="0.00">
                  <c:v>0.59889999999999999</c:v>
                </c:pt>
                <c:pt idx="156" formatCode="0.00">
                  <c:v>0.61680000000000001</c:v>
                </c:pt>
                <c:pt idx="157" formatCode="0.00">
                  <c:v>0.63929999999999998</c:v>
                </c:pt>
                <c:pt idx="158" formatCode="0.00">
                  <c:v>0.66189999999999993</c:v>
                </c:pt>
                <c:pt idx="159" formatCode="0.00">
                  <c:v>0.68479999999999996</c:v>
                </c:pt>
                <c:pt idx="160" formatCode="0.00">
                  <c:v>0.70789999999999997</c:v>
                </c:pt>
                <c:pt idx="161" formatCode="0.00">
                  <c:v>0.73129999999999995</c:v>
                </c:pt>
                <c:pt idx="162" formatCode="0.00">
                  <c:v>0.75490000000000002</c:v>
                </c:pt>
                <c:pt idx="163" formatCode="0.00">
                  <c:v>0.77889999999999993</c:v>
                </c:pt>
                <c:pt idx="164" formatCode="0.00">
                  <c:v>0.80310000000000004</c:v>
                </c:pt>
                <c:pt idx="165" formatCode="0.00">
                  <c:v>0.8526999999999999</c:v>
                </c:pt>
                <c:pt idx="166" formatCode="0.00">
                  <c:v>0.90399999999999991</c:v>
                </c:pt>
                <c:pt idx="167" formatCode="0.00">
                  <c:v>0.95730000000000004</c:v>
                </c:pt>
                <c:pt idx="168" formatCode="0.00">
                  <c:v>1.01</c:v>
                </c:pt>
                <c:pt idx="169" formatCode="0.00">
                  <c:v>1.07</c:v>
                </c:pt>
                <c:pt idx="170" formatCode="0.00">
                  <c:v>1.1299999999999999</c:v>
                </c:pt>
                <c:pt idx="171" formatCode="0.00">
                  <c:v>1.26</c:v>
                </c:pt>
                <c:pt idx="172" formatCode="0.00">
                  <c:v>1.39</c:v>
                </c:pt>
                <c:pt idx="173" formatCode="0.00">
                  <c:v>1.53</c:v>
                </c:pt>
                <c:pt idx="174" formatCode="0.00">
                  <c:v>1.68</c:v>
                </c:pt>
                <c:pt idx="175" formatCode="0.00">
                  <c:v>1.83</c:v>
                </c:pt>
                <c:pt idx="176" formatCode="0.00">
                  <c:v>1.99</c:v>
                </c:pt>
                <c:pt idx="177" formatCode="0.00">
                  <c:v>2.16</c:v>
                </c:pt>
                <c:pt idx="178" formatCode="0.00">
                  <c:v>2.33</c:v>
                </c:pt>
                <c:pt idx="179" formatCode="0.00">
                  <c:v>2.5099999999999998</c:v>
                </c:pt>
                <c:pt idx="180" formatCode="0.00">
                  <c:v>2.69</c:v>
                </c:pt>
                <c:pt idx="181" formatCode="0.00">
                  <c:v>2.88</c:v>
                </c:pt>
                <c:pt idx="182" formatCode="0.00">
                  <c:v>3.28</c:v>
                </c:pt>
                <c:pt idx="183" formatCode="0.00">
                  <c:v>3.8</c:v>
                </c:pt>
                <c:pt idx="184" formatCode="0.00">
                  <c:v>4.3499999999999996</c:v>
                </c:pt>
                <c:pt idx="185" formatCode="0.00">
                  <c:v>4.93</c:v>
                </c:pt>
                <c:pt idx="186" formatCode="0.00">
                  <c:v>5.54</c:v>
                </c:pt>
                <c:pt idx="187" formatCode="0.00">
                  <c:v>6.16</c:v>
                </c:pt>
                <c:pt idx="188" formatCode="0.00">
                  <c:v>6.82</c:v>
                </c:pt>
                <c:pt idx="189" formatCode="0.00">
                  <c:v>7.49</c:v>
                </c:pt>
                <c:pt idx="190" formatCode="0.00">
                  <c:v>8.18</c:v>
                </c:pt>
                <c:pt idx="191" formatCode="0.00">
                  <c:v>9.6199999999999992</c:v>
                </c:pt>
                <c:pt idx="192" formatCode="0.00">
                  <c:v>11.13</c:v>
                </c:pt>
                <c:pt idx="193" formatCode="0.00">
                  <c:v>12.69</c:v>
                </c:pt>
                <c:pt idx="194" formatCode="0.00">
                  <c:v>14.31</c:v>
                </c:pt>
                <c:pt idx="195" formatCode="0.00">
                  <c:v>15.97</c:v>
                </c:pt>
                <c:pt idx="196" formatCode="0.00">
                  <c:v>17.670000000000002</c:v>
                </c:pt>
                <c:pt idx="197" formatCode="0.00">
                  <c:v>21.18</c:v>
                </c:pt>
                <c:pt idx="198" formatCode="0.00">
                  <c:v>24.8</c:v>
                </c:pt>
                <c:pt idx="199" formatCode="0.00">
                  <c:v>28.51</c:v>
                </c:pt>
                <c:pt idx="200" formatCode="0.00">
                  <c:v>32.28</c:v>
                </c:pt>
                <c:pt idx="201" formatCode="0.00">
                  <c:v>36.1</c:v>
                </c:pt>
                <c:pt idx="202" formatCode="0.00">
                  <c:v>39.950000000000003</c:v>
                </c:pt>
                <c:pt idx="203" formatCode="0.00">
                  <c:v>43.82</c:v>
                </c:pt>
                <c:pt idx="204" formatCode="0.00">
                  <c:v>47.7</c:v>
                </c:pt>
                <c:pt idx="205" formatCode="0.00">
                  <c:v>51.58</c:v>
                </c:pt>
                <c:pt idx="206" formatCode="0.00">
                  <c:v>55.46</c:v>
                </c:pt>
                <c:pt idx="207" formatCode="0.00">
                  <c:v>59.32</c:v>
                </c:pt>
                <c:pt idx="208" formatCode="0.00">
                  <c:v>65.849999999999994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6D2-4F3D-98CB-C9F01B5AA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28896"/>
        <c:axId val="639836344"/>
      </c:scatterChart>
      <c:valAx>
        <c:axId val="63982889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36344"/>
        <c:crosses val="autoZero"/>
        <c:crossBetween val="midCat"/>
        <c:majorUnit val="10"/>
      </c:valAx>
      <c:valAx>
        <c:axId val="639836344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2889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srim197Au_Air!$P$5</c:f>
          <c:strCache>
            <c:ptCount val="1"/>
            <c:pt idx="0">
              <c:v>srim197Au_Air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srim197Au_Air!$D$20:$D$228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srim197Au_Air!$E$20:$E$228</c:f>
              <c:numCache>
                <c:formatCode>0.000E+00</c:formatCode>
                <c:ptCount val="209"/>
                <c:pt idx="0">
                  <c:v>0.31290000000000001</c:v>
                </c:pt>
                <c:pt idx="1">
                  <c:v>0.33189999999999997</c:v>
                </c:pt>
                <c:pt idx="2">
                  <c:v>0.3498</c:v>
                </c:pt>
                <c:pt idx="3">
                  <c:v>0.3669</c:v>
                </c:pt>
                <c:pt idx="4">
                  <c:v>0.38319999999999999</c:v>
                </c:pt>
                <c:pt idx="5">
                  <c:v>0.39889999999999998</c:v>
                </c:pt>
                <c:pt idx="6">
                  <c:v>0.41389999999999999</c:v>
                </c:pt>
                <c:pt idx="7">
                  <c:v>0.42849999999999999</c:v>
                </c:pt>
                <c:pt idx="8">
                  <c:v>0.4425</c:v>
                </c:pt>
                <c:pt idx="9">
                  <c:v>0.46929999999999999</c:v>
                </c:pt>
                <c:pt idx="10">
                  <c:v>0.49469999999999997</c:v>
                </c:pt>
                <c:pt idx="11">
                  <c:v>0.51890000000000003</c:v>
                </c:pt>
                <c:pt idx="12">
                  <c:v>0.54200000000000004</c:v>
                </c:pt>
                <c:pt idx="13">
                  <c:v>0.56410000000000005</c:v>
                </c:pt>
                <c:pt idx="14">
                  <c:v>0.58540000000000003</c:v>
                </c:pt>
                <c:pt idx="15">
                  <c:v>0.62580000000000002</c:v>
                </c:pt>
                <c:pt idx="16">
                  <c:v>0.66379999999999995</c:v>
                </c:pt>
                <c:pt idx="17">
                  <c:v>0.69969999999999999</c:v>
                </c:pt>
                <c:pt idx="18">
                  <c:v>0.73380000000000001</c:v>
                </c:pt>
                <c:pt idx="19">
                  <c:v>0.76639999999999997</c:v>
                </c:pt>
                <c:pt idx="20">
                  <c:v>0.79769999999999996</c:v>
                </c:pt>
                <c:pt idx="21">
                  <c:v>0.82779999999999998</c:v>
                </c:pt>
                <c:pt idx="22">
                  <c:v>0.8569</c:v>
                </c:pt>
                <c:pt idx="23">
                  <c:v>0.88500000000000001</c:v>
                </c:pt>
                <c:pt idx="24">
                  <c:v>0.91220000000000001</c:v>
                </c:pt>
                <c:pt idx="25">
                  <c:v>0.93869999999999998</c:v>
                </c:pt>
                <c:pt idx="26">
                  <c:v>0.98950000000000005</c:v>
                </c:pt>
                <c:pt idx="27">
                  <c:v>1.0489999999999999</c:v>
                </c:pt>
                <c:pt idx="28">
                  <c:v>1.1060000000000001</c:v>
                </c:pt>
                <c:pt idx="29">
                  <c:v>1.1599999999999999</c:v>
                </c:pt>
                <c:pt idx="30">
                  <c:v>1.212</c:v>
                </c:pt>
                <c:pt idx="31">
                  <c:v>1.2609999999999999</c:v>
                </c:pt>
                <c:pt idx="32">
                  <c:v>1.3089999999999999</c:v>
                </c:pt>
                <c:pt idx="33">
                  <c:v>1.355</c:v>
                </c:pt>
                <c:pt idx="34">
                  <c:v>1.399</c:v>
                </c:pt>
                <c:pt idx="35">
                  <c:v>1.484</c:v>
                </c:pt>
                <c:pt idx="36">
                  <c:v>1.5640000000000001</c:v>
                </c:pt>
                <c:pt idx="37">
                  <c:v>1.641</c:v>
                </c:pt>
                <c:pt idx="38">
                  <c:v>1.714</c:v>
                </c:pt>
                <c:pt idx="39">
                  <c:v>1.784</c:v>
                </c:pt>
                <c:pt idx="40">
                  <c:v>1.851</c:v>
                </c:pt>
                <c:pt idx="41">
                  <c:v>1.9790000000000001</c:v>
                </c:pt>
                <c:pt idx="42">
                  <c:v>2.0990000000000002</c:v>
                </c:pt>
                <c:pt idx="43">
                  <c:v>2.2130000000000001</c:v>
                </c:pt>
                <c:pt idx="44">
                  <c:v>2.3210000000000002</c:v>
                </c:pt>
                <c:pt idx="45">
                  <c:v>2.4239999999999999</c:v>
                </c:pt>
                <c:pt idx="46">
                  <c:v>2.5230000000000001</c:v>
                </c:pt>
                <c:pt idx="47">
                  <c:v>2.6179999999999999</c:v>
                </c:pt>
                <c:pt idx="48">
                  <c:v>2.71</c:v>
                </c:pt>
                <c:pt idx="49">
                  <c:v>2.7989999999999999</c:v>
                </c:pt>
                <c:pt idx="50">
                  <c:v>2.8849999999999998</c:v>
                </c:pt>
                <c:pt idx="51">
                  <c:v>2.968</c:v>
                </c:pt>
                <c:pt idx="52">
                  <c:v>3.129</c:v>
                </c:pt>
                <c:pt idx="53">
                  <c:v>3.319</c:v>
                </c:pt>
                <c:pt idx="54">
                  <c:v>3.4980000000000002</c:v>
                </c:pt>
                <c:pt idx="55">
                  <c:v>3.669</c:v>
                </c:pt>
                <c:pt idx="56">
                  <c:v>3.8319999999999999</c:v>
                </c:pt>
                <c:pt idx="57">
                  <c:v>3.9889999999999999</c:v>
                </c:pt>
                <c:pt idx="58">
                  <c:v>4.1390000000000002</c:v>
                </c:pt>
                <c:pt idx="59">
                  <c:v>4.2850000000000001</c:v>
                </c:pt>
                <c:pt idx="60">
                  <c:v>4.4640000000000004</c:v>
                </c:pt>
                <c:pt idx="61">
                  <c:v>4.9560000000000004</c:v>
                </c:pt>
                <c:pt idx="62">
                  <c:v>5.3040000000000003</c:v>
                </c:pt>
                <c:pt idx="63">
                  <c:v>5.5650000000000004</c:v>
                </c:pt>
                <c:pt idx="64">
                  <c:v>5.774</c:v>
                </c:pt>
                <c:pt idx="65">
                  <c:v>5.95</c:v>
                </c:pt>
                <c:pt idx="66">
                  <c:v>6.1050000000000004</c:v>
                </c:pt>
                <c:pt idx="67">
                  <c:v>6.3789999999999996</c:v>
                </c:pt>
                <c:pt idx="68">
                  <c:v>6.6289999999999996</c:v>
                </c:pt>
                <c:pt idx="69">
                  <c:v>6.8650000000000002</c:v>
                </c:pt>
                <c:pt idx="70">
                  <c:v>7.093</c:v>
                </c:pt>
                <c:pt idx="71">
                  <c:v>7.3129999999999997</c:v>
                </c:pt>
                <c:pt idx="72">
                  <c:v>7.5259999999999998</c:v>
                </c:pt>
                <c:pt idx="73">
                  <c:v>7.7309999999999999</c:v>
                </c:pt>
                <c:pt idx="74">
                  <c:v>7.9269999999999996</c:v>
                </c:pt>
                <c:pt idx="75">
                  <c:v>8.1150000000000002</c:v>
                </c:pt>
                <c:pt idx="76">
                  <c:v>8.2949999999999999</c:v>
                </c:pt>
                <c:pt idx="77">
                  <c:v>8.4649999999999999</c:v>
                </c:pt>
                <c:pt idx="78">
                  <c:v>8.7780000000000005</c:v>
                </c:pt>
                <c:pt idx="79">
                  <c:v>9.1219999999999999</c:v>
                </c:pt>
                <c:pt idx="80">
                  <c:v>9.4149999999999991</c:v>
                </c:pt>
                <c:pt idx="81">
                  <c:v>9.6630000000000003</c:v>
                </c:pt>
                <c:pt idx="82">
                  <c:v>9.8719999999999999</c:v>
                </c:pt>
                <c:pt idx="83">
                  <c:v>10.050000000000001</c:v>
                </c:pt>
                <c:pt idx="84">
                  <c:v>10.19</c:v>
                </c:pt>
                <c:pt idx="85">
                  <c:v>10.31</c:v>
                </c:pt>
                <c:pt idx="86">
                  <c:v>10.41</c:v>
                </c:pt>
                <c:pt idx="87">
                  <c:v>10.56</c:v>
                </c:pt>
                <c:pt idx="88">
                  <c:v>10.66</c:v>
                </c:pt>
                <c:pt idx="89">
                  <c:v>10.73</c:v>
                </c:pt>
                <c:pt idx="90">
                  <c:v>10.78</c:v>
                </c:pt>
                <c:pt idx="91">
                  <c:v>10.81</c:v>
                </c:pt>
                <c:pt idx="92">
                  <c:v>10.85</c:v>
                </c:pt>
                <c:pt idx="93">
                  <c:v>10.93</c:v>
                </c:pt>
                <c:pt idx="94">
                  <c:v>11.05</c:v>
                </c:pt>
                <c:pt idx="95">
                  <c:v>11.21</c:v>
                </c:pt>
                <c:pt idx="96">
                  <c:v>11.43</c:v>
                </c:pt>
                <c:pt idx="97">
                  <c:v>11.7</c:v>
                </c:pt>
                <c:pt idx="98">
                  <c:v>12.03</c:v>
                </c:pt>
                <c:pt idx="99">
                  <c:v>12.42</c:v>
                </c:pt>
                <c:pt idx="100">
                  <c:v>12.86</c:v>
                </c:pt>
                <c:pt idx="101">
                  <c:v>13.36</c:v>
                </c:pt>
                <c:pt idx="102">
                  <c:v>13.9</c:v>
                </c:pt>
                <c:pt idx="103">
                  <c:v>14.5</c:v>
                </c:pt>
                <c:pt idx="104">
                  <c:v>15.81</c:v>
                </c:pt>
                <c:pt idx="105">
                  <c:v>17.68</c:v>
                </c:pt>
                <c:pt idx="106">
                  <c:v>19.73</c:v>
                </c:pt>
                <c:pt idx="107">
                  <c:v>21.94</c:v>
                </c:pt>
                <c:pt idx="108">
                  <c:v>24.25</c:v>
                </c:pt>
                <c:pt idx="109">
                  <c:v>26.62</c:v>
                </c:pt>
                <c:pt idx="110">
                  <c:v>29.03</c:v>
                </c:pt>
                <c:pt idx="111">
                  <c:v>31.44</c:v>
                </c:pt>
                <c:pt idx="112">
                  <c:v>33.82</c:v>
                </c:pt>
                <c:pt idx="113">
                  <c:v>38.46</c:v>
                </c:pt>
                <c:pt idx="114">
                  <c:v>42.84</c:v>
                </c:pt>
                <c:pt idx="115">
                  <c:v>46.92</c:v>
                </c:pt>
                <c:pt idx="116">
                  <c:v>50.68</c:v>
                </c:pt>
                <c:pt idx="117">
                  <c:v>54.13</c:v>
                </c:pt>
                <c:pt idx="118">
                  <c:v>57.29</c:v>
                </c:pt>
                <c:pt idx="119">
                  <c:v>62.86</c:v>
                </c:pt>
                <c:pt idx="120">
                  <c:v>67.58</c:v>
                </c:pt>
                <c:pt idx="121">
                  <c:v>71.62</c:v>
                </c:pt>
                <c:pt idx="122">
                  <c:v>75.11</c:v>
                </c:pt>
                <c:pt idx="123">
                  <c:v>78.150000000000006</c:v>
                </c:pt>
                <c:pt idx="124">
                  <c:v>80.819999999999993</c:v>
                </c:pt>
                <c:pt idx="125">
                  <c:v>83.17</c:v>
                </c:pt>
                <c:pt idx="126">
                  <c:v>85.24</c:v>
                </c:pt>
                <c:pt idx="127">
                  <c:v>87.08</c:v>
                </c:pt>
                <c:pt idx="128">
                  <c:v>88.72</c:v>
                </c:pt>
                <c:pt idx="129">
                  <c:v>90.18</c:v>
                </c:pt>
                <c:pt idx="130">
                  <c:v>92.65</c:v>
                </c:pt>
                <c:pt idx="131">
                  <c:v>95.05</c:v>
                </c:pt>
                <c:pt idx="132">
                  <c:v>96.89</c:v>
                </c:pt>
                <c:pt idx="133">
                  <c:v>98.3</c:v>
                </c:pt>
                <c:pt idx="134">
                  <c:v>99.39</c:v>
                </c:pt>
                <c:pt idx="135">
                  <c:v>100.2</c:v>
                </c:pt>
                <c:pt idx="136">
                  <c:v>100.9</c:v>
                </c:pt>
                <c:pt idx="137">
                  <c:v>101.4</c:v>
                </c:pt>
                <c:pt idx="138">
                  <c:v>102</c:v>
                </c:pt>
                <c:pt idx="139">
                  <c:v>103.4</c:v>
                </c:pt>
                <c:pt idx="140">
                  <c:v>103.8</c:v>
                </c:pt>
                <c:pt idx="141">
                  <c:v>104.4</c:v>
                </c:pt>
                <c:pt idx="142">
                  <c:v>104.9</c:v>
                </c:pt>
                <c:pt idx="143">
                  <c:v>105.2</c:v>
                </c:pt>
                <c:pt idx="144">
                  <c:v>105.5</c:v>
                </c:pt>
                <c:pt idx="145">
                  <c:v>105.8</c:v>
                </c:pt>
                <c:pt idx="146">
                  <c:v>105.9</c:v>
                </c:pt>
                <c:pt idx="147">
                  <c:v>105.7</c:v>
                </c:pt>
                <c:pt idx="148">
                  <c:v>105.4</c:v>
                </c:pt>
                <c:pt idx="149">
                  <c:v>104.9</c:v>
                </c:pt>
                <c:pt idx="150">
                  <c:v>104.3</c:v>
                </c:pt>
                <c:pt idx="151">
                  <c:v>103.6</c:v>
                </c:pt>
                <c:pt idx="152">
                  <c:v>102.8</c:v>
                </c:pt>
                <c:pt idx="153">
                  <c:v>101.9</c:v>
                </c:pt>
                <c:pt idx="154">
                  <c:v>100.9</c:v>
                </c:pt>
                <c:pt idx="155">
                  <c:v>99.96</c:v>
                </c:pt>
                <c:pt idx="156">
                  <c:v>97.89</c:v>
                </c:pt>
                <c:pt idx="157">
                  <c:v>95.19</c:v>
                </c:pt>
                <c:pt idx="158">
                  <c:v>92.48</c:v>
                </c:pt>
                <c:pt idx="159">
                  <c:v>89.81</c:v>
                </c:pt>
                <c:pt idx="160">
                  <c:v>87.23</c:v>
                </c:pt>
                <c:pt idx="161">
                  <c:v>84.77</c:v>
                </c:pt>
                <c:pt idx="162">
                  <c:v>82.46</c:v>
                </c:pt>
                <c:pt idx="163">
                  <c:v>80.290000000000006</c:v>
                </c:pt>
                <c:pt idx="164">
                  <c:v>78.28</c:v>
                </c:pt>
                <c:pt idx="165">
                  <c:v>74.680000000000007</c:v>
                </c:pt>
                <c:pt idx="166">
                  <c:v>71.63</c:v>
                </c:pt>
                <c:pt idx="167">
                  <c:v>69.05</c:v>
                </c:pt>
                <c:pt idx="168">
                  <c:v>66.8</c:v>
                </c:pt>
                <c:pt idx="169">
                  <c:v>64.44</c:v>
                </c:pt>
                <c:pt idx="170">
                  <c:v>62.26</c:v>
                </c:pt>
                <c:pt idx="171">
                  <c:v>58.33</c:v>
                </c:pt>
                <c:pt idx="172">
                  <c:v>54.92</c:v>
                </c:pt>
                <c:pt idx="173">
                  <c:v>51.93</c:v>
                </c:pt>
                <c:pt idx="174">
                  <c:v>49.29</c:v>
                </c:pt>
                <c:pt idx="175">
                  <c:v>46.95</c:v>
                </c:pt>
                <c:pt idx="176">
                  <c:v>44.86</c:v>
                </c:pt>
                <c:pt idx="177">
                  <c:v>42.98</c:v>
                </c:pt>
                <c:pt idx="178">
                  <c:v>41.28</c:v>
                </c:pt>
                <c:pt idx="179">
                  <c:v>39.74</c:v>
                </c:pt>
                <c:pt idx="180">
                  <c:v>38.33</c:v>
                </c:pt>
                <c:pt idx="181">
                  <c:v>37.049999999999997</c:v>
                </c:pt>
                <c:pt idx="182">
                  <c:v>34.78</c:v>
                </c:pt>
                <c:pt idx="183">
                  <c:v>32.4</c:v>
                </c:pt>
                <c:pt idx="184">
                  <c:v>30.41</c:v>
                </c:pt>
                <c:pt idx="185">
                  <c:v>28.73</c:v>
                </c:pt>
                <c:pt idx="186">
                  <c:v>27.28</c:v>
                </c:pt>
                <c:pt idx="187">
                  <c:v>26.02</c:v>
                </c:pt>
                <c:pt idx="188">
                  <c:v>24.92</c:v>
                </c:pt>
                <c:pt idx="189">
                  <c:v>23.95</c:v>
                </c:pt>
                <c:pt idx="190">
                  <c:v>23.09</c:v>
                </c:pt>
                <c:pt idx="191">
                  <c:v>21.62</c:v>
                </c:pt>
                <c:pt idx="192">
                  <c:v>20.43</c:v>
                </c:pt>
                <c:pt idx="193">
                  <c:v>19.43</c:v>
                </c:pt>
                <c:pt idx="194">
                  <c:v>18.59</c:v>
                </c:pt>
                <c:pt idx="195">
                  <c:v>17.88</c:v>
                </c:pt>
                <c:pt idx="196">
                  <c:v>17.25</c:v>
                </c:pt>
                <c:pt idx="197">
                  <c:v>16.23</c:v>
                </c:pt>
                <c:pt idx="198">
                  <c:v>15.44</c:v>
                </c:pt>
                <c:pt idx="199">
                  <c:v>14.8</c:v>
                </c:pt>
                <c:pt idx="200">
                  <c:v>14.29</c:v>
                </c:pt>
                <c:pt idx="201">
                  <c:v>13.87</c:v>
                </c:pt>
                <c:pt idx="202">
                  <c:v>13.52</c:v>
                </c:pt>
                <c:pt idx="203">
                  <c:v>13.22</c:v>
                </c:pt>
                <c:pt idx="204">
                  <c:v>12.97</c:v>
                </c:pt>
                <c:pt idx="205">
                  <c:v>12.75</c:v>
                </c:pt>
                <c:pt idx="206">
                  <c:v>12.57</c:v>
                </c:pt>
                <c:pt idx="207">
                  <c:v>12.41</c:v>
                </c:pt>
                <c:pt idx="208">
                  <c:v>12.19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415-47EC-B12B-BA0D5C2ACBC2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srim197Au_Air!$D$20:$D$228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srim197Au_Air!$F$20:$F$228</c:f>
              <c:numCache>
                <c:formatCode>0.000E+00</c:formatCode>
                <c:ptCount val="209"/>
                <c:pt idx="0">
                  <c:v>3.2850000000000001</c:v>
                </c:pt>
                <c:pt idx="1">
                  <c:v>3.4849999999999999</c:v>
                </c:pt>
                <c:pt idx="2">
                  <c:v>3.6720000000000002</c:v>
                </c:pt>
                <c:pt idx="3">
                  <c:v>3.8479999999999999</c:v>
                </c:pt>
                <c:pt idx="4">
                  <c:v>4.0140000000000002</c:v>
                </c:pt>
                <c:pt idx="5">
                  <c:v>4.1710000000000003</c:v>
                </c:pt>
                <c:pt idx="6">
                  <c:v>4.32</c:v>
                </c:pt>
                <c:pt idx="7">
                  <c:v>4.4630000000000001</c:v>
                </c:pt>
                <c:pt idx="8">
                  <c:v>4.5990000000000002</c:v>
                </c:pt>
                <c:pt idx="9">
                  <c:v>4.8550000000000004</c:v>
                </c:pt>
                <c:pt idx="10">
                  <c:v>5.093</c:v>
                </c:pt>
                <c:pt idx="11">
                  <c:v>5.3140000000000001</c:v>
                </c:pt>
                <c:pt idx="12">
                  <c:v>5.5209999999999999</c:v>
                </c:pt>
                <c:pt idx="13">
                  <c:v>5.7169999999999996</c:v>
                </c:pt>
                <c:pt idx="14">
                  <c:v>5.9009999999999998</c:v>
                </c:pt>
                <c:pt idx="15">
                  <c:v>6.242</c:v>
                </c:pt>
                <c:pt idx="16">
                  <c:v>6.5519999999999996</c:v>
                </c:pt>
                <c:pt idx="17">
                  <c:v>6.8360000000000003</c:v>
                </c:pt>
                <c:pt idx="18">
                  <c:v>7.0990000000000002</c:v>
                </c:pt>
                <c:pt idx="19">
                  <c:v>7.343</c:v>
                </c:pt>
                <c:pt idx="20">
                  <c:v>7.57</c:v>
                </c:pt>
                <c:pt idx="21">
                  <c:v>7.7839999999999998</c:v>
                </c:pt>
                <c:pt idx="22">
                  <c:v>7.9850000000000003</c:v>
                </c:pt>
                <c:pt idx="23">
                  <c:v>8.1739999999999995</c:v>
                </c:pt>
                <c:pt idx="24">
                  <c:v>8.3539999999999992</c:v>
                </c:pt>
                <c:pt idx="25">
                  <c:v>8.5239999999999991</c:v>
                </c:pt>
                <c:pt idx="26">
                  <c:v>8.8409999999999993</c:v>
                </c:pt>
                <c:pt idx="27">
                  <c:v>9.1980000000000004</c:v>
                </c:pt>
                <c:pt idx="28">
                  <c:v>9.52</c:v>
                </c:pt>
                <c:pt idx="29">
                  <c:v>9.8130000000000006</c:v>
                </c:pt>
                <c:pt idx="30">
                  <c:v>10.08</c:v>
                </c:pt>
                <c:pt idx="31">
                  <c:v>10.33</c:v>
                </c:pt>
                <c:pt idx="32">
                  <c:v>10.55</c:v>
                </c:pt>
                <c:pt idx="33">
                  <c:v>10.76</c:v>
                </c:pt>
                <c:pt idx="34">
                  <c:v>10.96</c:v>
                </c:pt>
                <c:pt idx="35">
                  <c:v>11.32</c:v>
                </c:pt>
                <c:pt idx="36">
                  <c:v>11.63</c:v>
                </c:pt>
                <c:pt idx="37">
                  <c:v>11.91</c:v>
                </c:pt>
                <c:pt idx="38">
                  <c:v>12.17</c:v>
                </c:pt>
                <c:pt idx="39">
                  <c:v>12.39</c:v>
                </c:pt>
                <c:pt idx="40">
                  <c:v>12.6</c:v>
                </c:pt>
                <c:pt idx="41">
                  <c:v>12.96</c:v>
                </c:pt>
                <c:pt idx="42">
                  <c:v>13.27</c:v>
                </c:pt>
                <c:pt idx="43">
                  <c:v>13.53</c:v>
                </c:pt>
                <c:pt idx="44">
                  <c:v>13.76</c:v>
                </c:pt>
                <c:pt idx="45">
                  <c:v>13.96</c:v>
                </c:pt>
                <c:pt idx="46">
                  <c:v>14.13</c:v>
                </c:pt>
                <c:pt idx="47">
                  <c:v>14.28</c:v>
                </c:pt>
                <c:pt idx="48">
                  <c:v>14.41</c:v>
                </c:pt>
                <c:pt idx="49">
                  <c:v>14.53</c:v>
                </c:pt>
                <c:pt idx="50">
                  <c:v>14.63</c:v>
                </c:pt>
                <c:pt idx="51">
                  <c:v>14.72</c:v>
                </c:pt>
                <c:pt idx="52">
                  <c:v>14.88</c:v>
                </c:pt>
                <c:pt idx="53">
                  <c:v>15.02</c:v>
                </c:pt>
                <c:pt idx="54">
                  <c:v>15.13</c:v>
                </c:pt>
                <c:pt idx="55">
                  <c:v>15.2</c:v>
                </c:pt>
                <c:pt idx="56">
                  <c:v>15.25</c:v>
                </c:pt>
                <c:pt idx="57">
                  <c:v>15.28</c:v>
                </c:pt>
                <c:pt idx="58">
                  <c:v>15.3</c:v>
                </c:pt>
                <c:pt idx="59">
                  <c:v>15.3</c:v>
                </c:pt>
                <c:pt idx="60">
                  <c:v>15.28</c:v>
                </c:pt>
                <c:pt idx="61">
                  <c:v>15.24</c:v>
                </c:pt>
                <c:pt idx="62">
                  <c:v>15.16</c:v>
                </c:pt>
                <c:pt idx="63">
                  <c:v>15.07</c:v>
                </c:pt>
                <c:pt idx="64">
                  <c:v>14.96</c:v>
                </c:pt>
                <c:pt idx="65">
                  <c:v>14.85</c:v>
                </c:pt>
                <c:pt idx="66">
                  <c:v>14.72</c:v>
                </c:pt>
                <c:pt idx="67">
                  <c:v>14.47</c:v>
                </c:pt>
                <c:pt idx="68">
                  <c:v>14.2</c:v>
                </c:pt>
                <c:pt idx="69">
                  <c:v>13.94</c:v>
                </c:pt>
                <c:pt idx="70">
                  <c:v>13.67</c:v>
                </c:pt>
                <c:pt idx="71">
                  <c:v>13.42</c:v>
                </c:pt>
                <c:pt idx="72">
                  <c:v>13.17</c:v>
                </c:pt>
                <c:pt idx="73">
                  <c:v>12.93</c:v>
                </c:pt>
                <c:pt idx="74">
                  <c:v>12.69</c:v>
                </c:pt>
                <c:pt idx="75">
                  <c:v>12.47</c:v>
                </c:pt>
                <c:pt idx="76">
                  <c:v>12.25</c:v>
                </c:pt>
                <c:pt idx="77">
                  <c:v>12.04</c:v>
                </c:pt>
                <c:pt idx="78">
                  <c:v>11.64</c:v>
                </c:pt>
                <c:pt idx="79">
                  <c:v>11.18</c:v>
                </c:pt>
                <c:pt idx="80">
                  <c:v>10.76</c:v>
                </c:pt>
                <c:pt idx="81">
                  <c:v>10.38</c:v>
                </c:pt>
                <c:pt idx="82">
                  <c:v>10.029999999999999</c:v>
                </c:pt>
                <c:pt idx="83">
                  <c:v>9.7010000000000005</c:v>
                </c:pt>
                <c:pt idx="84">
                  <c:v>9.3979999999999997</c:v>
                </c:pt>
                <c:pt idx="85">
                  <c:v>9.1170000000000009</c:v>
                </c:pt>
                <c:pt idx="86">
                  <c:v>8.8550000000000004</c:v>
                </c:pt>
                <c:pt idx="87">
                  <c:v>8.3810000000000002</c:v>
                </c:pt>
                <c:pt idx="88">
                  <c:v>7.9630000000000001</c:v>
                </c:pt>
                <c:pt idx="89">
                  <c:v>7.5919999999999996</c:v>
                </c:pt>
                <c:pt idx="90">
                  <c:v>7.2590000000000003</c:v>
                </c:pt>
                <c:pt idx="91">
                  <c:v>6.9580000000000002</c:v>
                </c:pt>
                <c:pt idx="92">
                  <c:v>6.6859999999999999</c:v>
                </c:pt>
                <c:pt idx="93">
                  <c:v>6.2089999999999996</c:v>
                </c:pt>
                <c:pt idx="94">
                  <c:v>5.806</c:v>
                </c:pt>
                <c:pt idx="95">
                  <c:v>5.4589999999999996</c:v>
                </c:pt>
                <c:pt idx="96">
                  <c:v>5.1559999999999997</c:v>
                </c:pt>
                <c:pt idx="97">
                  <c:v>4.891</c:v>
                </c:pt>
                <c:pt idx="98">
                  <c:v>4.6550000000000002</c:v>
                </c:pt>
                <c:pt idx="99">
                  <c:v>4.4429999999999996</c:v>
                </c:pt>
                <c:pt idx="100">
                  <c:v>4.2530000000000001</c:v>
                </c:pt>
                <c:pt idx="101">
                  <c:v>4.0810000000000004</c:v>
                </c:pt>
                <c:pt idx="102">
                  <c:v>3.923</c:v>
                </c:pt>
                <c:pt idx="103">
                  <c:v>3.78</c:v>
                </c:pt>
                <c:pt idx="104">
                  <c:v>3.5249999999999999</c:v>
                </c:pt>
                <c:pt idx="105">
                  <c:v>3.2570000000000001</c:v>
                </c:pt>
                <c:pt idx="106">
                  <c:v>3.0310000000000001</c:v>
                </c:pt>
                <c:pt idx="107">
                  <c:v>2.8380000000000001</c:v>
                </c:pt>
                <c:pt idx="108">
                  <c:v>2.6709999999999998</c:v>
                </c:pt>
                <c:pt idx="109">
                  <c:v>2.524</c:v>
                </c:pt>
                <c:pt idx="110">
                  <c:v>2.395</c:v>
                </c:pt>
                <c:pt idx="111">
                  <c:v>2.2799999999999998</c:v>
                </c:pt>
                <c:pt idx="112">
                  <c:v>2.1760000000000002</c:v>
                </c:pt>
                <c:pt idx="113">
                  <c:v>1.998</c:v>
                </c:pt>
                <c:pt idx="114">
                  <c:v>1.849</c:v>
                </c:pt>
                <c:pt idx="115">
                  <c:v>1.7230000000000001</c:v>
                </c:pt>
                <c:pt idx="116">
                  <c:v>1.615</c:v>
                </c:pt>
                <c:pt idx="117">
                  <c:v>1.52</c:v>
                </c:pt>
                <c:pt idx="118">
                  <c:v>1.4379999999999999</c:v>
                </c:pt>
                <c:pt idx="119">
                  <c:v>1.2989999999999999</c:v>
                </c:pt>
                <c:pt idx="120">
                  <c:v>1.1859999999999999</c:v>
                </c:pt>
                <c:pt idx="121">
                  <c:v>1.093</c:v>
                </c:pt>
                <c:pt idx="122">
                  <c:v>1.0149999999999999</c:v>
                </c:pt>
                <c:pt idx="123">
                  <c:v>0.94830000000000003</c:v>
                </c:pt>
                <c:pt idx="124">
                  <c:v>0.89049999999999996</c:v>
                </c:pt>
                <c:pt idx="125">
                  <c:v>0.83979999999999999</c:v>
                </c:pt>
                <c:pt idx="126">
                  <c:v>0.79510000000000003</c:v>
                </c:pt>
                <c:pt idx="127">
                  <c:v>0.75529999999999997</c:v>
                </c:pt>
                <c:pt idx="128">
                  <c:v>0.71960000000000002</c:v>
                </c:pt>
                <c:pt idx="129">
                  <c:v>0.68740000000000001</c:v>
                </c:pt>
                <c:pt idx="130">
                  <c:v>0.63160000000000005</c:v>
                </c:pt>
                <c:pt idx="131">
                  <c:v>0.57420000000000004</c:v>
                </c:pt>
                <c:pt idx="132">
                  <c:v>0.52710000000000001</c:v>
                </c:pt>
                <c:pt idx="133">
                  <c:v>0.48770000000000002</c:v>
                </c:pt>
                <c:pt idx="134">
                  <c:v>0.45419999999999999</c:v>
                </c:pt>
                <c:pt idx="135">
                  <c:v>0.42530000000000001</c:v>
                </c:pt>
                <c:pt idx="136">
                  <c:v>0.40010000000000001</c:v>
                </c:pt>
                <c:pt idx="137">
                  <c:v>0.37790000000000001</c:v>
                </c:pt>
                <c:pt idx="138">
                  <c:v>0.35820000000000002</c:v>
                </c:pt>
                <c:pt idx="139">
                  <c:v>0.32479999999999998</c:v>
                </c:pt>
                <c:pt idx="140">
                  <c:v>0.29749999999999999</c:v>
                </c:pt>
                <c:pt idx="141">
                  <c:v>0.2747</c:v>
                </c:pt>
                <c:pt idx="142">
                  <c:v>0.25540000000000002</c:v>
                </c:pt>
                <c:pt idx="143">
                  <c:v>0.2387</c:v>
                </c:pt>
                <c:pt idx="144">
                  <c:v>0.2243</c:v>
                </c:pt>
                <c:pt idx="145">
                  <c:v>0.20030000000000001</c:v>
                </c:pt>
                <c:pt idx="146">
                  <c:v>0.18129999999999999</c:v>
                </c:pt>
                <c:pt idx="147">
                  <c:v>0.16569999999999999</c:v>
                </c:pt>
                <c:pt idx="148">
                  <c:v>0.1527</c:v>
                </c:pt>
                <c:pt idx="149">
                  <c:v>0.14180000000000001</c:v>
                </c:pt>
                <c:pt idx="150">
                  <c:v>0.13239999999999999</c:v>
                </c:pt>
                <c:pt idx="151">
                  <c:v>0.1242</c:v>
                </c:pt>
                <c:pt idx="152">
                  <c:v>0.1171</c:v>
                </c:pt>
                <c:pt idx="153">
                  <c:v>0.11070000000000001</c:v>
                </c:pt>
                <c:pt idx="154">
                  <c:v>0.1051</c:v>
                </c:pt>
                <c:pt idx="155">
                  <c:v>0.1</c:v>
                </c:pt>
                <c:pt idx="156">
                  <c:v>9.1300000000000006E-2</c:v>
                </c:pt>
                <c:pt idx="157">
                  <c:v>8.2430000000000003E-2</c:v>
                </c:pt>
                <c:pt idx="158">
                  <c:v>7.5209999999999999E-2</c:v>
                </c:pt>
                <c:pt idx="159">
                  <c:v>6.9220000000000004E-2</c:v>
                </c:pt>
                <c:pt idx="160">
                  <c:v>6.4149999999999999E-2</c:v>
                </c:pt>
                <c:pt idx="161">
                  <c:v>5.9819999999999998E-2</c:v>
                </c:pt>
                <c:pt idx="162">
                  <c:v>5.6059999999999999E-2</c:v>
                </c:pt>
                <c:pt idx="163">
                  <c:v>5.2769999999999997E-2</c:v>
                </c:pt>
                <c:pt idx="164">
                  <c:v>4.9860000000000002E-2</c:v>
                </c:pt>
                <c:pt idx="165">
                  <c:v>4.496E-2</c:v>
                </c:pt>
                <c:pt idx="166">
                  <c:v>4.0969999999999999E-2</c:v>
                </c:pt>
                <c:pt idx="167">
                  <c:v>3.7670000000000002E-2</c:v>
                </c:pt>
                <c:pt idx="168">
                  <c:v>3.4880000000000001E-2</c:v>
                </c:pt>
                <c:pt idx="169">
                  <c:v>3.2500000000000001E-2</c:v>
                </c:pt>
                <c:pt idx="170">
                  <c:v>3.0429999999999999E-2</c:v>
                </c:pt>
                <c:pt idx="171">
                  <c:v>2.7029999999999998E-2</c:v>
                </c:pt>
                <c:pt idx="172">
                  <c:v>2.435E-2</c:v>
                </c:pt>
                <c:pt idx="173">
                  <c:v>2.2169999999999999E-2</c:v>
                </c:pt>
                <c:pt idx="174">
                  <c:v>2.036E-2</c:v>
                </c:pt>
                <c:pt idx="175">
                  <c:v>1.8839999999999999E-2</c:v>
                </c:pt>
                <c:pt idx="176">
                  <c:v>1.754E-2</c:v>
                </c:pt>
                <c:pt idx="177">
                  <c:v>1.6420000000000001E-2</c:v>
                </c:pt>
                <c:pt idx="178">
                  <c:v>1.5429999999999999E-2</c:v>
                </c:pt>
                <c:pt idx="179">
                  <c:v>1.457E-2</c:v>
                </c:pt>
                <c:pt idx="180">
                  <c:v>1.38E-2</c:v>
                </c:pt>
                <c:pt idx="181">
                  <c:v>1.311E-2</c:v>
                </c:pt>
                <c:pt idx="182">
                  <c:v>1.192E-2</c:v>
                </c:pt>
                <c:pt idx="183">
                  <c:v>1.072E-2</c:v>
                </c:pt>
                <c:pt idx="184">
                  <c:v>9.7540000000000005E-3</c:v>
                </c:pt>
                <c:pt idx="185">
                  <c:v>8.9510000000000006E-3</c:v>
                </c:pt>
                <c:pt idx="186">
                  <c:v>8.2749999999999994E-3</c:v>
                </c:pt>
                <c:pt idx="187">
                  <c:v>7.698E-3</c:v>
                </c:pt>
                <c:pt idx="188">
                  <c:v>7.1989999999999997E-3</c:v>
                </c:pt>
                <c:pt idx="189">
                  <c:v>6.764E-3</c:v>
                </c:pt>
                <c:pt idx="190">
                  <c:v>6.3800000000000003E-3</c:v>
                </c:pt>
                <c:pt idx="191">
                  <c:v>5.7340000000000004E-3</c:v>
                </c:pt>
                <c:pt idx="192">
                  <c:v>5.2119999999999996E-3</c:v>
                </c:pt>
                <c:pt idx="193">
                  <c:v>4.7800000000000004E-3</c:v>
                </c:pt>
                <c:pt idx="194">
                  <c:v>4.4159999999999998E-3</c:v>
                </c:pt>
                <c:pt idx="195">
                  <c:v>4.1060000000000003E-3</c:v>
                </c:pt>
                <c:pt idx="196">
                  <c:v>3.839E-3</c:v>
                </c:pt>
                <c:pt idx="197">
                  <c:v>3.3990000000000001E-3</c:v>
                </c:pt>
                <c:pt idx="198">
                  <c:v>3.0530000000000002E-3</c:v>
                </c:pt>
                <c:pt idx="199">
                  <c:v>2.7729999999999999E-3</c:v>
                </c:pt>
                <c:pt idx="200">
                  <c:v>2.542E-3</c:v>
                </c:pt>
                <c:pt idx="201">
                  <c:v>2.3479999999999998E-3</c:v>
                </c:pt>
                <c:pt idx="202">
                  <c:v>2.1819999999999999E-3</c:v>
                </c:pt>
                <c:pt idx="203">
                  <c:v>2.039E-3</c:v>
                </c:pt>
                <c:pt idx="204">
                  <c:v>1.9139999999999999E-3</c:v>
                </c:pt>
                <c:pt idx="205">
                  <c:v>1.804E-3</c:v>
                </c:pt>
                <c:pt idx="206">
                  <c:v>1.7060000000000001E-3</c:v>
                </c:pt>
                <c:pt idx="207">
                  <c:v>1.619E-3</c:v>
                </c:pt>
                <c:pt idx="208">
                  <c:v>1.4909999999999999E-3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15-47EC-B12B-BA0D5C2ACBC2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srim197Au_Air!$D$20:$D$228</c:f>
              <c:numCache>
                <c:formatCode>0.00000</c:formatCode>
                <c:ptCount val="209"/>
                <c:pt idx="0">
                  <c:v>1.0152284263959391E-5</c:v>
                </c:pt>
                <c:pt idx="1">
                  <c:v>1.1421319796954314E-5</c:v>
                </c:pt>
                <c:pt idx="2">
                  <c:v>1.2690355329949238E-5</c:v>
                </c:pt>
                <c:pt idx="3">
                  <c:v>1.3959390862944161E-5</c:v>
                </c:pt>
                <c:pt idx="4">
                  <c:v>1.5228426395939086E-5</c:v>
                </c:pt>
                <c:pt idx="5">
                  <c:v>1.6497461928934009E-5</c:v>
                </c:pt>
                <c:pt idx="6">
                  <c:v>1.7766497461928935E-5</c:v>
                </c:pt>
                <c:pt idx="7">
                  <c:v>1.9035532994923858E-5</c:v>
                </c:pt>
                <c:pt idx="8">
                  <c:v>2.0304568527918781E-5</c:v>
                </c:pt>
                <c:pt idx="9">
                  <c:v>2.2842639593908627E-5</c:v>
                </c:pt>
                <c:pt idx="10">
                  <c:v>2.5380710659898476E-5</c:v>
                </c:pt>
                <c:pt idx="11">
                  <c:v>2.7918781725888322E-5</c:v>
                </c:pt>
                <c:pt idx="12">
                  <c:v>3.0456852791878172E-5</c:v>
                </c:pt>
                <c:pt idx="13">
                  <c:v>3.2994923857868018E-5</c:v>
                </c:pt>
                <c:pt idx="14">
                  <c:v>3.553299492385787E-5</c:v>
                </c:pt>
                <c:pt idx="15">
                  <c:v>4.0609137055837562E-5</c:v>
                </c:pt>
                <c:pt idx="16">
                  <c:v>4.5685279187817254E-5</c:v>
                </c:pt>
                <c:pt idx="17">
                  <c:v>5.0761421319796953E-5</c:v>
                </c:pt>
                <c:pt idx="18">
                  <c:v>5.5837563451776645E-5</c:v>
                </c:pt>
                <c:pt idx="19">
                  <c:v>6.0913705583756343E-5</c:v>
                </c:pt>
                <c:pt idx="20">
                  <c:v>6.5989847715736035E-5</c:v>
                </c:pt>
                <c:pt idx="21">
                  <c:v>7.1065989847715741E-5</c:v>
                </c:pt>
                <c:pt idx="22">
                  <c:v>7.6142131979695433E-5</c:v>
                </c:pt>
                <c:pt idx="23">
                  <c:v>8.1218274111675124E-5</c:v>
                </c:pt>
                <c:pt idx="24">
                  <c:v>8.629441624365483E-5</c:v>
                </c:pt>
                <c:pt idx="25">
                  <c:v>9.1370558375634508E-5</c:v>
                </c:pt>
                <c:pt idx="26">
                  <c:v>1.0152284263959391E-4</c:v>
                </c:pt>
                <c:pt idx="27">
                  <c:v>1.1421319796954314E-4</c:v>
                </c:pt>
                <c:pt idx="28">
                  <c:v>1.2690355329949239E-4</c:v>
                </c:pt>
                <c:pt idx="29">
                  <c:v>1.3959390862944163E-4</c:v>
                </c:pt>
                <c:pt idx="30">
                  <c:v>1.5228426395939087E-4</c:v>
                </c:pt>
                <c:pt idx="31">
                  <c:v>1.649746192893401E-4</c:v>
                </c:pt>
                <c:pt idx="32">
                  <c:v>1.7766497461928937E-4</c:v>
                </c:pt>
                <c:pt idx="33">
                  <c:v>1.9035532994923857E-4</c:v>
                </c:pt>
                <c:pt idx="34">
                  <c:v>2.0304568527918781E-4</c:v>
                </c:pt>
                <c:pt idx="35">
                  <c:v>2.2842639593908628E-4</c:v>
                </c:pt>
                <c:pt idx="36">
                  <c:v>2.5380710659898478E-4</c:v>
                </c:pt>
                <c:pt idx="37">
                  <c:v>2.7918781725888326E-4</c:v>
                </c:pt>
                <c:pt idx="38">
                  <c:v>3.0456852791878173E-4</c:v>
                </c:pt>
                <c:pt idx="39">
                  <c:v>3.299492385786802E-4</c:v>
                </c:pt>
                <c:pt idx="40">
                  <c:v>3.5532994923857873E-4</c:v>
                </c:pt>
                <c:pt idx="41">
                  <c:v>4.0609137055837562E-4</c:v>
                </c:pt>
                <c:pt idx="42">
                  <c:v>4.5685279187817257E-4</c:v>
                </c:pt>
                <c:pt idx="43">
                  <c:v>5.0761421319796957E-4</c:v>
                </c:pt>
                <c:pt idx="44">
                  <c:v>5.5837563451776651E-4</c:v>
                </c:pt>
                <c:pt idx="45">
                  <c:v>6.0913705583756346E-4</c:v>
                </c:pt>
                <c:pt idx="46">
                  <c:v>6.5989847715736041E-4</c:v>
                </c:pt>
                <c:pt idx="47">
                  <c:v>7.1065989847715746E-4</c:v>
                </c:pt>
                <c:pt idx="48">
                  <c:v>7.614213197969543E-4</c:v>
                </c:pt>
                <c:pt idx="49">
                  <c:v>8.1218274111675124E-4</c:v>
                </c:pt>
                <c:pt idx="50">
                  <c:v>8.629441624365483E-4</c:v>
                </c:pt>
                <c:pt idx="51">
                  <c:v>9.1370558375634514E-4</c:v>
                </c:pt>
                <c:pt idx="52">
                  <c:v>1.0152284263959391E-3</c:v>
                </c:pt>
                <c:pt idx="53">
                  <c:v>1.1421319796954316E-3</c:v>
                </c:pt>
                <c:pt idx="54">
                  <c:v>1.2690355329949238E-3</c:v>
                </c:pt>
                <c:pt idx="55">
                  <c:v>1.3959390862944164E-3</c:v>
                </c:pt>
                <c:pt idx="56">
                  <c:v>1.5228426395939086E-3</c:v>
                </c:pt>
                <c:pt idx="57">
                  <c:v>1.649746192893401E-3</c:v>
                </c:pt>
                <c:pt idx="58">
                  <c:v>1.7766497461928932E-3</c:v>
                </c:pt>
                <c:pt idx="59">
                  <c:v>1.9035532994923859E-3</c:v>
                </c:pt>
                <c:pt idx="60">
                  <c:v>2.0304568527918783E-3</c:v>
                </c:pt>
                <c:pt idx="61">
                  <c:v>2.2842639593908631E-3</c:v>
                </c:pt>
                <c:pt idx="62">
                  <c:v>2.5380710659898475E-3</c:v>
                </c:pt>
                <c:pt idx="63">
                  <c:v>2.7918781725888328E-3</c:v>
                </c:pt>
                <c:pt idx="64">
                  <c:v>3.0456852791878172E-3</c:v>
                </c:pt>
                <c:pt idx="65">
                  <c:v>3.299492385786802E-3</c:v>
                </c:pt>
                <c:pt idx="66">
                  <c:v>3.5532994923857864E-3</c:v>
                </c:pt>
                <c:pt idx="67">
                  <c:v>4.0609137055837565E-3</c:v>
                </c:pt>
                <c:pt idx="68">
                  <c:v>4.5685279187817262E-3</c:v>
                </c:pt>
                <c:pt idx="69" formatCode="0.000">
                  <c:v>5.076142131979695E-3</c:v>
                </c:pt>
                <c:pt idx="70" formatCode="0.000">
                  <c:v>5.5837563451776656E-3</c:v>
                </c:pt>
                <c:pt idx="71" formatCode="0.000">
                  <c:v>6.0913705583756344E-3</c:v>
                </c:pt>
                <c:pt idx="72" formatCode="0.000">
                  <c:v>6.5989847715736041E-3</c:v>
                </c:pt>
                <c:pt idx="73" formatCode="0.000">
                  <c:v>7.1065989847715729E-3</c:v>
                </c:pt>
                <c:pt idx="74" formatCode="0.000">
                  <c:v>7.6142131979695434E-3</c:v>
                </c:pt>
                <c:pt idx="75" formatCode="0.000">
                  <c:v>8.1218274111675131E-3</c:v>
                </c:pt>
                <c:pt idx="76" formatCode="0.000">
                  <c:v>8.6294416243654828E-3</c:v>
                </c:pt>
                <c:pt idx="77" formatCode="0.000">
                  <c:v>9.1370558375634525E-3</c:v>
                </c:pt>
                <c:pt idx="78" formatCode="0.000">
                  <c:v>1.015228426395939E-2</c:v>
                </c:pt>
                <c:pt idx="79" formatCode="0.000">
                  <c:v>1.1421319796954314E-2</c:v>
                </c:pt>
                <c:pt idx="80" formatCode="0.000">
                  <c:v>1.2690355329949238E-2</c:v>
                </c:pt>
                <c:pt idx="81" formatCode="0.000">
                  <c:v>1.3959390862944163E-2</c:v>
                </c:pt>
                <c:pt idx="82" formatCode="0.000">
                  <c:v>1.5228426395939087E-2</c:v>
                </c:pt>
                <c:pt idx="83" formatCode="0.000">
                  <c:v>1.6497461928934011E-2</c:v>
                </c:pt>
                <c:pt idx="84" formatCode="0.000">
                  <c:v>1.7766497461928935E-2</c:v>
                </c:pt>
                <c:pt idx="85" formatCode="0.000">
                  <c:v>1.9035532994923859E-2</c:v>
                </c:pt>
                <c:pt idx="86" formatCode="0.000">
                  <c:v>2.030456852791878E-2</c:v>
                </c:pt>
                <c:pt idx="87" formatCode="0.000">
                  <c:v>2.2842639593908629E-2</c:v>
                </c:pt>
                <c:pt idx="88" formatCode="0.000">
                  <c:v>2.5380710659898477E-2</c:v>
                </c:pt>
                <c:pt idx="89" formatCode="0.000">
                  <c:v>2.7918781725888325E-2</c:v>
                </c:pt>
                <c:pt idx="90" formatCode="0.000">
                  <c:v>3.0456852791878174E-2</c:v>
                </c:pt>
                <c:pt idx="91" formatCode="0.000">
                  <c:v>3.2994923857868022E-2</c:v>
                </c:pt>
                <c:pt idx="92" formatCode="0.000">
                  <c:v>3.553299492385787E-2</c:v>
                </c:pt>
                <c:pt idx="93" formatCode="0.000">
                  <c:v>4.060913705583756E-2</c:v>
                </c:pt>
                <c:pt idx="94" formatCode="0.000">
                  <c:v>4.5685279187817257E-2</c:v>
                </c:pt>
                <c:pt idx="95" formatCode="0.000">
                  <c:v>5.0761421319796954E-2</c:v>
                </c:pt>
                <c:pt idx="96" formatCode="0.000">
                  <c:v>5.5837563451776651E-2</c:v>
                </c:pt>
                <c:pt idx="97" formatCode="0.000">
                  <c:v>6.0913705583756347E-2</c:v>
                </c:pt>
                <c:pt idx="98" formatCode="0.000">
                  <c:v>6.5989847715736044E-2</c:v>
                </c:pt>
                <c:pt idx="99" formatCode="0.000">
                  <c:v>7.1065989847715741E-2</c:v>
                </c:pt>
                <c:pt idx="100" formatCode="0.000">
                  <c:v>7.6142131979695438E-2</c:v>
                </c:pt>
                <c:pt idx="101" formatCode="0.000">
                  <c:v>8.1218274111675121E-2</c:v>
                </c:pt>
                <c:pt idx="102" formatCode="0.000">
                  <c:v>8.6294416243654817E-2</c:v>
                </c:pt>
                <c:pt idx="103" formatCode="0.000">
                  <c:v>9.1370558375634514E-2</c:v>
                </c:pt>
                <c:pt idx="104" formatCode="0.000">
                  <c:v>0.10152284263959391</c:v>
                </c:pt>
                <c:pt idx="105" formatCode="0.000">
                  <c:v>0.11421319796954314</c:v>
                </c:pt>
                <c:pt idx="106" formatCode="0.000">
                  <c:v>0.12690355329949238</c:v>
                </c:pt>
                <c:pt idx="107" formatCode="0.000">
                  <c:v>0.13959390862944163</c:v>
                </c:pt>
                <c:pt idx="108" formatCode="0.000">
                  <c:v>0.15228426395939088</c:v>
                </c:pt>
                <c:pt idx="109" formatCode="0.000">
                  <c:v>0.1649746192893401</c:v>
                </c:pt>
                <c:pt idx="110" formatCode="0.000">
                  <c:v>0.17766497461928935</c:v>
                </c:pt>
                <c:pt idx="111" formatCode="0.000">
                  <c:v>0.19035532994923857</c:v>
                </c:pt>
                <c:pt idx="112" formatCode="0.000">
                  <c:v>0.20304568527918782</c:v>
                </c:pt>
                <c:pt idx="113" formatCode="0.000">
                  <c:v>0.22842639593908629</c:v>
                </c:pt>
                <c:pt idx="114" formatCode="0.000">
                  <c:v>0.25380710659898476</c:v>
                </c:pt>
                <c:pt idx="115" formatCode="0.000">
                  <c:v>0.27918781725888325</c:v>
                </c:pt>
                <c:pt idx="116" formatCode="0.000">
                  <c:v>0.30456852791878175</c:v>
                </c:pt>
                <c:pt idx="117" formatCode="0.000">
                  <c:v>0.32994923857868019</c:v>
                </c:pt>
                <c:pt idx="118" formatCode="0.000">
                  <c:v>0.35532994923857869</c:v>
                </c:pt>
                <c:pt idx="119" formatCode="0.000">
                  <c:v>0.40609137055837563</c:v>
                </c:pt>
                <c:pt idx="120" formatCode="0.000">
                  <c:v>0.45685279187817257</c:v>
                </c:pt>
                <c:pt idx="121" formatCode="0.000">
                  <c:v>0.50761421319796951</c:v>
                </c:pt>
                <c:pt idx="122" formatCode="0.000">
                  <c:v>0.55837563451776651</c:v>
                </c:pt>
                <c:pt idx="123" formatCode="0.000">
                  <c:v>0.6091370558375635</c:v>
                </c:pt>
                <c:pt idx="124" formatCode="0.000">
                  <c:v>0.65989847715736039</c:v>
                </c:pt>
                <c:pt idx="125" formatCode="0.000">
                  <c:v>0.71065989847715738</c:v>
                </c:pt>
                <c:pt idx="126" formatCode="0.000">
                  <c:v>0.76142131979695427</c:v>
                </c:pt>
                <c:pt idx="127" formatCode="0.000">
                  <c:v>0.81218274111675126</c:v>
                </c:pt>
                <c:pt idx="128" formatCode="0.000">
                  <c:v>0.86294416243654826</c:v>
                </c:pt>
                <c:pt idx="129" formatCode="0.000">
                  <c:v>0.91370558375634514</c:v>
                </c:pt>
                <c:pt idx="130" formatCode="0.000">
                  <c:v>1.015228426395939</c:v>
                </c:pt>
                <c:pt idx="131" formatCode="0.000">
                  <c:v>1.1421319796954315</c:v>
                </c:pt>
                <c:pt idx="132" formatCode="0.000">
                  <c:v>1.2690355329949239</c:v>
                </c:pt>
                <c:pt idx="133" formatCode="0.000">
                  <c:v>1.3959390862944163</c:v>
                </c:pt>
                <c:pt idx="134" formatCode="0.000">
                  <c:v>1.5228426395939085</c:v>
                </c:pt>
                <c:pt idx="135" formatCode="0.000">
                  <c:v>1.649746192893401</c:v>
                </c:pt>
                <c:pt idx="136" formatCode="0.000">
                  <c:v>1.7766497461928934</c:v>
                </c:pt>
                <c:pt idx="137" formatCode="0.000">
                  <c:v>1.9035532994923858</c:v>
                </c:pt>
                <c:pt idx="138" formatCode="0.000">
                  <c:v>2.030456852791878</c:v>
                </c:pt>
                <c:pt idx="139" formatCode="0.000">
                  <c:v>2.2842639593908629</c:v>
                </c:pt>
                <c:pt idx="140" formatCode="0.000">
                  <c:v>2.5380710659898478</c:v>
                </c:pt>
                <c:pt idx="141" formatCode="0.000">
                  <c:v>2.7918781725888326</c:v>
                </c:pt>
                <c:pt idx="142" formatCode="0.000">
                  <c:v>3.0456852791878171</c:v>
                </c:pt>
                <c:pt idx="143" formatCode="0.000">
                  <c:v>3.2994923857868019</c:v>
                </c:pt>
                <c:pt idx="144" formatCode="0.000">
                  <c:v>3.5532994923857868</c:v>
                </c:pt>
                <c:pt idx="145" formatCode="0.000">
                  <c:v>4.0609137055837561</c:v>
                </c:pt>
                <c:pt idx="146" formatCode="0.000">
                  <c:v>4.5685279187817258</c:v>
                </c:pt>
                <c:pt idx="147" formatCode="0.000">
                  <c:v>5.0761421319796955</c:v>
                </c:pt>
                <c:pt idx="148" formatCode="0.000">
                  <c:v>5.5837563451776653</c:v>
                </c:pt>
                <c:pt idx="149" formatCode="0.000">
                  <c:v>6.0913705583756341</c:v>
                </c:pt>
                <c:pt idx="150" formatCode="0.000">
                  <c:v>6.5989847715736039</c:v>
                </c:pt>
                <c:pt idx="151" formatCode="0.000">
                  <c:v>7.1065989847715736</c:v>
                </c:pt>
                <c:pt idx="152" formatCode="0.000">
                  <c:v>7.6142131979695433</c:v>
                </c:pt>
                <c:pt idx="153" formatCode="0.000">
                  <c:v>8.1218274111675122</c:v>
                </c:pt>
                <c:pt idx="154" formatCode="0.000">
                  <c:v>8.6294416243654819</c:v>
                </c:pt>
                <c:pt idx="155" formatCode="0.000">
                  <c:v>9.1370558375634516</c:v>
                </c:pt>
                <c:pt idx="156" formatCode="0.000">
                  <c:v>10.152284263959391</c:v>
                </c:pt>
                <c:pt idx="157" formatCode="0.000">
                  <c:v>11.421319796954315</c:v>
                </c:pt>
                <c:pt idx="158" formatCode="0.000">
                  <c:v>12.690355329949238</c:v>
                </c:pt>
                <c:pt idx="159" formatCode="0.000">
                  <c:v>13.959390862944163</c:v>
                </c:pt>
                <c:pt idx="160" formatCode="0.000">
                  <c:v>15.228426395939087</c:v>
                </c:pt>
                <c:pt idx="161" formatCode="0.000">
                  <c:v>16.497461928934012</c:v>
                </c:pt>
                <c:pt idx="162" formatCode="0.000">
                  <c:v>17.766497461928935</c:v>
                </c:pt>
                <c:pt idx="163" formatCode="0.000">
                  <c:v>19.035532994923859</c:v>
                </c:pt>
                <c:pt idx="164" formatCode="0.000">
                  <c:v>20.304568527918782</c:v>
                </c:pt>
                <c:pt idx="165" formatCode="0.000">
                  <c:v>22.842639593908629</c:v>
                </c:pt>
                <c:pt idx="166" formatCode="0.000">
                  <c:v>25.380710659898476</c:v>
                </c:pt>
                <c:pt idx="167" formatCode="0.000">
                  <c:v>27.918781725888326</c:v>
                </c:pt>
                <c:pt idx="168" formatCode="0.000">
                  <c:v>30.456852791878173</c:v>
                </c:pt>
                <c:pt idx="169" formatCode="0.000">
                  <c:v>32.994923857868024</c:v>
                </c:pt>
                <c:pt idx="170" formatCode="0.000">
                  <c:v>35.532994923857871</c:v>
                </c:pt>
                <c:pt idx="171" formatCode="0.000">
                  <c:v>40.609137055837564</c:v>
                </c:pt>
                <c:pt idx="172" formatCode="0.000">
                  <c:v>45.685279187817258</c:v>
                </c:pt>
                <c:pt idx="173" formatCode="0.000">
                  <c:v>50.761421319796952</c:v>
                </c:pt>
                <c:pt idx="174" formatCode="0.000">
                  <c:v>55.837563451776653</c:v>
                </c:pt>
                <c:pt idx="175" formatCode="0.000">
                  <c:v>60.913705583756347</c:v>
                </c:pt>
                <c:pt idx="176" formatCode="0.000">
                  <c:v>65.989847715736047</c:v>
                </c:pt>
                <c:pt idx="177" formatCode="0.000">
                  <c:v>71.065989847715741</c:v>
                </c:pt>
                <c:pt idx="178" formatCode="0.000">
                  <c:v>76.142131979695435</c:v>
                </c:pt>
                <c:pt idx="179" formatCode="0.000">
                  <c:v>81.218274111675129</c:v>
                </c:pt>
                <c:pt idx="180" formatCode="0.000">
                  <c:v>86.294416243654823</c:v>
                </c:pt>
                <c:pt idx="181" formatCode="0.000">
                  <c:v>91.370558375634516</c:v>
                </c:pt>
                <c:pt idx="182" formatCode="0.000">
                  <c:v>101.5228426395939</c:v>
                </c:pt>
                <c:pt idx="183" formatCode="0.000">
                  <c:v>114.21319796954315</c:v>
                </c:pt>
                <c:pt idx="184" formatCode="0.000">
                  <c:v>126.90355329949239</c:v>
                </c:pt>
                <c:pt idx="185" formatCode="0.000">
                  <c:v>139.59390862944161</c:v>
                </c:pt>
                <c:pt idx="186" formatCode="0.000">
                  <c:v>152.28426395939087</c:v>
                </c:pt>
                <c:pt idx="187" formatCode="0.000">
                  <c:v>164.9746192893401</c:v>
                </c:pt>
                <c:pt idx="188" formatCode="0.000">
                  <c:v>177.66497461928935</c:v>
                </c:pt>
                <c:pt idx="189" formatCode="0.000">
                  <c:v>190.35532994923858</c:v>
                </c:pt>
                <c:pt idx="190" formatCode="0.000">
                  <c:v>203.04568527918781</c:v>
                </c:pt>
                <c:pt idx="191" formatCode="0.000">
                  <c:v>228.42639593908629</c:v>
                </c:pt>
                <c:pt idx="192" formatCode="0.000">
                  <c:v>253.80710659898477</c:v>
                </c:pt>
                <c:pt idx="193" formatCode="0.000">
                  <c:v>279.18781725888323</c:v>
                </c:pt>
                <c:pt idx="194" formatCode="0.000">
                  <c:v>304.56852791878174</c:v>
                </c:pt>
                <c:pt idx="195" formatCode="0.000">
                  <c:v>329.94923857868019</c:v>
                </c:pt>
                <c:pt idx="196" formatCode="0.000">
                  <c:v>355.32994923857871</c:v>
                </c:pt>
                <c:pt idx="197" formatCode="0.000">
                  <c:v>406.09137055837562</c:v>
                </c:pt>
                <c:pt idx="198" formatCode="0.000">
                  <c:v>456.85279187817258</c:v>
                </c:pt>
                <c:pt idx="199" formatCode="0.000">
                  <c:v>507.61421319796955</c:v>
                </c:pt>
                <c:pt idx="200" formatCode="0.000">
                  <c:v>558.37563451776646</c:v>
                </c:pt>
                <c:pt idx="201" formatCode="0.000">
                  <c:v>609.13705583756348</c:v>
                </c:pt>
                <c:pt idx="202" formatCode="0.000">
                  <c:v>659.89847715736039</c:v>
                </c:pt>
                <c:pt idx="203" formatCode="0.000">
                  <c:v>710.65989847715741</c:v>
                </c:pt>
                <c:pt idx="204" formatCode="0.000">
                  <c:v>761.42131979695432</c:v>
                </c:pt>
                <c:pt idx="205" formatCode="0.000">
                  <c:v>812.18274111675123</c:v>
                </c:pt>
                <c:pt idx="206" formatCode="0.000">
                  <c:v>862.94416243654825</c:v>
                </c:pt>
                <c:pt idx="207" formatCode="0.000">
                  <c:v>913.70558375634516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srim197Au_Air!$G$20:$G$228</c:f>
              <c:numCache>
                <c:formatCode>0.000E+00</c:formatCode>
                <c:ptCount val="209"/>
                <c:pt idx="0">
                  <c:v>3.5979000000000001</c:v>
                </c:pt>
                <c:pt idx="1">
                  <c:v>3.8169</c:v>
                </c:pt>
                <c:pt idx="2">
                  <c:v>4.0217999999999998</c:v>
                </c:pt>
                <c:pt idx="3">
                  <c:v>4.2149000000000001</c:v>
                </c:pt>
                <c:pt idx="4">
                  <c:v>4.3971999999999998</c:v>
                </c:pt>
                <c:pt idx="5">
                  <c:v>4.5699000000000005</c:v>
                </c:pt>
                <c:pt idx="6">
                  <c:v>4.7339000000000002</c:v>
                </c:pt>
                <c:pt idx="7">
                  <c:v>4.8914999999999997</c:v>
                </c:pt>
                <c:pt idx="8">
                  <c:v>5.0415000000000001</c:v>
                </c:pt>
                <c:pt idx="9">
                  <c:v>5.3243</c:v>
                </c:pt>
                <c:pt idx="10">
                  <c:v>5.5876999999999999</c:v>
                </c:pt>
                <c:pt idx="11">
                  <c:v>5.8329000000000004</c:v>
                </c:pt>
                <c:pt idx="12">
                  <c:v>6.0629999999999997</c:v>
                </c:pt>
                <c:pt idx="13">
                  <c:v>6.2810999999999995</c:v>
                </c:pt>
                <c:pt idx="14">
                  <c:v>6.4863999999999997</c:v>
                </c:pt>
                <c:pt idx="15">
                  <c:v>6.8677999999999999</c:v>
                </c:pt>
                <c:pt idx="16">
                  <c:v>7.2157999999999998</c:v>
                </c:pt>
                <c:pt idx="17">
                  <c:v>7.5357000000000003</c:v>
                </c:pt>
                <c:pt idx="18">
                  <c:v>7.8328000000000007</c:v>
                </c:pt>
                <c:pt idx="19">
                  <c:v>8.1094000000000008</c:v>
                </c:pt>
                <c:pt idx="20">
                  <c:v>8.367700000000001</c:v>
                </c:pt>
                <c:pt idx="21">
                  <c:v>8.6118000000000006</c:v>
                </c:pt>
                <c:pt idx="22">
                  <c:v>8.8419000000000008</c:v>
                </c:pt>
                <c:pt idx="23">
                  <c:v>9.0589999999999993</c:v>
                </c:pt>
                <c:pt idx="24">
                  <c:v>9.2661999999999995</c:v>
                </c:pt>
                <c:pt idx="25">
                  <c:v>9.4626999999999999</c:v>
                </c:pt>
                <c:pt idx="26">
                  <c:v>9.8304999999999989</c:v>
                </c:pt>
                <c:pt idx="27">
                  <c:v>10.247</c:v>
                </c:pt>
                <c:pt idx="28">
                  <c:v>10.625999999999999</c:v>
                </c:pt>
                <c:pt idx="29">
                  <c:v>10.973000000000001</c:v>
                </c:pt>
                <c:pt idx="30">
                  <c:v>11.292</c:v>
                </c:pt>
                <c:pt idx="31">
                  <c:v>11.590999999999999</c:v>
                </c:pt>
                <c:pt idx="32">
                  <c:v>11.859</c:v>
                </c:pt>
                <c:pt idx="33">
                  <c:v>12.115</c:v>
                </c:pt>
                <c:pt idx="34">
                  <c:v>12.359000000000002</c:v>
                </c:pt>
                <c:pt idx="35">
                  <c:v>12.804</c:v>
                </c:pt>
                <c:pt idx="36">
                  <c:v>13.194000000000001</c:v>
                </c:pt>
                <c:pt idx="37">
                  <c:v>13.551</c:v>
                </c:pt>
                <c:pt idx="38">
                  <c:v>13.884</c:v>
                </c:pt>
                <c:pt idx="39">
                  <c:v>14.174000000000001</c:v>
                </c:pt>
                <c:pt idx="40">
                  <c:v>14.451000000000001</c:v>
                </c:pt>
                <c:pt idx="41">
                  <c:v>14.939</c:v>
                </c:pt>
                <c:pt idx="42">
                  <c:v>15.369</c:v>
                </c:pt>
                <c:pt idx="43">
                  <c:v>15.742999999999999</c:v>
                </c:pt>
                <c:pt idx="44">
                  <c:v>16.081</c:v>
                </c:pt>
                <c:pt idx="45">
                  <c:v>16.384</c:v>
                </c:pt>
                <c:pt idx="46">
                  <c:v>16.653000000000002</c:v>
                </c:pt>
                <c:pt idx="47">
                  <c:v>16.898</c:v>
                </c:pt>
                <c:pt idx="48">
                  <c:v>17.12</c:v>
                </c:pt>
                <c:pt idx="49">
                  <c:v>17.329000000000001</c:v>
                </c:pt>
                <c:pt idx="50">
                  <c:v>17.515000000000001</c:v>
                </c:pt>
                <c:pt idx="51">
                  <c:v>17.688000000000002</c:v>
                </c:pt>
                <c:pt idx="52">
                  <c:v>18.009</c:v>
                </c:pt>
                <c:pt idx="53">
                  <c:v>18.338999999999999</c:v>
                </c:pt>
                <c:pt idx="54">
                  <c:v>18.628</c:v>
                </c:pt>
                <c:pt idx="55">
                  <c:v>18.869</c:v>
                </c:pt>
                <c:pt idx="56">
                  <c:v>19.082000000000001</c:v>
                </c:pt>
                <c:pt idx="57">
                  <c:v>19.268999999999998</c:v>
                </c:pt>
                <c:pt idx="58">
                  <c:v>19.439</c:v>
                </c:pt>
                <c:pt idx="59">
                  <c:v>19.585000000000001</c:v>
                </c:pt>
                <c:pt idx="60">
                  <c:v>19.744</c:v>
                </c:pt>
                <c:pt idx="61">
                  <c:v>20.196000000000002</c:v>
                </c:pt>
                <c:pt idx="62">
                  <c:v>20.463999999999999</c:v>
                </c:pt>
                <c:pt idx="63">
                  <c:v>20.635000000000002</c:v>
                </c:pt>
                <c:pt idx="64">
                  <c:v>20.734000000000002</c:v>
                </c:pt>
                <c:pt idx="65">
                  <c:v>20.8</c:v>
                </c:pt>
                <c:pt idx="66">
                  <c:v>20.825000000000003</c:v>
                </c:pt>
                <c:pt idx="67">
                  <c:v>20.849</c:v>
                </c:pt>
                <c:pt idx="68">
                  <c:v>20.829000000000001</c:v>
                </c:pt>
                <c:pt idx="69">
                  <c:v>20.805</c:v>
                </c:pt>
                <c:pt idx="70">
                  <c:v>20.762999999999998</c:v>
                </c:pt>
                <c:pt idx="71">
                  <c:v>20.733000000000001</c:v>
                </c:pt>
                <c:pt idx="72">
                  <c:v>20.695999999999998</c:v>
                </c:pt>
                <c:pt idx="73">
                  <c:v>20.661000000000001</c:v>
                </c:pt>
                <c:pt idx="74">
                  <c:v>20.616999999999997</c:v>
                </c:pt>
                <c:pt idx="75">
                  <c:v>20.585000000000001</c:v>
                </c:pt>
                <c:pt idx="76">
                  <c:v>20.545000000000002</c:v>
                </c:pt>
                <c:pt idx="77">
                  <c:v>20.504999999999999</c:v>
                </c:pt>
                <c:pt idx="78">
                  <c:v>20.417999999999999</c:v>
                </c:pt>
                <c:pt idx="79">
                  <c:v>20.302</c:v>
                </c:pt>
                <c:pt idx="80">
                  <c:v>20.174999999999997</c:v>
                </c:pt>
                <c:pt idx="81">
                  <c:v>20.042999999999999</c:v>
                </c:pt>
                <c:pt idx="82">
                  <c:v>19.902000000000001</c:v>
                </c:pt>
                <c:pt idx="83">
                  <c:v>19.751000000000001</c:v>
                </c:pt>
                <c:pt idx="84">
                  <c:v>19.588000000000001</c:v>
                </c:pt>
                <c:pt idx="85">
                  <c:v>19.427</c:v>
                </c:pt>
                <c:pt idx="86">
                  <c:v>19.265000000000001</c:v>
                </c:pt>
                <c:pt idx="87">
                  <c:v>18.941000000000003</c:v>
                </c:pt>
                <c:pt idx="88">
                  <c:v>18.623000000000001</c:v>
                </c:pt>
                <c:pt idx="89">
                  <c:v>18.321999999999999</c:v>
                </c:pt>
                <c:pt idx="90">
                  <c:v>18.039000000000001</c:v>
                </c:pt>
                <c:pt idx="91">
                  <c:v>17.768000000000001</c:v>
                </c:pt>
                <c:pt idx="92">
                  <c:v>17.536000000000001</c:v>
                </c:pt>
                <c:pt idx="93">
                  <c:v>17.138999999999999</c:v>
                </c:pt>
                <c:pt idx="94">
                  <c:v>16.856000000000002</c:v>
                </c:pt>
                <c:pt idx="95">
                  <c:v>16.669</c:v>
                </c:pt>
                <c:pt idx="96">
                  <c:v>16.585999999999999</c:v>
                </c:pt>
                <c:pt idx="97">
                  <c:v>16.591000000000001</c:v>
                </c:pt>
                <c:pt idx="98">
                  <c:v>16.684999999999999</c:v>
                </c:pt>
                <c:pt idx="99">
                  <c:v>16.863</c:v>
                </c:pt>
                <c:pt idx="100">
                  <c:v>17.113</c:v>
                </c:pt>
                <c:pt idx="101">
                  <c:v>17.440999999999999</c:v>
                </c:pt>
                <c:pt idx="102">
                  <c:v>17.823</c:v>
                </c:pt>
                <c:pt idx="103">
                  <c:v>18.28</c:v>
                </c:pt>
                <c:pt idx="104">
                  <c:v>19.335000000000001</c:v>
                </c:pt>
                <c:pt idx="105">
                  <c:v>20.937000000000001</c:v>
                </c:pt>
                <c:pt idx="106">
                  <c:v>22.760999999999999</c:v>
                </c:pt>
                <c:pt idx="107">
                  <c:v>24.778000000000002</c:v>
                </c:pt>
                <c:pt idx="108">
                  <c:v>26.920999999999999</c:v>
                </c:pt>
                <c:pt idx="109">
                  <c:v>29.144000000000002</c:v>
                </c:pt>
                <c:pt idx="110">
                  <c:v>31.425000000000001</c:v>
                </c:pt>
                <c:pt idx="111">
                  <c:v>33.72</c:v>
                </c:pt>
                <c:pt idx="112">
                  <c:v>35.996000000000002</c:v>
                </c:pt>
                <c:pt idx="113">
                  <c:v>40.457999999999998</c:v>
                </c:pt>
                <c:pt idx="114">
                  <c:v>44.689</c:v>
                </c:pt>
                <c:pt idx="115">
                  <c:v>48.643000000000001</c:v>
                </c:pt>
                <c:pt idx="116">
                  <c:v>52.295000000000002</c:v>
                </c:pt>
                <c:pt idx="117">
                  <c:v>55.650000000000006</c:v>
                </c:pt>
                <c:pt idx="118">
                  <c:v>58.728000000000002</c:v>
                </c:pt>
                <c:pt idx="119">
                  <c:v>64.159000000000006</c:v>
                </c:pt>
                <c:pt idx="120">
                  <c:v>68.765999999999991</c:v>
                </c:pt>
                <c:pt idx="121">
                  <c:v>72.713000000000008</c:v>
                </c:pt>
                <c:pt idx="122">
                  <c:v>76.125</c:v>
                </c:pt>
                <c:pt idx="123">
                  <c:v>79.098300000000009</c:v>
                </c:pt>
                <c:pt idx="124">
                  <c:v>81.710499999999996</c:v>
                </c:pt>
                <c:pt idx="125">
                  <c:v>84.009799999999998</c:v>
                </c:pt>
                <c:pt idx="126">
                  <c:v>86.0351</c:v>
                </c:pt>
                <c:pt idx="127">
                  <c:v>87.835300000000004</c:v>
                </c:pt>
                <c:pt idx="128">
                  <c:v>89.439599999999999</c:v>
                </c:pt>
                <c:pt idx="129">
                  <c:v>90.867400000000004</c:v>
                </c:pt>
                <c:pt idx="130">
                  <c:v>93.281600000000012</c:v>
                </c:pt>
                <c:pt idx="131">
                  <c:v>95.624200000000002</c:v>
                </c:pt>
                <c:pt idx="132">
                  <c:v>97.417100000000005</c:v>
                </c:pt>
                <c:pt idx="133">
                  <c:v>98.787700000000001</c:v>
                </c:pt>
                <c:pt idx="134">
                  <c:v>99.844200000000001</c:v>
                </c:pt>
                <c:pt idx="135">
                  <c:v>100.62530000000001</c:v>
                </c:pt>
                <c:pt idx="136">
                  <c:v>101.3001</c:v>
                </c:pt>
                <c:pt idx="137">
                  <c:v>101.7779</c:v>
                </c:pt>
                <c:pt idx="138">
                  <c:v>102.3582</c:v>
                </c:pt>
                <c:pt idx="139">
                  <c:v>103.7248</c:v>
                </c:pt>
                <c:pt idx="140">
                  <c:v>104.0975</c:v>
                </c:pt>
                <c:pt idx="141">
                  <c:v>104.6747</c:v>
                </c:pt>
                <c:pt idx="142">
                  <c:v>105.1554</c:v>
                </c:pt>
                <c:pt idx="143">
                  <c:v>105.4387</c:v>
                </c:pt>
                <c:pt idx="144">
                  <c:v>105.7243</c:v>
                </c:pt>
                <c:pt idx="145">
                  <c:v>106.0003</c:v>
                </c:pt>
                <c:pt idx="146">
                  <c:v>106.0813</c:v>
                </c:pt>
                <c:pt idx="147">
                  <c:v>105.8657</c:v>
                </c:pt>
                <c:pt idx="148">
                  <c:v>105.5527</c:v>
                </c:pt>
                <c:pt idx="149">
                  <c:v>105.04180000000001</c:v>
                </c:pt>
                <c:pt idx="150">
                  <c:v>104.4324</c:v>
                </c:pt>
                <c:pt idx="151">
                  <c:v>103.7242</c:v>
                </c:pt>
                <c:pt idx="152">
                  <c:v>102.91709999999999</c:v>
                </c:pt>
                <c:pt idx="153">
                  <c:v>102.0107</c:v>
                </c:pt>
                <c:pt idx="154">
                  <c:v>101.0051</c:v>
                </c:pt>
                <c:pt idx="155">
                  <c:v>100.05999999999999</c:v>
                </c:pt>
                <c:pt idx="156">
                  <c:v>97.981300000000005</c:v>
                </c:pt>
                <c:pt idx="157">
                  <c:v>95.27243</c:v>
                </c:pt>
                <c:pt idx="158">
                  <c:v>92.555210000000002</c:v>
                </c:pt>
                <c:pt idx="159">
                  <c:v>89.879220000000004</c:v>
                </c:pt>
                <c:pt idx="160">
                  <c:v>87.294150000000002</c:v>
                </c:pt>
                <c:pt idx="161">
                  <c:v>84.829819999999998</c:v>
                </c:pt>
                <c:pt idx="162">
                  <c:v>82.516059999999996</c:v>
                </c:pt>
                <c:pt idx="163">
                  <c:v>80.342770000000002</c:v>
                </c:pt>
                <c:pt idx="164">
                  <c:v>78.329859999999996</c:v>
                </c:pt>
                <c:pt idx="165">
                  <c:v>74.72496000000001</c:v>
                </c:pt>
                <c:pt idx="166">
                  <c:v>71.670969999999997</c:v>
                </c:pt>
                <c:pt idx="167">
                  <c:v>69.087670000000003</c:v>
                </c:pt>
                <c:pt idx="168">
                  <c:v>66.834879999999998</c:v>
                </c:pt>
                <c:pt idx="169">
                  <c:v>64.472499999999997</c:v>
                </c:pt>
                <c:pt idx="170">
                  <c:v>62.290430000000001</c:v>
                </c:pt>
                <c:pt idx="171">
                  <c:v>58.357030000000002</c:v>
                </c:pt>
                <c:pt idx="172">
                  <c:v>54.94435</c:v>
                </c:pt>
                <c:pt idx="173">
                  <c:v>51.952170000000002</c:v>
                </c:pt>
                <c:pt idx="174">
                  <c:v>49.310359999999996</c:v>
                </c:pt>
                <c:pt idx="175">
                  <c:v>46.96884</c:v>
                </c:pt>
                <c:pt idx="176">
                  <c:v>44.877539999999996</c:v>
                </c:pt>
                <c:pt idx="177">
                  <c:v>42.996419999999993</c:v>
                </c:pt>
                <c:pt idx="178">
                  <c:v>41.295430000000003</c:v>
                </c:pt>
                <c:pt idx="179">
                  <c:v>39.754570000000001</c:v>
                </c:pt>
                <c:pt idx="180">
                  <c:v>38.343800000000002</c:v>
                </c:pt>
                <c:pt idx="181">
                  <c:v>37.063109999999995</c:v>
                </c:pt>
                <c:pt idx="182">
                  <c:v>34.791920000000005</c:v>
                </c:pt>
                <c:pt idx="183">
                  <c:v>32.410719999999998</c:v>
                </c:pt>
                <c:pt idx="184">
                  <c:v>30.419754000000001</c:v>
                </c:pt>
                <c:pt idx="185">
                  <c:v>28.738951</c:v>
                </c:pt>
                <c:pt idx="186">
                  <c:v>27.288275000000002</c:v>
                </c:pt>
                <c:pt idx="187">
                  <c:v>26.027698000000001</c:v>
                </c:pt>
                <c:pt idx="188">
                  <c:v>24.927199000000002</c:v>
                </c:pt>
                <c:pt idx="189">
                  <c:v>23.956764</c:v>
                </c:pt>
                <c:pt idx="190">
                  <c:v>23.09638</c:v>
                </c:pt>
                <c:pt idx="191">
                  <c:v>21.625734000000001</c:v>
                </c:pt>
                <c:pt idx="192">
                  <c:v>20.435212</c:v>
                </c:pt>
                <c:pt idx="193">
                  <c:v>19.43478</c:v>
                </c:pt>
                <c:pt idx="194">
                  <c:v>18.594415999999999</c:v>
                </c:pt>
                <c:pt idx="195">
                  <c:v>17.884105999999999</c:v>
                </c:pt>
                <c:pt idx="196">
                  <c:v>17.253838999999999</c:v>
                </c:pt>
                <c:pt idx="197">
                  <c:v>16.233399000000002</c:v>
                </c:pt>
                <c:pt idx="198">
                  <c:v>15.443052999999999</c:v>
                </c:pt>
                <c:pt idx="199">
                  <c:v>14.802773</c:v>
                </c:pt>
                <c:pt idx="200">
                  <c:v>14.292541999999999</c:v>
                </c:pt>
                <c:pt idx="201">
                  <c:v>13.872347999999999</c:v>
                </c:pt>
                <c:pt idx="202">
                  <c:v>13.522181999999999</c:v>
                </c:pt>
                <c:pt idx="203">
                  <c:v>13.222039000000001</c:v>
                </c:pt>
                <c:pt idx="204">
                  <c:v>12.971914</c:v>
                </c:pt>
                <c:pt idx="205">
                  <c:v>12.751804</c:v>
                </c:pt>
                <c:pt idx="206">
                  <c:v>12.571706000000001</c:v>
                </c:pt>
                <c:pt idx="207">
                  <c:v>12.411619</c:v>
                </c:pt>
                <c:pt idx="208">
                  <c:v>12.191490999999999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415-47EC-B12B-BA0D5C2AC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42224"/>
        <c:axId val="639837912"/>
      </c:scatterChart>
      <c:valAx>
        <c:axId val="63984222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37912"/>
        <c:crosses val="autoZero"/>
        <c:crossBetween val="midCat"/>
        <c:majorUnit val="10"/>
      </c:valAx>
      <c:valAx>
        <c:axId val="639837912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11896841546492082"/>
              <c:y val="0.2179880506389694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4222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36623653982465"/>
          <c:y val="4.2812810791813434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9524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9524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1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21430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1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21430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1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2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2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9524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9524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1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26</xdr:col>
      <xdr:colOff>56356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26</xdr:col>
      <xdr:colOff>56356</xdr:colOff>
      <xdr:row>61</xdr:row>
      <xdr:rowOff>28575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2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2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2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2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9524</xdr:colOff>
      <xdr:row>38</xdr:row>
      <xdr:rowOff>38099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2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9524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2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Y228"/>
  <sheetViews>
    <sheetView tabSelected="1" zoomScale="70" zoomScaleNormal="70" workbookViewId="0">
      <selection activeCell="U9" sqref="U9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1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92</v>
      </c>
      <c r="M2" s="8"/>
      <c r="N2" s="9" t="s">
        <v>14</v>
      </c>
      <c r="R2" s="46"/>
      <c r="S2" s="128"/>
      <c r="T2" s="25"/>
      <c r="U2" s="46"/>
      <c r="V2" s="129"/>
      <c r="W2" s="25"/>
      <c r="X2" s="25"/>
      <c r="Y2" s="25"/>
    </row>
    <row r="3" spans="1:25">
      <c r="A3" s="4">
        <v>3</v>
      </c>
      <c r="B3" s="12" t="s">
        <v>15</v>
      </c>
      <c r="C3" s="13" t="s">
        <v>16</v>
      </c>
      <c r="E3" s="12" t="s">
        <v>108</v>
      </c>
      <c r="F3" s="185"/>
      <c r="G3" s="14" t="s">
        <v>17</v>
      </c>
      <c r="H3" s="14"/>
      <c r="I3" s="14"/>
      <c r="K3" s="15"/>
      <c r="L3" s="5" t="s">
        <v>93</v>
      </c>
      <c r="M3" s="16"/>
      <c r="N3" s="9" t="s">
        <v>94</v>
      </c>
      <c r="O3" s="9"/>
      <c r="R3" s="25"/>
      <c r="S3" s="25"/>
      <c r="T3" s="25"/>
      <c r="U3" s="46"/>
      <c r="V3" s="122"/>
      <c r="W3" s="123"/>
      <c r="X3" s="25"/>
      <c r="Y3" s="25"/>
    </row>
    <row r="4" spans="1:25">
      <c r="A4" s="4">
        <v>4</v>
      </c>
      <c r="B4" s="12" t="s">
        <v>95</v>
      </c>
      <c r="C4" s="20">
        <v>79</v>
      </c>
      <c r="D4" s="21"/>
      <c r="F4" s="14" t="s">
        <v>11</v>
      </c>
      <c r="G4" s="14" t="s">
        <v>11</v>
      </c>
      <c r="H4" s="14" t="s">
        <v>18</v>
      </c>
      <c r="I4" s="14" t="s">
        <v>1</v>
      </c>
      <c r="J4" s="9"/>
      <c r="K4" s="22" t="s">
        <v>19</v>
      </c>
      <c r="L4" s="9"/>
      <c r="M4" s="9"/>
      <c r="N4" s="9"/>
      <c r="O4" s="9"/>
      <c r="R4" s="46"/>
      <c r="S4" s="23"/>
      <c r="T4" s="25"/>
      <c r="U4" s="25"/>
      <c r="V4" s="130"/>
      <c r="W4" s="25"/>
      <c r="X4" s="25"/>
      <c r="Y4" s="25"/>
    </row>
    <row r="5" spans="1:25">
      <c r="A5" s="1">
        <v>5</v>
      </c>
      <c r="B5" s="12" t="s">
        <v>20</v>
      </c>
      <c r="C5" s="20">
        <v>197</v>
      </c>
      <c r="D5" s="21" t="s">
        <v>21</v>
      </c>
      <c r="F5" s="14" t="s">
        <v>0</v>
      </c>
      <c r="G5" s="14" t="s">
        <v>22</v>
      </c>
      <c r="H5" s="14" t="s">
        <v>23</v>
      </c>
      <c r="I5" s="14" t="s">
        <v>23</v>
      </c>
      <c r="J5" s="24" t="s">
        <v>24</v>
      </c>
      <c r="K5" s="5" t="s">
        <v>62</v>
      </c>
      <c r="L5" s="14"/>
      <c r="M5" s="14"/>
      <c r="N5" s="9"/>
      <c r="O5" s="15" t="s">
        <v>105</v>
      </c>
      <c r="P5" s="1" t="str">
        <f ca="1">RIGHT(CELL("filename",A1),LEN(CELL("filename",A1))-FIND("]",CELL("filename",A1)))</f>
        <v>srim197Au_Si</v>
      </c>
      <c r="R5" s="46"/>
      <c r="S5" s="23"/>
      <c r="T5" s="124"/>
      <c r="U5" s="121"/>
      <c r="V5" s="98"/>
      <c r="W5" s="25"/>
      <c r="X5" s="25"/>
      <c r="Y5" s="25"/>
    </row>
    <row r="6" spans="1:25">
      <c r="A6" s="4">
        <v>6</v>
      </c>
      <c r="B6" s="12" t="s">
        <v>63</v>
      </c>
      <c r="C6" s="26" t="s">
        <v>64</v>
      </c>
      <c r="D6" s="21" t="s">
        <v>28</v>
      </c>
      <c r="F6" s="27" t="s">
        <v>7</v>
      </c>
      <c r="G6" s="28">
        <v>14</v>
      </c>
      <c r="H6" s="28">
        <v>100</v>
      </c>
      <c r="I6" s="29">
        <v>100</v>
      </c>
      <c r="J6" s="4">
        <v>1</v>
      </c>
      <c r="K6" s="30">
        <v>23.210999999999999</v>
      </c>
      <c r="L6" s="22" t="s">
        <v>96</v>
      </c>
      <c r="M6" s="9"/>
      <c r="N6" s="9"/>
      <c r="O6" s="15" t="s">
        <v>104</v>
      </c>
      <c r="P6" s="131" t="s">
        <v>106</v>
      </c>
      <c r="R6" s="46"/>
      <c r="S6" s="23"/>
      <c r="T6" s="58"/>
      <c r="U6" s="121"/>
      <c r="V6" s="98"/>
      <c r="W6" s="25"/>
      <c r="X6" s="25"/>
      <c r="Y6" s="25"/>
    </row>
    <row r="7" spans="1:25">
      <c r="A7" s="1">
        <v>7</v>
      </c>
      <c r="B7" s="31"/>
      <c r="C7" s="26" t="s">
        <v>65</v>
      </c>
      <c r="F7" s="32"/>
      <c r="G7" s="33"/>
      <c r="H7" s="33"/>
      <c r="I7" s="34"/>
      <c r="J7" s="4">
        <v>2</v>
      </c>
      <c r="K7" s="35">
        <v>232.11</v>
      </c>
      <c r="L7" s="22" t="s">
        <v>97</v>
      </c>
      <c r="M7" s="9"/>
      <c r="N7" s="9"/>
      <c r="O7" s="9"/>
      <c r="R7" s="46"/>
      <c r="S7" s="23"/>
      <c r="T7" s="25"/>
      <c r="U7" s="121"/>
      <c r="V7" s="98"/>
      <c r="W7" s="25"/>
      <c r="X7" s="36"/>
      <c r="Y7" s="25"/>
    </row>
    <row r="8" spans="1:25">
      <c r="A8" s="1">
        <v>8</v>
      </c>
      <c r="B8" s="12" t="s">
        <v>30</v>
      </c>
      <c r="C8" s="37">
        <v>2.3212000000000002</v>
      </c>
      <c r="D8" s="38" t="s">
        <v>9</v>
      </c>
      <c r="F8" s="32"/>
      <c r="G8" s="33"/>
      <c r="H8" s="33"/>
      <c r="I8" s="34"/>
      <c r="J8" s="4">
        <v>3</v>
      </c>
      <c r="K8" s="35">
        <v>232.11</v>
      </c>
      <c r="L8" s="22" t="s">
        <v>31</v>
      </c>
      <c r="M8" s="9"/>
      <c r="N8" s="9"/>
      <c r="O8" s="9"/>
      <c r="R8" s="46"/>
      <c r="S8" s="23"/>
      <c r="T8" s="25"/>
      <c r="U8" s="121"/>
      <c r="V8" s="99"/>
      <c r="W8" s="25"/>
      <c r="X8" s="40"/>
      <c r="Y8" s="125"/>
    </row>
    <row r="9" spans="1:25">
      <c r="A9" s="1">
        <v>9</v>
      </c>
      <c r="B9" s="31"/>
      <c r="C9" s="37">
        <v>4.9770000000000002E+22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32</v>
      </c>
      <c r="M9" s="9"/>
      <c r="N9" s="9"/>
      <c r="O9" s="9"/>
      <c r="R9" s="46"/>
      <c r="S9" s="41"/>
      <c r="T9" s="126"/>
      <c r="U9" s="121"/>
      <c r="V9" s="99"/>
      <c r="W9" s="25"/>
      <c r="X9" s="40"/>
      <c r="Y9" s="125"/>
    </row>
    <row r="10" spans="1:25">
      <c r="A10" s="1">
        <v>10</v>
      </c>
      <c r="B10" s="12" t="s">
        <v>33</v>
      </c>
      <c r="C10" s="42">
        <v>-6.5699999999999995E-2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34</v>
      </c>
      <c r="M10" s="9"/>
      <c r="N10" s="9"/>
      <c r="O10" s="9"/>
      <c r="R10" s="46"/>
      <c r="S10" s="41"/>
      <c r="T10" s="58"/>
      <c r="U10" s="121"/>
      <c r="V10" s="99"/>
      <c r="W10" s="25"/>
      <c r="X10" s="40"/>
      <c r="Y10" s="125"/>
    </row>
    <row r="11" spans="1:25">
      <c r="A11" s="1">
        <v>11</v>
      </c>
      <c r="C11" s="43" t="s">
        <v>35</v>
      </c>
      <c r="D11" s="7" t="s">
        <v>36</v>
      </c>
      <c r="F11" s="32"/>
      <c r="G11" s="33"/>
      <c r="H11" s="33"/>
      <c r="I11" s="34"/>
      <c r="J11" s="4">
        <v>6</v>
      </c>
      <c r="K11" s="35">
        <v>1000</v>
      </c>
      <c r="L11" s="22" t="s">
        <v>37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38</v>
      </c>
      <c r="C12" s="44">
        <v>20</v>
      </c>
      <c r="D12" s="45">
        <f>$C$5/100</f>
        <v>1.97</v>
      </c>
      <c r="E12" s="21" t="s">
        <v>89</v>
      </c>
      <c r="F12" s="32"/>
      <c r="G12" s="33"/>
      <c r="H12" s="33"/>
      <c r="I12" s="34"/>
      <c r="J12" s="4">
        <v>7</v>
      </c>
      <c r="K12" s="35">
        <v>46.637</v>
      </c>
      <c r="L12" s="22" t="s">
        <v>101</v>
      </c>
      <c r="M12" s="9"/>
      <c r="R12" s="46"/>
      <c r="S12" s="47"/>
      <c r="T12" s="25"/>
      <c r="U12" s="25"/>
      <c r="V12" s="93"/>
      <c r="W12" s="93"/>
      <c r="X12" s="93"/>
      <c r="Y12" s="25"/>
    </row>
    <row r="13" spans="1:25">
      <c r="A13" s="1">
        <v>13</v>
      </c>
      <c r="B13" s="5" t="s">
        <v>70</v>
      </c>
      <c r="C13" s="48">
        <v>228</v>
      </c>
      <c r="D13" s="45">
        <f>$C$5*1000000</f>
        <v>197000000</v>
      </c>
      <c r="E13" s="21" t="s">
        <v>71</v>
      </c>
      <c r="F13" s="49"/>
      <c r="G13" s="50"/>
      <c r="H13" s="50"/>
      <c r="I13" s="51"/>
      <c r="J13" s="4">
        <v>8</v>
      </c>
      <c r="K13" s="52">
        <v>2.8021999999999998E-2</v>
      </c>
      <c r="L13" s="22" t="s">
        <v>72</v>
      </c>
      <c r="R13" s="46"/>
      <c r="S13" s="47"/>
      <c r="T13" s="25"/>
      <c r="U13" s="46"/>
      <c r="V13" s="93"/>
      <c r="W13" s="93"/>
      <c r="X13" s="39"/>
      <c r="Y13" s="25"/>
    </row>
    <row r="14" spans="1:25" ht="13.5">
      <c r="A14" s="1">
        <v>14</v>
      </c>
      <c r="B14" s="5" t="s">
        <v>209</v>
      </c>
      <c r="C14" s="81"/>
      <c r="D14" s="21" t="s">
        <v>210</v>
      </c>
      <c r="E14" s="25"/>
      <c r="F14" s="25"/>
      <c r="G14" s="25"/>
      <c r="H14" s="85">
        <f>SUM(H6:H13)</f>
        <v>100</v>
      </c>
      <c r="I14" s="85">
        <f>SUM(I6:I13)</f>
        <v>100</v>
      </c>
      <c r="J14" s="4">
        <v>0</v>
      </c>
      <c r="K14" s="53" t="s">
        <v>42</v>
      </c>
      <c r="L14" s="54"/>
      <c r="N14" s="43"/>
      <c r="O14" s="43"/>
      <c r="P14" s="43"/>
      <c r="R14" s="46"/>
      <c r="S14" s="47"/>
      <c r="T14" s="25"/>
      <c r="U14" s="46"/>
      <c r="V14" s="96"/>
      <c r="W14" s="96"/>
      <c r="X14" s="127"/>
      <c r="Y14" s="25"/>
    </row>
    <row r="15" spans="1:25" ht="13.5">
      <c r="A15" s="1">
        <v>15</v>
      </c>
      <c r="B15" s="5" t="s">
        <v>211</v>
      </c>
      <c r="C15" s="82"/>
      <c r="D15" s="80" t="s">
        <v>212</v>
      </c>
      <c r="E15" s="100"/>
      <c r="F15" s="100"/>
      <c r="G15" s="100"/>
      <c r="H15" s="58"/>
      <c r="I15" s="58"/>
      <c r="J15" s="101"/>
      <c r="K15" s="59"/>
      <c r="L15" s="60"/>
      <c r="M15" s="101"/>
      <c r="N15" s="21"/>
      <c r="O15" s="21"/>
      <c r="P15" s="101"/>
      <c r="R15" s="46"/>
      <c r="S15" s="47"/>
      <c r="T15" s="25"/>
      <c r="U15" s="25"/>
      <c r="V15" s="97"/>
      <c r="W15" s="97"/>
      <c r="X15" s="40"/>
      <c r="Y15" s="25"/>
    </row>
    <row r="16" spans="1:25">
      <c r="A16" s="1">
        <v>16</v>
      </c>
      <c r="B16" s="21"/>
      <c r="C16" s="56"/>
      <c r="D16" s="57"/>
      <c r="F16" s="61" t="s">
        <v>43</v>
      </c>
      <c r="G16" s="100"/>
      <c r="H16" s="62"/>
      <c r="I16" s="58"/>
      <c r="J16" s="102"/>
      <c r="K16" s="59"/>
      <c r="L16" s="60"/>
      <c r="M16" s="21"/>
      <c r="N16" s="21"/>
      <c r="O16" s="21"/>
      <c r="P16" s="21"/>
      <c r="R16" s="46"/>
      <c r="S16" s="47"/>
      <c r="T16" s="25"/>
      <c r="U16" s="25"/>
      <c r="V16" s="97"/>
      <c r="W16" s="97"/>
      <c r="X16" s="40"/>
      <c r="Y16" s="25"/>
    </row>
    <row r="17" spans="1:16">
      <c r="A17" s="1">
        <v>17</v>
      </c>
      <c r="B17" s="63" t="s">
        <v>44</v>
      </c>
      <c r="C17" s="11"/>
      <c r="D17" s="10"/>
      <c r="E17" s="63" t="s">
        <v>102</v>
      </c>
      <c r="F17" s="64" t="s">
        <v>46</v>
      </c>
      <c r="G17" s="65" t="s">
        <v>47</v>
      </c>
      <c r="H17" s="63" t="s">
        <v>48</v>
      </c>
      <c r="I17" s="11"/>
      <c r="J17" s="10"/>
      <c r="K17" s="63" t="s">
        <v>49</v>
      </c>
      <c r="L17" s="66"/>
      <c r="M17" s="67"/>
      <c r="N17" s="63" t="s">
        <v>50</v>
      </c>
      <c r="O17" s="11"/>
      <c r="P17" s="10"/>
    </row>
    <row r="18" spans="1:16">
      <c r="A18" s="1">
        <v>18</v>
      </c>
      <c r="B18" s="68" t="s">
        <v>51</v>
      </c>
      <c r="C18" s="25"/>
      <c r="D18" s="119" t="s">
        <v>52</v>
      </c>
      <c r="E18" s="182" t="s">
        <v>103</v>
      </c>
      <c r="F18" s="183"/>
      <c r="G18" s="184"/>
      <c r="H18" s="68" t="s">
        <v>54</v>
      </c>
      <c r="I18" s="25"/>
      <c r="J18" s="119" t="s">
        <v>55</v>
      </c>
      <c r="K18" s="68" t="s">
        <v>56</v>
      </c>
      <c r="L18" s="69"/>
      <c r="M18" s="119" t="s">
        <v>55</v>
      </c>
      <c r="N18" s="68" t="s">
        <v>56</v>
      </c>
      <c r="O18" s="25"/>
      <c r="P18" s="119" t="s">
        <v>55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3">
        <v>2</v>
      </c>
      <c r="C20" s="104" t="s">
        <v>57</v>
      </c>
      <c r="D20" s="117">
        <f>B20/1000/$C$5</f>
        <v>1.0152284263959391E-5</v>
      </c>
      <c r="E20" s="105">
        <v>0.26819999999999999</v>
      </c>
      <c r="F20" s="106">
        <v>2.7440000000000002</v>
      </c>
      <c r="G20" s="107">
        <f>E20+F20</f>
        <v>3.0122</v>
      </c>
      <c r="H20" s="103">
        <v>58</v>
      </c>
      <c r="I20" s="104" t="s">
        <v>58</v>
      </c>
      <c r="J20" s="76">
        <f>H20/1000/10</f>
        <v>5.8000000000000005E-3</v>
      </c>
      <c r="K20" s="103">
        <v>17</v>
      </c>
      <c r="L20" s="104" t="s">
        <v>58</v>
      </c>
      <c r="M20" s="76">
        <f t="shared" ref="M20:M83" si="0">K20/1000/10</f>
        <v>1.7000000000000001E-3</v>
      </c>
      <c r="N20" s="103">
        <v>12</v>
      </c>
      <c r="O20" s="104" t="s">
        <v>58</v>
      </c>
      <c r="P20" s="76">
        <f t="shared" ref="P20:P83" si="1">N20/1000/10</f>
        <v>1.2000000000000001E-3</v>
      </c>
    </row>
    <row r="21" spans="1:16">
      <c r="B21" s="108">
        <v>2.25</v>
      </c>
      <c r="C21" s="109" t="s">
        <v>57</v>
      </c>
      <c r="D21" s="95">
        <f t="shared" ref="D21:D84" si="2">B21/1000/$C$5</f>
        <v>1.1421319796954314E-5</v>
      </c>
      <c r="E21" s="110">
        <v>0.28449999999999998</v>
      </c>
      <c r="F21" s="111">
        <v>2.9140000000000001</v>
      </c>
      <c r="G21" s="107">
        <f t="shared" ref="G21:G84" si="3">E21+F21</f>
        <v>3.1985000000000001</v>
      </c>
      <c r="H21" s="108">
        <v>61</v>
      </c>
      <c r="I21" s="109" t="s">
        <v>58</v>
      </c>
      <c r="J21" s="70">
        <f t="shared" ref="J21:J84" si="4">H21/1000/10</f>
        <v>6.0999999999999995E-3</v>
      </c>
      <c r="K21" s="108">
        <v>17</v>
      </c>
      <c r="L21" s="109" t="s">
        <v>58</v>
      </c>
      <c r="M21" s="70">
        <f t="shared" si="0"/>
        <v>1.7000000000000001E-3</v>
      </c>
      <c r="N21" s="108">
        <v>12</v>
      </c>
      <c r="O21" s="109" t="s">
        <v>58</v>
      </c>
      <c r="P21" s="70">
        <f t="shared" si="1"/>
        <v>1.2000000000000001E-3</v>
      </c>
    </row>
    <row r="22" spans="1:16">
      <c r="B22" s="108">
        <v>2.5</v>
      </c>
      <c r="C22" s="109" t="s">
        <v>57</v>
      </c>
      <c r="D22" s="95">
        <f t="shared" si="2"/>
        <v>1.2690355329949238E-5</v>
      </c>
      <c r="E22" s="110">
        <v>0.2999</v>
      </c>
      <c r="F22" s="111">
        <v>3.0720000000000001</v>
      </c>
      <c r="G22" s="107">
        <f t="shared" si="3"/>
        <v>3.3719000000000001</v>
      </c>
      <c r="H22" s="108">
        <v>64</v>
      </c>
      <c r="I22" s="109" t="s">
        <v>58</v>
      </c>
      <c r="J22" s="70">
        <f t="shared" si="4"/>
        <v>6.4000000000000003E-3</v>
      </c>
      <c r="K22" s="108">
        <v>18</v>
      </c>
      <c r="L22" s="109" t="s">
        <v>58</v>
      </c>
      <c r="M22" s="70">
        <f t="shared" si="0"/>
        <v>1.8E-3</v>
      </c>
      <c r="N22" s="108">
        <v>13</v>
      </c>
      <c r="O22" s="109" t="s">
        <v>58</v>
      </c>
      <c r="P22" s="70">
        <f t="shared" si="1"/>
        <v>1.2999999999999999E-3</v>
      </c>
    </row>
    <row r="23" spans="1:16">
      <c r="B23" s="108">
        <v>2.75</v>
      </c>
      <c r="C23" s="109" t="s">
        <v>57</v>
      </c>
      <c r="D23" s="95">
        <f t="shared" si="2"/>
        <v>1.3959390862944161E-5</v>
      </c>
      <c r="E23" s="110">
        <v>0.3145</v>
      </c>
      <c r="F23" s="111">
        <v>3.2210000000000001</v>
      </c>
      <c r="G23" s="107">
        <f t="shared" si="3"/>
        <v>3.5354999999999999</v>
      </c>
      <c r="H23" s="108">
        <v>67</v>
      </c>
      <c r="I23" s="109" t="s">
        <v>58</v>
      </c>
      <c r="J23" s="70">
        <f t="shared" si="4"/>
        <v>6.7000000000000002E-3</v>
      </c>
      <c r="K23" s="108">
        <v>19</v>
      </c>
      <c r="L23" s="109" t="s">
        <v>58</v>
      </c>
      <c r="M23" s="70">
        <f t="shared" si="0"/>
        <v>1.9E-3</v>
      </c>
      <c r="N23" s="108">
        <v>14</v>
      </c>
      <c r="O23" s="109" t="s">
        <v>58</v>
      </c>
      <c r="P23" s="70">
        <f t="shared" si="1"/>
        <v>1.4E-3</v>
      </c>
    </row>
    <row r="24" spans="1:16">
      <c r="B24" s="108">
        <v>3</v>
      </c>
      <c r="C24" s="109" t="s">
        <v>57</v>
      </c>
      <c r="D24" s="95">
        <f t="shared" si="2"/>
        <v>1.5228426395939086E-5</v>
      </c>
      <c r="E24" s="110">
        <v>0.32850000000000001</v>
      </c>
      <c r="F24" s="111">
        <v>3.3620000000000001</v>
      </c>
      <c r="G24" s="107">
        <f t="shared" si="3"/>
        <v>3.6905000000000001</v>
      </c>
      <c r="H24" s="108">
        <v>69</v>
      </c>
      <c r="I24" s="109" t="s">
        <v>58</v>
      </c>
      <c r="J24" s="70">
        <f t="shared" si="4"/>
        <v>6.9000000000000008E-3</v>
      </c>
      <c r="K24" s="108">
        <v>20</v>
      </c>
      <c r="L24" s="109" t="s">
        <v>58</v>
      </c>
      <c r="M24" s="70">
        <f t="shared" si="0"/>
        <v>2E-3</v>
      </c>
      <c r="N24" s="108">
        <v>14</v>
      </c>
      <c r="O24" s="109" t="s">
        <v>58</v>
      </c>
      <c r="P24" s="70">
        <f t="shared" si="1"/>
        <v>1.4E-3</v>
      </c>
    </row>
    <row r="25" spans="1:16">
      <c r="B25" s="108">
        <v>3.25</v>
      </c>
      <c r="C25" s="109" t="s">
        <v>57</v>
      </c>
      <c r="D25" s="95">
        <f t="shared" si="2"/>
        <v>1.6497461928934009E-5</v>
      </c>
      <c r="E25" s="110">
        <v>0.34189999999999998</v>
      </c>
      <c r="F25" s="111">
        <v>3.496</v>
      </c>
      <c r="G25" s="107">
        <f t="shared" si="3"/>
        <v>3.8378999999999999</v>
      </c>
      <c r="H25" s="108">
        <v>72</v>
      </c>
      <c r="I25" s="109" t="s">
        <v>58</v>
      </c>
      <c r="J25" s="70">
        <f t="shared" si="4"/>
        <v>7.1999999999999998E-3</v>
      </c>
      <c r="K25" s="108">
        <v>20</v>
      </c>
      <c r="L25" s="109" t="s">
        <v>58</v>
      </c>
      <c r="M25" s="70">
        <f t="shared" si="0"/>
        <v>2E-3</v>
      </c>
      <c r="N25" s="108">
        <v>15</v>
      </c>
      <c r="O25" s="109" t="s">
        <v>58</v>
      </c>
      <c r="P25" s="70">
        <f t="shared" si="1"/>
        <v>1.5E-3</v>
      </c>
    </row>
    <row r="26" spans="1:16">
      <c r="B26" s="108">
        <v>3.5</v>
      </c>
      <c r="C26" s="109" t="s">
        <v>57</v>
      </c>
      <c r="D26" s="95">
        <f t="shared" si="2"/>
        <v>1.7766497461928935E-5</v>
      </c>
      <c r="E26" s="110">
        <v>0.3548</v>
      </c>
      <c r="F26" s="111">
        <v>3.6230000000000002</v>
      </c>
      <c r="G26" s="107">
        <f t="shared" si="3"/>
        <v>3.9778000000000002</v>
      </c>
      <c r="H26" s="108">
        <v>74</v>
      </c>
      <c r="I26" s="109" t="s">
        <v>58</v>
      </c>
      <c r="J26" s="70">
        <f t="shared" si="4"/>
        <v>7.3999999999999995E-3</v>
      </c>
      <c r="K26" s="108">
        <v>21</v>
      </c>
      <c r="L26" s="109" t="s">
        <v>58</v>
      </c>
      <c r="M26" s="70">
        <f t="shared" si="0"/>
        <v>2.1000000000000003E-3</v>
      </c>
      <c r="N26" s="108">
        <v>15</v>
      </c>
      <c r="O26" s="109" t="s">
        <v>58</v>
      </c>
      <c r="P26" s="70">
        <f t="shared" si="1"/>
        <v>1.5E-3</v>
      </c>
    </row>
    <row r="27" spans="1:16">
      <c r="B27" s="108">
        <v>3.75</v>
      </c>
      <c r="C27" s="109" t="s">
        <v>57</v>
      </c>
      <c r="D27" s="95">
        <f t="shared" si="2"/>
        <v>1.9035532994923858E-5</v>
      </c>
      <c r="E27" s="110">
        <v>0.36730000000000002</v>
      </c>
      <c r="F27" s="111">
        <v>3.7440000000000002</v>
      </c>
      <c r="G27" s="107">
        <f t="shared" si="3"/>
        <v>4.1113</v>
      </c>
      <c r="H27" s="108">
        <v>77</v>
      </c>
      <c r="I27" s="109" t="s">
        <v>58</v>
      </c>
      <c r="J27" s="70">
        <f t="shared" si="4"/>
        <v>7.7000000000000002E-3</v>
      </c>
      <c r="K27" s="108">
        <v>22</v>
      </c>
      <c r="L27" s="109" t="s">
        <v>58</v>
      </c>
      <c r="M27" s="70">
        <f t="shared" si="0"/>
        <v>2.1999999999999997E-3</v>
      </c>
      <c r="N27" s="108">
        <v>15</v>
      </c>
      <c r="O27" s="109" t="s">
        <v>58</v>
      </c>
      <c r="P27" s="70">
        <f t="shared" si="1"/>
        <v>1.5E-3</v>
      </c>
    </row>
    <row r="28" spans="1:16">
      <c r="B28" s="108">
        <v>4</v>
      </c>
      <c r="C28" s="109" t="s">
        <v>57</v>
      </c>
      <c r="D28" s="95">
        <f t="shared" si="2"/>
        <v>2.0304568527918781E-5</v>
      </c>
      <c r="E28" s="110">
        <v>0.37930000000000003</v>
      </c>
      <c r="F28" s="111">
        <v>3.8610000000000002</v>
      </c>
      <c r="G28" s="107">
        <f t="shared" si="3"/>
        <v>4.2403000000000004</v>
      </c>
      <c r="H28" s="108">
        <v>79</v>
      </c>
      <c r="I28" s="109" t="s">
        <v>58</v>
      </c>
      <c r="J28" s="70">
        <f t="shared" si="4"/>
        <v>7.9000000000000008E-3</v>
      </c>
      <c r="K28" s="108">
        <v>22</v>
      </c>
      <c r="L28" s="109" t="s">
        <v>58</v>
      </c>
      <c r="M28" s="70">
        <f t="shared" si="0"/>
        <v>2.1999999999999997E-3</v>
      </c>
      <c r="N28" s="108">
        <v>16</v>
      </c>
      <c r="O28" s="109" t="s">
        <v>58</v>
      </c>
      <c r="P28" s="70">
        <f t="shared" si="1"/>
        <v>1.6000000000000001E-3</v>
      </c>
    </row>
    <row r="29" spans="1:16">
      <c r="B29" s="108">
        <v>4.5</v>
      </c>
      <c r="C29" s="109" t="s">
        <v>57</v>
      </c>
      <c r="D29" s="95">
        <f t="shared" si="2"/>
        <v>2.2842639593908627E-5</v>
      </c>
      <c r="E29" s="110">
        <v>0.40229999999999999</v>
      </c>
      <c r="F29" s="111">
        <v>4.0789999999999997</v>
      </c>
      <c r="G29" s="107">
        <f t="shared" si="3"/>
        <v>4.4813000000000001</v>
      </c>
      <c r="H29" s="108">
        <v>83</v>
      </c>
      <c r="I29" s="109" t="s">
        <v>58</v>
      </c>
      <c r="J29" s="70">
        <f t="shared" si="4"/>
        <v>8.3000000000000001E-3</v>
      </c>
      <c r="K29" s="108">
        <v>23</v>
      </c>
      <c r="L29" s="109" t="s">
        <v>58</v>
      </c>
      <c r="M29" s="70">
        <f t="shared" si="0"/>
        <v>2.3E-3</v>
      </c>
      <c r="N29" s="108">
        <v>17</v>
      </c>
      <c r="O29" s="109" t="s">
        <v>58</v>
      </c>
      <c r="P29" s="70">
        <f t="shared" si="1"/>
        <v>1.7000000000000001E-3</v>
      </c>
    </row>
    <row r="30" spans="1:16">
      <c r="B30" s="108">
        <v>5</v>
      </c>
      <c r="C30" s="109" t="s">
        <v>57</v>
      </c>
      <c r="D30" s="95">
        <f t="shared" si="2"/>
        <v>2.5380710659898476E-5</v>
      </c>
      <c r="E30" s="110">
        <v>0.42409999999999998</v>
      </c>
      <c r="F30" s="111">
        <v>4.282</v>
      </c>
      <c r="G30" s="107">
        <f t="shared" si="3"/>
        <v>4.7061000000000002</v>
      </c>
      <c r="H30" s="108">
        <v>87</v>
      </c>
      <c r="I30" s="109" t="s">
        <v>58</v>
      </c>
      <c r="J30" s="70">
        <f t="shared" si="4"/>
        <v>8.6999999999999994E-3</v>
      </c>
      <c r="K30" s="108">
        <v>24</v>
      </c>
      <c r="L30" s="109" t="s">
        <v>58</v>
      </c>
      <c r="M30" s="70">
        <f t="shared" si="0"/>
        <v>2.4000000000000002E-3</v>
      </c>
      <c r="N30" s="108">
        <v>17</v>
      </c>
      <c r="O30" s="109" t="s">
        <v>58</v>
      </c>
      <c r="P30" s="70">
        <f t="shared" si="1"/>
        <v>1.7000000000000001E-3</v>
      </c>
    </row>
    <row r="31" spans="1:16">
      <c r="B31" s="108">
        <v>5.5</v>
      </c>
      <c r="C31" s="109" t="s">
        <v>57</v>
      </c>
      <c r="D31" s="95">
        <f t="shared" si="2"/>
        <v>2.7918781725888322E-5</v>
      </c>
      <c r="E31" s="110">
        <v>0.44479999999999997</v>
      </c>
      <c r="F31" s="111">
        <v>4.4720000000000004</v>
      </c>
      <c r="G31" s="107">
        <f t="shared" si="3"/>
        <v>4.9168000000000003</v>
      </c>
      <c r="H31" s="108">
        <v>91</v>
      </c>
      <c r="I31" s="109" t="s">
        <v>58</v>
      </c>
      <c r="J31" s="70">
        <f t="shared" si="4"/>
        <v>9.1000000000000004E-3</v>
      </c>
      <c r="K31" s="108">
        <v>25</v>
      </c>
      <c r="L31" s="109" t="s">
        <v>58</v>
      </c>
      <c r="M31" s="70">
        <f t="shared" si="0"/>
        <v>2.5000000000000001E-3</v>
      </c>
      <c r="N31" s="108">
        <v>18</v>
      </c>
      <c r="O31" s="109" t="s">
        <v>58</v>
      </c>
      <c r="P31" s="70">
        <f t="shared" si="1"/>
        <v>1.8E-3</v>
      </c>
    </row>
    <row r="32" spans="1:16">
      <c r="B32" s="108">
        <v>6</v>
      </c>
      <c r="C32" s="109" t="s">
        <v>57</v>
      </c>
      <c r="D32" s="95">
        <f t="shared" si="2"/>
        <v>3.0456852791878172E-5</v>
      </c>
      <c r="E32" s="110">
        <v>0.46460000000000001</v>
      </c>
      <c r="F32" s="111">
        <v>4.649</v>
      </c>
      <c r="G32" s="107">
        <f t="shared" si="3"/>
        <v>5.1135999999999999</v>
      </c>
      <c r="H32" s="108">
        <v>95</v>
      </c>
      <c r="I32" s="109" t="s">
        <v>58</v>
      </c>
      <c r="J32" s="70">
        <f t="shared" si="4"/>
        <v>9.4999999999999998E-3</v>
      </c>
      <c r="K32" s="108">
        <v>26</v>
      </c>
      <c r="L32" s="109" t="s">
        <v>58</v>
      </c>
      <c r="M32" s="70">
        <f t="shared" si="0"/>
        <v>2.5999999999999999E-3</v>
      </c>
      <c r="N32" s="108">
        <v>19</v>
      </c>
      <c r="O32" s="109" t="s">
        <v>58</v>
      </c>
      <c r="P32" s="70">
        <f t="shared" si="1"/>
        <v>1.9E-3</v>
      </c>
    </row>
    <row r="33" spans="2:16">
      <c r="B33" s="108">
        <v>6.5</v>
      </c>
      <c r="C33" s="109" t="s">
        <v>57</v>
      </c>
      <c r="D33" s="95">
        <f t="shared" si="2"/>
        <v>3.2994923857868018E-5</v>
      </c>
      <c r="E33" s="110">
        <v>0.48349999999999999</v>
      </c>
      <c r="F33" s="111">
        <v>4.8170000000000002</v>
      </c>
      <c r="G33" s="107">
        <f t="shared" si="3"/>
        <v>5.3005000000000004</v>
      </c>
      <c r="H33" s="108">
        <v>99</v>
      </c>
      <c r="I33" s="109" t="s">
        <v>58</v>
      </c>
      <c r="J33" s="70">
        <f t="shared" si="4"/>
        <v>9.9000000000000008E-3</v>
      </c>
      <c r="K33" s="108">
        <v>27</v>
      </c>
      <c r="L33" s="109" t="s">
        <v>58</v>
      </c>
      <c r="M33" s="70">
        <f t="shared" si="0"/>
        <v>2.7000000000000001E-3</v>
      </c>
      <c r="N33" s="108">
        <v>19</v>
      </c>
      <c r="O33" s="109" t="s">
        <v>58</v>
      </c>
      <c r="P33" s="70">
        <f t="shared" si="1"/>
        <v>1.9E-3</v>
      </c>
    </row>
    <row r="34" spans="2:16">
      <c r="B34" s="108">
        <v>7</v>
      </c>
      <c r="C34" s="109" t="s">
        <v>57</v>
      </c>
      <c r="D34" s="95">
        <f t="shared" si="2"/>
        <v>3.553299492385787E-5</v>
      </c>
      <c r="E34" s="110">
        <v>0.50180000000000002</v>
      </c>
      <c r="F34" s="111">
        <v>4.9749999999999996</v>
      </c>
      <c r="G34" s="107">
        <f t="shared" si="3"/>
        <v>5.4767999999999999</v>
      </c>
      <c r="H34" s="108">
        <v>102</v>
      </c>
      <c r="I34" s="109" t="s">
        <v>58</v>
      </c>
      <c r="J34" s="70">
        <f t="shared" si="4"/>
        <v>1.0199999999999999E-2</v>
      </c>
      <c r="K34" s="108">
        <v>28</v>
      </c>
      <c r="L34" s="109" t="s">
        <v>58</v>
      </c>
      <c r="M34" s="70">
        <f t="shared" si="0"/>
        <v>2.8E-3</v>
      </c>
      <c r="N34" s="108">
        <v>20</v>
      </c>
      <c r="O34" s="109" t="s">
        <v>58</v>
      </c>
      <c r="P34" s="70">
        <f t="shared" si="1"/>
        <v>2E-3</v>
      </c>
    </row>
    <row r="35" spans="2:16">
      <c r="B35" s="108">
        <v>8</v>
      </c>
      <c r="C35" s="109" t="s">
        <v>57</v>
      </c>
      <c r="D35" s="95">
        <f t="shared" si="2"/>
        <v>4.0609137055837562E-5</v>
      </c>
      <c r="E35" s="110">
        <v>0.53639999999999999</v>
      </c>
      <c r="F35" s="111">
        <v>5.2690000000000001</v>
      </c>
      <c r="G35" s="107">
        <f t="shared" si="3"/>
        <v>5.8054000000000006</v>
      </c>
      <c r="H35" s="108">
        <v>109</v>
      </c>
      <c r="I35" s="109" t="s">
        <v>58</v>
      </c>
      <c r="J35" s="70">
        <f t="shared" si="4"/>
        <v>1.09E-2</v>
      </c>
      <c r="K35" s="108">
        <v>29</v>
      </c>
      <c r="L35" s="109" t="s">
        <v>58</v>
      </c>
      <c r="M35" s="70">
        <f t="shared" si="0"/>
        <v>2.9000000000000002E-3</v>
      </c>
      <c r="N35" s="108">
        <v>21</v>
      </c>
      <c r="O35" s="109" t="s">
        <v>58</v>
      </c>
      <c r="P35" s="70">
        <f t="shared" si="1"/>
        <v>2.1000000000000003E-3</v>
      </c>
    </row>
    <row r="36" spans="2:16">
      <c r="B36" s="108">
        <v>9</v>
      </c>
      <c r="C36" s="109" t="s">
        <v>57</v>
      </c>
      <c r="D36" s="95">
        <f t="shared" si="2"/>
        <v>4.5685279187817254E-5</v>
      </c>
      <c r="E36" s="110">
        <v>0.56899999999999995</v>
      </c>
      <c r="F36" s="111">
        <v>5.5369999999999999</v>
      </c>
      <c r="G36" s="107">
        <f t="shared" si="3"/>
        <v>6.1059999999999999</v>
      </c>
      <c r="H36" s="108">
        <v>115</v>
      </c>
      <c r="I36" s="109" t="s">
        <v>58</v>
      </c>
      <c r="J36" s="70">
        <f t="shared" si="4"/>
        <v>1.15E-2</v>
      </c>
      <c r="K36" s="108">
        <v>31</v>
      </c>
      <c r="L36" s="109" t="s">
        <v>58</v>
      </c>
      <c r="M36" s="70">
        <f t="shared" si="0"/>
        <v>3.0999999999999999E-3</v>
      </c>
      <c r="N36" s="108">
        <v>22</v>
      </c>
      <c r="O36" s="109" t="s">
        <v>58</v>
      </c>
      <c r="P36" s="70">
        <f t="shared" si="1"/>
        <v>2.1999999999999997E-3</v>
      </c>
    </row>
    <row r="37" spans="2:16">
      <c r="B37" s="108">
        <v>10</v>
      </c>
      <c r="C37" s="109" t="s">
        <v>57</v>
      </c>
      <c r="D37" s="95">
        <f t="shared" si="2"/>
        <v>5.0761421319796953E-5</v>
      </c>
      <c r="E37" s="110">
        <v>0.5998</v>
      </c>
      <c r="F37" s="111">
        <v>5.782</v>
      </c>
      <c r="G37" s="107">
        <f t="shared" si="3"/>
        <v>6.3818000000000001</v>
      </c>
      <c r="H37" s="108">
        <v>121</v>
      </c>
      <c r="I37" s="109" t="s">
        <v>58</v>
      </c>
      <c r="J37" s="70">
        <f t="shared" si="4"/>
        <v>1.21E-2</v>
      </c>
      <c r="K37" s="108">
        <v>32</v>
      </c>
      <c r="L37" s="109" t="s">
        <v>58</v>
      </c>
      <c r="M37" s="70">
        <f t="shared" si="0"/>
        <v>3.2000000000000002E-3</v>
      </c>
      <c r="N37" s="108">
        <v>24</v>
      </c>
      <c r="O37" s="109" t="s">
        <v>58</v>
      </c>
      <c r="P37" s="70">
        <f t="shared" si="1"/>
        <v>2.4000000000000002E-3</v>
      </c>
    </row>
    <row r="38" spans="2:16">
      <c r="B38" s="108">
        <v>11</v>
      </c>
      <c r="C38" s="109" t="s">
        <v>57</v>
      </c>
      <c r="D38" s="95">
        <f t="shared" si="2"/>
        <v>5.5837563451776645E-5</v>
      </c>
      <c r="E38" s="110">
        <v>0.629</v>
      </c>
      <c r="F38" s="111">
        <v>6.0090000000000003</v>
      </c>
      <c r="G38" s="107">
        <f t="shared" si="3"/>
        <v>6.6379999999999999</v>
      </c>
      <c r="H38" s="108">
        <v>127</v>
      </c>
      <c r="I38" s="109" t="s">
        <v>58</v>
      </c>
      <c r="J38" s="70">
        <f t="shared" si="4"/>
        <v>1.2699999999999999E-2</v>
      </c>
      <c r="K38" s="108">
        <v>34</v>
      </c>
      <c r="L38" s="109" t="s">
        <v>58</v>
      </c>
      <c r="M38" s="70">
        <f t="shared" si="0"/>
        <v>3.4000000000000002E-3</v>
      </c>
      <c r="N38" s="108">
        <v>25</v>
      </c>
      <c r="O38" s="109" t="s">
        <v>58</v>
      </c>
      <c r="P38" s="70">
        <f t="shared" si="1"/>
        <v>2.5000000000000001E-3</v>
      </c>
    </row>
    <row r="39" spans="2:16">
      <c r="B39" s="108">
        <v>12</v>
      </c>
      <c r="C39" s="109" t="s">
        <v>57</v>
      </c>
      <c r="D39" s="95">
        <f t="shared" si="2"/>
        <v>6.0913705583756343E-5</v>
      </c>
      <c r="E39" s="110">
        <v>0.65700000000000003</v>
      </c>
      <c r="F39" s="111">
        <v>6.2210000000000001</v>
      </c>
      <c r="G39" s="107">
        <f t="shared" si="3"/>
        <v>6.8780000000000001</v>
      </c>
      <c r="H39" s="108">
        <v>133</v>
      </c>
      <c r="I39" s="109" t="s">
        <v>58</v>
      </c>
      <c r="J39" s="70">
        <f t="shared" si="4"/>
        <v>1.3300000000000001E-2</v>
      </c>
      <c r="K39" s="108">
        <v>35</v>
      </c>
      <c r="L39" s="109" t="s">
        <v>58</v>
      </c>
      <c r="M39" s="70">
        <f t="shared" si="0"/>
        <v>3.5000000000000005E-3</v>
      </c>
      <c r="N39" s="108">
        <v>26</v>
      </c>
      <c r="O39" s="109" t="s">
        <v>58</v>
      </c>
      <c r="P39" s="70">
        <f t="shared" si="1"/>
        <v>2.5999999999999999E-3</v>
      </c>
    </row>
    <row r="40" spans="2:16">
      <c r="B40" s="108">
        <v>13</v>
      </c>
      <c r="C40" s="109" t="s">
        <v>57</v>
      </c>
      <c r="D40" s="95">
        <f t="shared" si="2"/>
        <v>6.5989847715736035E-5</v>
      </c>
      <c r="E40" s="110">
        <v>0.68379999999999996</v>
      </c>
      <c r="F40" s="111">
        <v>6.4180000000000001</v>
      </c>
      <c r="G40" s="107">
        <f t="shared" si="3"/>
        <v>7.1017999999999999</v>
      </c>
      <c r="H40" s="108">
        <v>138</v>
      </c>
      <c r="I40" s="109" t="s">
        <v>58</v>
      </c>
      <c r="J40" s="70">
        <f t="shared" si="4"/>
        <v>1.3800000000000002E-2</v>
      </c>
      <c r="K40" s="108">
        <v>36</v>
      </c>
      <c r="L40" s="109" t="s">
        <v>58</v>
      </c>
      <c r="M40" s="70">
        <f t="shared" si="0"/>
        <v>3.5999999999999999E-3</v>
      </c>
      <c r="N40" s="108">
        <v>27</v>
      </c>
      <c r="O40" s="109" t="s">
        <v>58</v>
      </c>
      <c r="P40" s="70">
        <f t="shared" si="1"/>
        <v>2.7000000000000001E-3</v>
      </c>
    </row>
    <row r="41" spans="2:16">
      <c r="B41" s="108">
        <v>14</v>
      </c>
      <c r="C41" s="109" t="s">
        <v>57</v>
      </c>
      <c r="D41" s="95">
        <f t="shared" si="2"/>
        <v>7.1065989847715741E-5</v>
      </c>
      <c r="E41" s="110">
        <v>0.7097</v>
      </c>
      <c r="F41" s="111">
        <v>6.6040000000000001</v>
      </c>
      <c r="G41" s="107">
        <f t="shared" si="3"/>
        <v>7.3136999999999999</v>
      </c>
      <c r="H41" s="108">
        <v>144</v>
      </c>
      <c r="I41" s="109" t="s">
        <v>58</v>
      </c>
      <c r="J41" s="70">
        <f t="shared" si="4"/>
        <v>1.44E-2</v>
      </c>
      <c r="K41" s="108">
        <v>37</v>
      </c>
      <c r="L41" s="109" t="s">
        <v>58</v>
      </c>
      <c r="M41" s="70">
        <f t="shared" si="0"/>
        <v>3.6999999999999997E-3</v>
      </c>
      <c r="N41" s="108">
        <v>28</v>
      </c>
      <c r="O41" s="109" t="s">
        <v>58</v>
      </c>
      <c r="P41" s="70">
        <f t="shared" si="1"/>
        <v>2.8E-3</v>
      </c>
    </row>
    <row r="42" spans="2:16">
      <c r="B42" s="108">
        <v>15</v>
      </c>
      <c r="C42" s="109" t="s">
        <v>57</v>
      </c>
      <c r="D42" s="95">
        <f t="shared" si="2"/>
        <v>7.6142131979695433E-5</v>
      </c>
      <c r="E42" s="110">
        <v>0.73460000000000003</v>
      </c>
      <c r="F42" s="111">
        <v>6.7789999999999999</v>
      </c>
      <c r="G42" s="107">
        <f t="shared" si="3"/>
        <v>7.5136000000000003</v>
      </c>
      <c r="H42" s="108">
        <v>149</v>
      </c>
      <c r="I42" s="109" t="s">
        <v>58</v>
      </c>
      <c r="J42" s="70">
        <f t="shared" si="4"/>
        <v>1.49E-2</v>
      </c>
      <c r="K42" s="108">
        <v>39</v>
      </c>
      <c r="L42" s="109" t="s">
        <v>58</v>
      </c>
      <c r="M42" s="70">
        <f t="shared" si="0"/>
        <v>3.8999999999999998E-3</v>
      </c>
      <c r="N42" s="108">
        <v>28</v>
      </c>
      <c r="O42" s="109" t="s">
        <v>58</v>
      </c>
      <c r="P42" s="70">
        <f t="shared" si="1"/>
        <v>2.8E-3</v>
      </c>
    </row>
    <row r="43" spans="2:16">
      <c r="B43" s="108">
        <v>16</v>
      </c>
      <c r="C43" s="109" t="s">
        <v>57</v>
      </c>
      <c r="D43" s="95">
        <f t="shared" si="2"/>
        <v>8.1218274111675124E-5</v>
      </c>
      <c r="E43" s="110">
        <v>0.75870000000000004</v>
      </c>
      <c r="F43" s="111">
        <v>6.944</v>
      </c>
      <c r="G43" s="107">
        <f t="shared" si="3"/>
        <v>7.7027000000000001</v>
      </c>
      <c r="H43" s="108">
        <v>154</v>
      </c>
      <c r="I43" s="109" t="s">
        <v>58</v>
      </c>
      <c r="J43" s="70">
        <f t="shared" si="4"/>
        <v>1.54E-2</v>
      </c>
      <c r="K43" s="108">
        <v>40</v>
      </c>
      <c r="L43" s="109" t="s">
        <v>58</v>
      </c>
      <c r="M43" s="70">
        <f t="shared" si="0"/>
        <v>4.0000000000000001E-3</v>
      </c>
      <c r="N43" s="108">
        <v>29</v>
      </c>
      <c r="O43" s="109" t="s">
        <v>58</v>
      </c>
      <c r="P43" s="70">
        <f t="shared" si="1"/>
        <v>2.9000000000000002E-3</v>
      </c>
    </row>
    <row r="44" spans="2:16">
      <c r="B44" s="108">
        <v>17</v>
      </c>
      <c r="C44" s="109" t="s">
        <v>57</v>
      </c>
      <c r="D44" s="95">
        <f t="shared" si="2"/>
        <v>8.629441624365483E-5</v>
      </c>
      <c r="E44" s="110">
        <v>0.78200000000000003</v>
      </c>
      <c r="F44" s="111">
        <v>7.101</v>
      </c>
      <c r="G44" s="107">
        <f t="shared" si="3"/>
        <v>7.883</v>
      </c>
      <c r="H44" s="108">
        <v>159</v>
      </c>
      <c r="I44" s="109" t="s">
        <v>58</v>
      </c>
      <c r="J44" s="70">
        <f t="shared" si="4"/>
        <v>1.5900000000000001E-2</v>
      </c>
      <c r="K44" s="108">
        <v>41</v>
      </c>
      <c r="L44" s="109" t="s">
        <v>58</v>
      </c>
      <c r="M44" s="70">
        <f t="shared" si="0"/>
        <v>4.1000000000000003E-3</v>
      </c>
      <c r="N44" s="108">
        <v>30</v>
      </c>
      <c r="O44" s="109" t="s">
        <v>58</v>
      </c>
      <c r="P44" s="70">
        <f t="shared" si="1"/>
        <v>3.0000000000000001E-3</v>
      </c>
    </row>
    <row r="45" spans="2:16">
      <c r="B45" s="108">
        <v>18</v>
      </c>
      <c r="C45" s="109" t="s">
        <v>57</v>
      </c>
      <c r="D45" s="95">
        <f t="shared" si="2"/>
        <v>9.1370558375634508E-5</v>
      </c>
      <c r="E45" s="110">
        <v>0.80469999999999997</v>
      </c>
      <c r="F45" s="111">
        <v>7.25</v>
      </c>
      <c r="G45" s="107">
        <f t="shared" si="3"/>
        <v>8.0547000000000004</v>
      </c>
      <c r="H45" s="108">
        <v>164</v>
      </c>
      <c r="I45" s="109" t="s">
        <v>58</v>
      </c>
      <c r="J45" s="70">
        <f t="shared" si="4"/>
        <v>1.6400000000000001E-2</v>
      </c>
      <c r="K45" s="108">
        <v>42</v>
      </c>
      <c r="L45" s="109" t="s">
        <v>58</v>
      </c>
      <c r="M45" s="70">
        <f t="shared" si="0"/>
        <v>4.2000000000000006E-3</v>
      </c>
      <c r="N45" s="108">
        <v>31</v>
      </c>
      <c r="O45" s="109" t="s">
        <v>58</v>
      </c>
      <c r="P45" s="70">
        <f t="shared" si="1"/>
        <v>3.0999999999999999E-3</v>
      </c>
    </row>
    <row r="46" spans="2:16">
      <c r="B46" s="108">
        <v>20</v>
      </c>
      <c r="C46" s="109" t="s">
        <v>57</v>
      </c>
      <c r="D46" s="95">
        <f t="shared" si="2"/>
        <v>1.0152284263959391E-4</v>
      </c>
      <c r="E46" s="110">
        <v>0.84819999999999995</v>
      </c>
      <c r="F46" s="111">
        <v>7.5270000000000001</v>
      </c>
      <c r="G46" s="107">
        <f t="shared" si="3"/>
        <v>8.3751999999999995</v>
      </c>
      <c r="H46" s="108">
        <v>173</v>
      </c>
      <c r="I46" s="109" t="s">
        <v>58</v>
      </c>
      <c r="J46" s="70">
        <f t="shared" si="4"/>
        <v>1.7299999999999999E-2</v>
      </c>
      <c r="K46" s="108">
        <v>44</v>
      </c>
      <c r="L46" s="109" t="s">
        <v>58</v>
      </c>
      <c r="M46" s="70">
        <f t="shared" si="0"/>
        <v>4.3999999999999994E-3</v>
      </c>
      <c r="N46" s="108">
        <v>33</v>
      </c>
      <c r="O46" s="109" t="s">
        <v>58</v>
      </c>
      <c r="P46" s="70">
        <f t="shared" si="1"/>
        <v>3.3E-3</v>
      </c>
    </row>
    <row r="47" spans="2:16">
      <c r="B47" s="108">
        <v>22.5</v>
      </c>
      <c r="C47" s="109" t="s">
        <v>57</v>
      </c>
      <c r="D47" s="95">
        <f t="shared" si="2"/>
        <v>1.1421319796954314E-4</v>
      </c>
      <c r="E47" s="110">
        <v>0.89970000000000006</v>
      </c>
      <c r="F47" s="111">
        <v>7.8410000000000002</v>
      </c>
      <c r="G47" s="107">
        <f t="shared" si="3"/>
        <v>8.7407000000000004</v>
      </c>
      <c r="H47" s="108">
        <v>184</v>
      </c>
      <c r="I47" s="109" t="s">
        <v>58</v>
      </c>
      <c r="J47" s="70">
        <f t="shared" si="4"/>
        <v>1.84E-2</v>
      </c>
      <c r="K47" s="108">
        <v>46</v>
      </c>
      <c r="L47" s="109" t="s">
        <v>58</v>
      </c>
      <c r="M47" s="70">
        <f t="shared" si="0"/>
        <v>4.5999999999999999E-3</v>
      </c>
      <c r="N47" s="108">
        <v>35</v>
      </c>
      <c r="O47" s="109" t="s">
        <v>58</v>
      </c>
      <c r="P47" s="70">
        <f t="shared" si="1"/>
        <v>3.5000000000000005E-3</v>
      </c>
    </row>
    <row r="48" spans="2:16">
      <c r="B48" s="108">
        <v>25</v>
      </c>
      <c r="C48" s="109" t="s">
        <v>57</v>
      </c>
      <c r="D48" s="95">
        <f t="shared" si="2"/>
        <v>1.2690355329949239E-4</v>
      </c>
      <c r="E48" s="110">
        <v>0.94830000000000003</v>
      </c>
      <c r="F48" s="111">
        <v>8.125</v>
      </c>
      <c r="G48" s="107">
        <f t="shared" si="3"/>
        <v>9.0732999999999997</v>
      </c>
      <c r="H48" s="108">
        <v>195</v>
      </c>
      <c r="I48" s="109" t="s">
        <v>58</v>
      </c>
      <c r="J48" s="70">
        <f t="shared" si="4"/>
        <v>1.95E-2</v>
      </c>
      <c r="K48" s="108">
        <v>48</v>
      </c>
      <c r="L48" s="109" t="s">
        <v>58</v>
      </c>
      <c r="M48" s="70">
        <f t="shared" si="0"/>
        <v>4.8000000000000004E-3</v>
      </c>
      <c r="N48" s="108">
        <v>37</v>
      </c>
      <c r="O48" s="109" t="s">
        <v>58</v>
      </c>
      <c r="P48" s="70">
        <f t="shared" si="1"/>
        <v>3.6999999999999997E-3</v>
      </c>
    </row>
    <row r="49" spans="2:16">
      <c r="B49" s="108">
        <v>27.5</v>
      </c>
      <c r="C49" s="109" t="s">
        <v>57</v>
      </c>
      <c r="D49" s="95">
        <f t="shared" si="2"/>
        <v>1.3959390862944163E-4</v>
      </c>
      <c r="E49" s="110">
        <v>0.99460000000000004</v>
      </c>
      <c r="F49" s="111">
        <v>8.3829999999999991</v>
      </c>
      <c r="G49" s="107">
        <f t="shared" si="3"/>
        <v>9.3775999999999993</v>
      </c>
      <c r="H49" s="108">
        <v>205</v>
      </c>
      <c r="I49" s="109" t="s">
        <v>58</v>
      </c>
      <c r="J49" s="70">
        <f t="shared" si="4"/>
        <v>2.0499999999999997E-2</v>
      </c>
      <c r="K49" s="108">
        <v>51</v>
      </c>
      <c r="L49" s="109" t="s">
        <v>58</v>
      </c>
      <c r="M49" s="70">
        <f t="shared" si="0"/>
        <v>5.0999999999999995E-3</v>
      </c>
      <c r="N49" s="108">
        <v>38</v>
      </c>
      <c r="O49" s="109" t="s">
        <v>58</v>
      </c>
      <c r="P49" s="70">
        <f t="shared" si="1"/>
        <v>3.8E-3</v>
      </c>
    </row>
    <row r="50" spans="2:16">
      <c r="B50" s="108">
        <v>30</v>
      </c>
      <c r="C50" s="109" t="s">
        <v>57</v>
      </c>
      <c r="D50" s="95">
        <f t="shared" si="2"/>
        <v>1.5228426395939087E-4</v>
      </c>
      <c r="E50" s="110">
        <v>1.0389999999999999</v>
      </c>
      <c r="F50" s="111">
        <v>8.6189999999999998</v>
      </c>
      <c r="G50" s="107">
        <f t="shared" si="3"/>
        <v>9.6579999999999995</v>
      </c>
      <c r="H50" s="108">
        <v>216</v>
      </c>
      <c r="I50" s="109" t="s">
        <v>58</v>
      </c>
      <c r="J50" s="70">
        <f t="shared" si="4"/>
        <v>2.1600000000000001E-2</v>
      </c>
      <c r="K50" s="108">
        <v>53</v>
      </c>
      <c r="L50" s="109" t="s">
        <v>58</v>
      </c>
      <c r="M50" s="70">
        <f t="shared" si="0"/>
        <v>5.3E-3</v>
      </c>
      <c r="N50" s="108">
        <v>40</v>
      </c>
      <c r="O50" s="109" t="s">
        <v>58</v>
      </c>
      <c r="P50" s="70">
        <f t="shared" si="1"/>
        <v>4.0000000000000001E-3</v>
      </c>
    </row>
    <row r="51" spans="2:16">
      <c r="B51" s="108">
        <v>32.5</v>
      </c>
      <c r="C51" s="109" t="s">
        <v>57</v>
      </c>
      <c r="D51" s="95">
        <f t="shared" si="2"/>
        <v>1.649746192893401E-4</v>
      </c>
      <c r="E51" s="110">
        <v>1.081</v>
      </c>
      <c r="F51" s="111">
        <v>8.8369999999999997</v>
      </c>
      <c r="G51" s="107">
        <f t="shared" si="3"/>
        <v>9.9179999999999993</v>
      </c>
      <c r="H51" s="108">
        <v>225</v>
      </c>
      <c r="I51" s="109" t="s">
        <v>58</v>
      </c>
      <c r="J51" s="70">
        <f t="shared" si="4"/>
        <v>2.2499999999999999E-2</v>
      </c>
      <c r="K51" s="108">
        <v>55</v>
      </c>
      <c r="L51" s="109" t="s">
        <v>58</v>
      </c>
      <c r="M51" s="70">
        <f t="shared" si="0"/>
        <v>5.4999999999999997E-3</v>
      </c>
      <c r="N51" s="108">
        <v>42</v>
      </c>
      <c r="O51" s="109" t="s">
        <v>58</v>
      </c>
      <c r="P51" s="70">
        <f t="shared" si="1"/>
        <v>4.2000000000000006E-3</v>
      </c>
    </row>
    <row r="52" spans="2:16">
      <c r="B52" s="108">
        <v>35</v>
      </c>
      <c r="C52" s="109" t="s">
        <v>57</v>
      </c>
      <c r="D52" s="95">
        <f t="shared" si="2"/>
        <v>1.7766497461928937E-4</v>
      </c>
      <c r="E52" s="110">
        <v>1.1220000000000001</v>
      </c>
      <c r="F52" s="111">
        <v>9.0399999999999991</v>
      </c>
      <c r="G52" s="107">
        <f t="shared" si="3"/>
        <v>10.161999999999999</v>
      </c>
      <c r="H52" s="108">
        <v>235</v>
      </c>
      <c r="I52" s="109" t="s">
        <v>58</v>
      </c>
      <c r="J52" s="70">
        <f t="shared" si="4"/>
        <v>2.35E-2</v>
      </c>
      <c r="K52" s="108">
        <v>57</v>
      </c>
      <c r="L52" s="109" t="s">
        <v>58</v>
      </c>
      <c r="M52" s="70">
        <f t="shared" si="0"/>
        <v>5.7000000000000002E-3</v>
      </c>
      <c r="N52" s="108">
        <v>44</v>
      </c>
      <c r="O52" s="109" t="s">
        <v>58</v>
      </c>
      <c r="P52" s="70">
        <f t="shared" si="1"/>
        <v>4.3999999999999994E-3</v>
      </c>
    </row>
    <row r="53" spans="2:16">
      <c r="B53" s="108">
        <v>37.5</v>
      </c>
      <c r="C53" s="109" t="s">
        <v>57</v>
      </c>
      <c r="D53" s="95">
        <f t="shared" si="2"/>
        <v>1.9035532994923857E-4</v>
      </c>
      <c r="E53" s="110">
        <v>1.161</v>
      </c>
      <c r="F53" s="111">
        <v>9.2270000000000003</v>
      </c>
      <c r="G53" s="107">
        <f t="shared" si="3"/>
        <v>10.388</v>
      </c>
      <c r="H53" s="108">
        <v>245</v>
      </c>
      <c r="I53" s="109" t="s">
        <v>58</v>
      </c>
      <c r="J53" s="70">
        <f t="shared" si="4"/>
        <v>2.4500000000000001E-2</v>
      </c>
      <c r="K53" s="108">
        <v>58</v>
      </c>
      <c r="L53" s="109" t="s">
        <v>58</v>
      </c>
      <c r="M53" s="70">
        <f t="shared" si="0"/>
        <v>5.8000000000000005E-3</v>
      </c>
      <c r="N53" s="108">
        <v>45</v>
      </c>
      <c r="O53" s="109" t="s">
        <v>58</v>
      </c>
      <c r="P53" s="70">
        <f t="shared" si="1"/>
        <v>4.4999999999999997E-3</v>
      </c>
    </row>
    <row r="54" spans="2:16">
      <c r="B54" s="108">
        <v>40</v>
      </c>
      <c r="C54" s="109" t="s">
        <v>57</v>
      </c>
      <c r="D54" s="95">
        <f t="shared" si="2"/>
        <v>2.0304568527918781E-4</v>
      </c>
      <c r="E54" s="110">
        <v>1.2</v>
      </c>
      <c r="F54" s="111">
        <v>9.4030000000000005</v>
      </c>
      <c r="G54" s="107">
        <f t="shared" si="3"/>
        <v>10.603</v>
      </c>
      <c r="H54" s="108">
        <v>254</v>
      </c>
      <c r="I54" s="109" t="s">
        <v>58</v>
      </c>
      <c r="J54" s="70">
        <f t="shared" si="4"/>
        <v>2.5399999999999999E-2</v>
      </c>
      <c r="K54" s="108">
        <v>60</v>
      </c>
      <c r="L54" s="109" t="s">
        <v>58</v>
      </c>
      <c r="M54" s="70">
        <f t="shared" si="0"/>
        <v>6.0000000000000001E-3</v>
      </c>
      <c r="N54" s="108">
        <v>47</v>
      </c>
      <c r="O54" s="109" t="s">
        <v>58</v>
      </c>
      <c r="P54" s="70">
        <f t="shared" si="1"/>
        <v>4.7000000000000002E-3</v>
      </c>
    </row>
    <row r="55" spans="2:16">
      <c r="B55" s="108">
        <v>45</v>
      </c>
      <c r="C55" s="109" t="s">
        <v>57</v>
      </c>
      <c r="D55" s="95">
        <f t="shared" si="2"/>
        <v>2.2842639593908628E-4</v>
      </c>
      <c r="E55" s="110">
        <v>1.272</v>
      </c>
      <c r="F55" s="111">
        <v>9.7219999999999995</v>
      </c>
      <c r="G55" s="107">
        <f t="shared" si="3"/>
        <v>10.994</v>
      </c>
      <c r="H55" s="108">
        <v>272</v>
      </c>
      <c r="I55" s="109" t="s">
        <v>58</v>
      </c>
      <c r="J55" s="70">
        <f t="shared" si="4"/>
        <v>2.7200000000000002E-2</v>
      </c>
      <c r="K55" s="108">
        <v>64</v>
      </c>
      <c r="L55" s="109" t="s">
        <v>58</v>
      </c>
      <c r="M55" s="70">
        <f t="shared" si="0"/>
        <v>6.4000000000000003E-3</v>
      </c>
      <c r="N55" s="108">
        <v>50</v>
      </c>
      <c r="O55" s="109" t="s">
        <v>58</v>
      </c>
      <c r="P55" s="70">
        <f t="shared" si="1"/>
        <v>5.0000000000000001E-3</v>
      </c>
    </row>
    <row r="56" spans="2:16">
      <c r="B56" s="108">
        <v>50</v>
      </c>
      <c r="C56" s="109" t="s">
        <v>57</v>
      </c>
      <c r="D56" s="95">
        <f t="shared" si="2"/>
        <v>2.5380710659898478E-4</v>
      </c>
      <c r="E56" s="110">
        <v>1.341</v>
      </c>
      <c r="F56" s="111">
        <v>10</v>
      </c>
      <c r="G56" s="107">
        <f t="shared" si="3"/>
        <v>11.340999999999999</v>
      </c>
      <c r="H56" s="108">
        <v>289</v>
      </c>
      <c r="I56" s="109" t="s">
        <v>58</v>
      </c>
      <c r="J56" s="70">
        <f t="shared" si="4"/>
        <v>2.8899999999999999E-2</v>
      </c>
      <c r="K56" s="108">
        <v>67</v>
      </c>
      <c r="L56" s="109" t="s">
        <v>58</v>
      </c>
      <c r="M56" s="70">
        <f t="shared" si="0"/>
        <v>6.7000000000000002E-3</v>
      </c>
      <c r="N56" s="108">
        <v>53</v>
      </c>
      <c r="O56" s="109" t="s">
        <v>58</v>
      </c>
      <c r="P56" s="70">
        <f t="shared" si="1"/>
        <v>5.3E-3</v>
      </c>
    </row>
    <row r="57" spans="2:16">
      <c r="B57" s="108">
        <v>55</v>
      </c>
      <c r="C57" s="109" t="s">
        <v>57</v>
      </c>
      <c r="D57" s="95">
        <f t="shared" si="2"/>
        <v>2.7918781725888326E-4</v>
      </c>
      <c r="E57" s="110">
        <v>1.407</v>
      </c>
      <c r="F57" s="111">
        <v>10.26</v>
      </c>
      <c r="G57" s="107">
        <f t="shared" si="3"/>
        <v>11.667</v>
      </c>
      <c r="H57" s="108">
        <v>306</v>
      </c>
      <c r="I57" s="109" t="s">
        <v>58</v>
      </c>
      <c r="J57" s="70">
        <f t="shared" si="4"/>
        <v>3.0599999999999999E-2</v>
      </c>
      <c r="K57" s="108">
        <v>70</v>
      </c>
      <c r="L57" s="109" t="s">
        <v>58</v>
      </c>
      <c r="M57" s="70">
        <f t="shared" si="0"/>
        <v>7.000000000000001E-3</v>
      </c>
      <c r="N57" s="108">
        <v>55</v>
      </c>
      <c r="O57" s="109" t="s">
        <v>58</v>
      </c>
      <c r="P57" s="70">
        <f t="shared" si="1"/>
        <v>5.4999999999999997E-3</v>
      </c>
    </row>
    <row r="58" spans="2:16">
      <c r="B58" s="108">
        <v>60</v>
      </c>
      <c r="C58" s="109" t="s">
        <v>57</v>
      </c>
      <c r="D58" s="95">
        <f t="shared" si="2"/>
        <v>3.0456852791878173E-4</v>
      </c>
      <c r="E58" s="110">
        <v>1.4690000000000001</v>
      </c>
      <c r="F58" s="111">
        <v>10.49</v>
      </c>
      <c r="G58" s="107">
        <f t="shared" si="3"/>
        <v>11.959</v>
      </c>
      <c r="H58" s="108">
        <v>323</v>
      </c>
      <c r="I58" s="109" t="s">
        <v>58</v>
      </c>
      <c r="J58" s="70">
        <f t="shared" si="4"/>
        <v>3.2300000000000002E-2</v>
      </c>
      <c r="K58" s="108">
        <v>73</v>
      </c>
      <c r="L58" s="109" t="s">
        <v>58</v>
      </c>
      <c r="M58" s="70">
        <f t="shared" si="0"/>
        <v>7.2999999999999992E-3</v>
      </c>
      <c r="N58" s="108">
        <v>58</v>
      </c>
      <c r="O58" s="109" t="s">
        <v>58</v>
      </c>
      <c r="P58" s="70">
        <f t="shared" si="1"/>
        <v>5.8000000000000005E-3</v>
      </c>
    </row>
    <row r="59" spans="2:16">
      <c r="B59" s="108">
        <v>65</v>
      </c>
      <c r="C59" s="109" t="s">
        <v>57</v>
      </c>
      <c r="D59" s="95">
        <f t="shared" si="2"/>
        <v>3.299492385786802E-4</v>
      </c>
      <c r="E59" s="110">
        <v>1.5289999999999999</v>
      </c>
      <c r="F59" s="111">
        <v>10.69</v>
      </c>
      <c r="G59" s="107">
        <f t="shared" si="3"/>
        <v>12.218999999999999</v>
      </c>
      <c r="H59" s="108">
        <v>339</v>
      </c>
      <c r="I59" s="109" t="s">
        <v>58</v>
      </c>
      <c r="J59" s="70">
        <f t="shared" si="4"/>
        <v>3.39E-2</v>
      </c>
      <c r="K59" s="108">
        <v>76</v>
      </c>
      <c r="L59" s="109" t="s">
        <v>58</v>
      </c>
      <c r="M59" s="70">
        <f t="shared" si="0"/>
        <v>7.6E-3</v>
      </c>
      <c r="N59" s="108">
        <v>61</v>
      </c>
      <c r="O59" s="109" t="s">
        <v>58</v>
      </c>
      <c r="P59" s="70">
        <f t="shared" si="1"/>
        <v>6.0999999999999995E-3</v>
      </c>
    </row>
    <row r="60" spans="2:16">
      <c r="B60" s="108">
        <v>70</v>
      </c>
      <c r="C60" s="109" t="s">
        <v>57</v>
      </c>
      <c r="D60" s="95">
        <f t="shared" si="2"/>
        <v>3.5532994923857873E-4</v>
      </c>
      <c r="E60" s="110">
        <v>1.587</v>
      </c>
      <c r="F60" s="111">
        <v>10.88</v>
      </c>
      <c r="G60" s="107">
        <f t="shared" si="3"/>
        <v>12.467000000000001</v>
      </c>
      <c r="H60" s="108">
        <v>355</v>
      </c>
      <c r="I60" s="109" t="s">
        <v>58</v>
      </c>
      <c r="J60" s="70">
        <f t="shared" si="4"/>
        <v>3.5499999999999997E-2</v>
      </c>
      <c r="K60" s="108">
        <v>79</v>
      </c>
      <c r="L60" s="109" t="s">
        <v>58</v>
      </c>
      <c r="M60" s="70">
        <f t="shared" si="0"/>
        <v>7.9000000000000008E-3</v>
      </c>
      <c r="N60" s="108">
        <v>63</v>
      </c>
      <c r="O60" s="109" t="s">
        <v>58</v>
      </c>
      <c r="P60" s="70">
        <f t="shared" si="1"/>
        <v>6.3E-3</v>
      </c>
    </row>
    <row r="61" spans="2:16">
      <c r="B61" s="108">
        <v>80</v>
      </c>
      <c r="C61" s="109" t="s">
        <v>57</v>
      </c>
      <c r="D61" s="95">
        <f t="shared" si="2"/>
        <v>4.0609137055837562E-4</v>
      </c>
      <c r="E61" s="110">
        <v>1.696</v>
      </c>
      <c r="F61" s="111">
        <v>11.21</v>
      </c>
      <c r="G61" s="107">
        <f t="shared" si="3"/>
        <v>12.906000000000001</v>
      </c>
      <c r="H61" s="108">
        <v>386</v>
      </c>
      <c r="I61" s="109" t="s">
        <v>58</v>
      </c>
      <c r="J61" s="70">
        <f t="shared" si="4"/>
        <v>3.8600000000000002E-2</v>
      </c>
      <c r="K61" s="108">
        <v>85</v>
      </c>
      <c r="L61" s="109" t="s">
        <v>58</v>
      </c>
      <c r="M61" s="70">
        <f t="shared" si="0"/>
        <v>8.5000000000000006E-3</v>
      </c>
      <c r="N61" s="108">
        <v>68</v>
      </c>
      <c r="O61" s="109" t="s">
        <v>58</v>
      </c>
      <c r="P61" s="70">
        <f t="shared" si="1"/>
        <v>6.8000000000000005E-3</v>
      </c>
    </row>
    <row r="62" spans="2:16">
      <c r="B62" s="108">
        <v>90</v>
      </c>
      <c r="C62" s="109" t="s">
        <v>57</v>
      </c>
      <c r="D62" s="95">
        <f t="shared" si="2"/>
        <v>4.5685279187817257E-4</v>
      </c>
      <c r="E62" s="110">
        <v>1.7989999999999999</v>
      </c>
      <c r="F62" s="111">
        <v>11.5</v>
      </c>
      <c r="G62" s="107">
        <f t="shared" si="3"/>
        <v>13.298999999999999</v>
      </c>
      <c r="H62" s="108">
        <v>416</v>
      </c>
      <c r="I62" s="109" t="s">
        <v>58</v>
      </c>
      <c r="J62" s="70">
        <f t="shared" si="4"/>
        <v>4.1599999999999998E-2</v>
      </c>
      <c r="K62" s="108">
        <v>90</v>
      </c>
      <c r="L62" s="109" t="s">
        <v>58</v>
      </c>
      <c r="M62" s="70">
        <f t="shared" si="0"/>
        <v>8.9999999999999993E-3</v>
      </c>
      <c r="N62" s="108">
        <v>73</v>
      </c>
      <c r="O62" s="109" t="s">
        <v>58</v>
      </c>
      <c r="P62" s="70">
        <f t="shared" si="1"/>
        <v>7.2999999999999992E-3</v>
      </c>
    </row>
    <row r="63" spans="2:16">
      <c r="B63" s="108">
        <v>100</v>
      </c>
      <c r="C63" s="109" t="s">
        <v>57</v>
      </c>
      <c r="D63" s="95">
        <f t="shared" si="2"/>
        <v>5.0761421319796957E-4</v>
      </c>
      <c r="E63" s="110">
        <v>1.897</v>
      </c>
      <c r="F63" s="111">
        <v>11.74</v>
      </c>
      <c r="G63" s="107">
        <f t="shared" si="3"/>
        <v>13.637</v>
      </c>
      <c r="H63" s="108">
        <v>445</v>
      </c>
      <c r="I63" s="109" t="s">
        <v>58</v>
      </c>
      <c r="J63" s="70">
        <f t="shared" si="4"/>
        <v>4.4499999999999998E-2</v>
      </c>
      <c r="K63" s="108">
        <v>95</v>
      </c>
      <c r="L63" s="109" t="s">
        <v>58</v>
      </c>
      <c r="M63" s="70">
        <f t="shared" si="0"/>
        <v>9.4999999999999998E-3</v>
      </c>
      <c r="N63" s="108">
        <v>78</v>
      </c>
      <c r="O63" s="109" t="s">
        <v>58</v>
      </c>
      <c r="P63" s="70">
        <f t="shared" si="1"/>
        <v>7.7999999999999996E-3</v>
      </c>
    </row>
    <row r="64" spans="2:16">
      <c r="B64" s="108">
        <v>110</v>
      </c>
      <c r="C64" s="109" t="s">
        <v>57</v>
      </c>
      <c r="D64" s="95">
        <f t="shared" si="2"/>
        <v>5.5837563451776651E-4</v>
      </c>
      <c r="E64" s="110">
        <v>1.9890000000000001</v>
      </c>
      <c r="F64" s="111">
        <v>11.95</v>
      </c>
      <c r="G64" s="107">
        <f t="shared" si="3"/>
        <v>13.939</v>
      </c>
      <c r="H64" s="108">
        <v>474</v>
      </c>
      <c r="I64" s="109" t="s">
        <v>58</v>
      </c>
      <c r="J64" s="70">
        <f t="shared" si="4"/>
        <v>4.7399999999999998E-2</v>
      </c>
      <c r="K64" s="108">
        <v>101</v>
      </c>
      <c r="L64" s="109" t="s">
        <v>58</v>
      </c>
      <c r="M64" s="70">
        <f t="shared" si="0"/>
        <v>1.0100000000000001E-2</v>
      </c>
      <c r="N64" s="108">
        <v>82</v>
      </c>
      <c r="O64" s="109" t="s">
        <v>58</v>
      </c>
      <c r="P64" s="70">
        <f t="shared" si="1"/>
        <v>8.2000000000000007E-3</v>
      </c>
    </row>
    <row r="65" spans="2:16">
      <c r="B65" s="108">
        <v>120</v>
      </c>
      <c r="C65" s="109" t="s">
        <v>57</v>
      </c>
      <c r="D65" s="95">
        <f t="shared" si="2"/>
        <v>6.0913705583756346E-4</v>
      </c>
      <c r="E65" s="110">
        <v>2.0779999999999998</v>
      </c>
      <c r="F65" s="111">
        <v>12.14</v>
      </c>
      <c r="G65" s="107">
        <f t="shared" si="3"/>
        <v>14.218</v>
      </c>
      <c r="H65" s="108">
        <v>502</v>
      </c>
      <c r="I65" s="109" t="s">
        <v>58</v>
      </c>
      <c r="J65" s="70">
        <f t="shared" si="4"/>
        <v>5.0200000000000002E-2</v>
      </c>
      <c r="K65" s="108">
        <v>105</v>
      </c>
      <c r="L65" s="109" t="s">
        <v>58</v>
      </c>
      <c r="M65" s="70">
        <f t="shared" si="0"/>
        <v>1.0499999999999999E-2</v>
      </c>
      <c r="N65" s="108">
        <v>87</v>
      </c>
      <c r="O65" s="109" t="s">
        <v>58</v>
      </c>
      <c r="P65" s="70">
        <f t="shared" si="1"/>
        <v>8.6999999999999994E-3</v>
      </c>
    </row>
    <row r="66" spans="2:16">
      <c r="B66" s="108">
        <v>130</v>
      </c>
      <c r="C66" s="109" t="s">
        <v>57</v>
      </c>
      <c r="D66" s="95">
        <f t="shared" si="2"/>
        <v>6.5989847715736041E-4</v>
      </c>
      <c r="E66" s="110">
        <v>2.1629999999999998</v>
      </c>
      <c r="F66" s="111">
        <v>12.3</v>
      </c>
      <c r="G66" s="107">
        <f t="shared" si="3"/>
        <v>14.463000000000001</v>
      </c>
      <c r="H66" s="108">
        <v>529</v>
      </c>
      <c r="I66" s="109" t="s">
        <v>58</v>
      </c>
      <c r="J66" s="70">
        <f t="shared" si="4"/>
        <v>5.2900000000000003E-2</v>
      </c>
      <c r="K66" s="108">
        <v>110</v>
      </c>
      <c r="L66" s="109" t="s">
        <v>58</v>
      </c>
      <c r="M66" s="70">
        <f t="shared" si="0"/>
        <v>1.0999999999999999E-2</v>
      </c>
      <c r="N66" s="108">
        <v>91</v>
      </c>
      <c r="O66" s="109" t="s">
        <v>58</v>
      </c>
      <c r="P66" s="70">
        <f t="shared" si="1"/>
        <v>9.1000000000000004E-3</v>
      </c>
    </row>
    <row r="67" spans="2:16">
      <c r="B67" s="108">
        <v>140</v>
      </c>
      <c r="C67" s="109" t="s">
        <v>57</v>
      </c>
      <c r="D67" s="95">
        <f t="shared" si="2"/>
        <v>7.1065989847715746E-4</v>
      </c>
      <c r="E67" s="110">
        <v>2.2440000000000002</v>
      </c>
      <c r="F67" s="111">
        <v>12.45</v>
      </c>
      <c r="G67" s="107">
        <f t="shared" si="3"/>
        <v>14.693999999999999</v>
      </c>
      <c r="H67" s="108">
        <v>557</v>
      </c>
      <c r="I67" s="109" t="s">
        <v>58</v>
      </c>
      <c r="J67" s="70">
        <f t="shared" si="4"/>
        <v>5.5700000000000006E-2</v>
      </c>
      <c r="K67" s="108">
        <v>115</v>
      </c>
      <c r="L67" s="109" t="s">
        <v>58</v>
      </c>
      <c r="M67" s="70">
        <f t="shared" si="0"/>
        <v>1.15E-2</v>
      </c>
      <c r="N67" s="108">
        <v>95</v>
      </c>
      <c r="O67" s="109" t="s">
        <v>58</v>
      </c>
      <c r="P67" s="70">
        <f t="shared" si="1"/>
        <v>9.4999999999999998E-3</v>
      </c>
    </row>
    <row r="68" spans="2:16">
      <c r="B68" s="108">
        <v>150</v>
      </c>
      <c r="C68" s="109" t="s">
        <v>57</v>
      </c>
      <c r="D68" s="95">
        <f t="shared" si="2"/>
        <v>7.614213197969543E-4</v>
      </c>
      <c r="E68" s="110">
        <v>2.323</v>
      </c>
      <c r="F68" s="111">
        <v>12.58</v>
      </c>
      <c r="G68" s="107">
        <f t="shared" si="3"/>
        <v>14.903</v>
      </c>
      <c r="H68" s="108">
        <v>583</v>
      </c>
      <c r="I68" s="109" t="s">
        <v>58</v>
      </c>
      <c r="J68" s="70">
        <f t="shared" si="4"/>
        <v>5.8299999999999998E-2</v>
      </c>
      <c r="K68" s="108">
        <v>119</v>
      </c>
      <c r="L68" s="109" t="s">
        <v>58</v>
      </c>
      <c r="M68" s="70">
        <f t="shared" si="0"/>
        <v>1.1899999999999999E-2</v>
      </c>
      <c r="N68" s="108">
        <v>99</v>
      </c>
      <c r="O68" s="109" t="s">
        <v>58</v>
      </c>
      <c r="P68" s="70">
        <f t="shared" si="1"/>
        <v>9.9000000000000008E-3</v>
      </c>
    </row>
    <row r="69" spans="2:16">
      <c r="B69" s="108">
        <v>160</v>
      </c>
      <c r="C69" s="109" t="s">
        <v>57</v>
      </c>
      <c r="D69" s="95">
        <f t="shared" si="2"/>
        <v>8.1218274111675124E-4</v>
      </c>
      <c r="E69" s="110">
        <v>2.399</v>
      </c>
      <c r="F69" s="111">
        <v>12.69</v>
      </c>
      <c r="G69" s="107">
        <f t="shared" si="3"/>
        <v>15.088999999999999</v>
      </c>
      <c r="H69" s="108">
        <v>610</v>
      </c>
      <c r="I69" s="109" t="s">
        <v>58</v>
      </c>
      <c r="J69" s="70">
        <f t="shared" si="4"/>
        <v>6.0999999999999999E-2</v>
      </c>
      <c r="K69" s="108">
        <v>124</v>
      </c>
      <c r="L69" s="109" t="s">
        <v>58</v>
      </c>
      <c r="M69" s="70">
        <f t="shared" si="0"/>
        <v>1.24E-2</v>
      </c>
      <c r="N69" s="108">
        <v>103</v>
      </c>
      <c r="O69" s="109" t="s">
        <v>58</v>
      </c>
      <c r="P69" s="70">
        <f t="shared" si="1"/>
        <v>1.03E-2</v>
      </c>
    </row>
    <row r="70" spans="2:16">
      <c r="B70" s="108">
        <v>170</v>
      </c>
      <c r="C70" s="109" t="s">
        <v>57</v>
      </c>
      <c r="D70" s="95">
        <f t="shared" si="2"/>
        <v>8.629441624365483E-4</v>
      </c>
      <c r="E70" s="110">
        <v>2.4729999999999999</v>
      </c>
      <c r="F70" s="111">
        <v>12.79</v>
      </c>
      <c r="G70" s="107">
        <f t="shared" si="3"/>
        <v>15.262999999999998</v>
      </c>
      <c r="H70" s="108">
        <v>636</v>
      </c>
      <c r="I70" s="109" t="s">
        <v>58</v>
      </c>
      <c r="J70" s="70">
        <f t="shared" si="4"/>
        <v>6.3600000000000004E-2</v>
      </c>
      <c r="K70" s="108">
        <v>128</v>
      </c>
      <c r="L70" s="109" t="s">
        <v>58</v>
      </c>
      <c r="M70" s="70">
        <f t="shared" si="0"/>
        <v>1.2800000000000001E-2</v>
      </c>
      <c r="N70" s="108">
        <v>107</v>
      </c>
      <c r="O70" s="109" t="s">
        <v>58</v>
      </c>
      <c r="P70" s="70">
        <f t="shared" si="1"/>
        <v>1.0699999999999999E-2</v>
      </c>
    </row>
    <row r="71" spans="2:16">
      <c r="B71" s="108">
        <v>180</v>
      </c>
      <c r="C71" s="109" t="s">
        <v>57</v>
      </c>
      <c r="D71" s="95">
        <f t="shared" si="2"/>
        <v>9.1370558375634514E-4</v>
      </c>
      <c r="E71" s="110">
        <v>2.5449999999999999</v>
      </c>
      <c r="F71" s="111">
        <v>12.89</v>
      </c>
      <c r="G71" s="107">
        <f t="shared" si="3"/>
        <v>15.435</v>
      </c>
      <c r="H71" s="108">
        <v>662</v>
      </c>
      <c r="I71" s="109" t="s">
        <v>58</v>
      </c>
      <c r="J71" s="70">
        <f t="shared" si="4"/>
        <v>6.6200000000000009E-2</v>
      </c>
      <c r="K71" s="108">
        <v>132</v>
      </c>
      <c r="L71" s="109" t="s">
        <v>58</v>
      </c>
      <c r="M71" s="70">
        <f t="shared" si="0"/>
        <v>1.32E-2</v>
      </c>
      <c r="N71" s="108">
        <v>111</v>
      </c>
      <c r="O71" s="109" t="s">
        <v>58</v>
      </c>
      <c r="P71" s="70">
        <f t="shared" si="1"/>
        <v>1.11E-2</v>
      </c>
    </row>
    <row r="72" spans="2:16">
      <c r="B72" s="108">
        <v>200</v>
      </c>
      <c r="C72" s="109" t="s">
        <v>57</v>
      </c>
      <c r="D72" s="95">
        <f t="shared" si="2"/>
        <v>1.0152284263959391E-3</v>
      </c>
      <c r="E72" s="110">
        <v>2.6819999999999999</v>
      </c>
      <c r="F72" s="111">
        <v>13.04</v>
      </c>
      <c r="G72" s="107">
        <f t="shared" si="3"/>
        <v>15.722</v>
      </c>
      <c r="H72" s="108">
        <v>713</v>
      </c>
      <c r="I72" s="109" t="s">
        <v>58</v>
      </c>
      <c r="J72" s="70">
        <f t="shared" si="4"/>
        <v>7.1300000000000002E-2</v>
      </c>
      <c r="K72" s="108">
        <v>141</v>
      </c>
      <c r="L72" s="109" t="s">
        <v>58</v>
      </c>
      <c r="M72" s="70">
        <f t="shared" si="0"/>
        <v>1.4099999999999998E-2</v>
      </c>
      <c r="N72" s="108">
        <v>118</v>
      </c>
      <c r="O72" s="109" t="s">
        <v>58</v>
      </c>
      <c r="P72" s="70">
        <f t="shared" si="1"/>
        <v>1.18E-2</v>
      </c>
    </row>
    <row r="73" spans="2:16">
      <c r="B73" s="108">
        <v>225</v>
      </c>
      <c r="C73" s="109" t="s">
        <v>57</v>
      </c>
      <c r="D73" s="95">
        <f t="shared" si="2"/>
        <v>1.1421319796954316E-3</v>
      </c>
      <c r="E73" s="110">
        <v>2.8450000000000002</v>
      </c>
      <c r="F73" s="111">
        <v>13.19</v>
      </c>
      <c r="G73" s="107">
        <f t="shared" si="3"/>
        <v>16.035</v>
      </c>
      <c r="H73" s="108">
        <v>776</v>
      </c>
      <c r="I73" s="109" t="s">
        <v>58</v>
      </c>
      <c r="J73" s="70">
        <f t="shared" si="4"/>
        <v>7.7600000000000002E-2</v>
      </c>
      <c r="K73" s="108">
        <v>151</v>
      </c>
      <c r="L73" s="109" t="s">
        <v>58</v>
      </c>
      <c r="M73" s="70">
        <f t="shared" si="0"/>
        <v>1.5099999999999999E-2</v>
      </c>
      <c r="N73" s="108">
        <v>128</v>
      </c>
      <c r="O73" s="109" t="s">
        <v>58</v>
      </c>
      <c r="P73" s="70">
        <f t="shared" si="1"/>
        <v>1.2800000000000001E-2</v>
      </c>
    </row>
    <row r="74" spans="2:16">
      <c r="B74" s="108">
        <v>250</v>
      </c>
      <c r="C74" s="109" t="s">
        <v>57</v>
      </c>
      <c r="D74" s="95">
        <f t="shared" si="2"/>
        <v>1.2690355329949238E-3</v>
      </c>
      <c r="E74" s="110">
        <v>2.9990000000000001</v>
      </c>
      <c r="F74" s="111">
        <v>13.31</v>
      </c>
      <c r="G74" s="107">
        <f t="shared" si="3"/>
        <v>16.309000000000001</v>
      </c>
      <c r="H74" s="108">
        <v>838</v>
      </c>
      <c r="I74" s="109" t="s">
        <v>58</v>
      </c>
      <c r="J74" s="70">
        <f t="shared" si="4"/>
        <v>8.3799999999999999E-2</v>
      </c>
      <c r="K74" s="108">
        <v>161</v>
      </c>
      <c r="L74" s="109" t="s">
        <v>58</v>
      </c>
      <c r="M74" s="70">
        <f t="shared" si="0"/>
        <v>1.61E-2</v>
      </c>
      <c r="N74" s="108">
        <v>136</v>
      </c>
      <c r="O74" s="109" t="s">
        <v>58</v>
      </c>
      <c r="P74" s="70">
        <f t="shared" si="1"/>
        <v>1.3600000000000001E-2</v>
      </c>
    </row>
    <row r="75" spans="2:16">
      <c r="B75" s="108">
        <v>275</v>
      </c>
      <c r="C75" s="109" t="s">
        <v>57</v>
      </c>
      <c r="D75" s="95">
        <f t="shared" si="2"/>
        <v>1.3959390862944164E-3</v>
      </c>
      <c r="E75" s="110">
        <v>3.145</v>
      </c>
      <c r="F75" s="111">
        <v>13.4</v>
      </c>
      <c r="G75" s="107">
        <f t="shared" si="3"/>
        <v>16.545000000000002</v>
      </c>
      <c r="H75" s="108">
        <v>899</v>
      </c>
      <c r="I75" s="109" t="s">
        <v>58</v>
      </c>
      <c r="J75" s="70">
        <f t="shared" si="4"/>
        <v>8.9900000000000008E-2</v>
      </c>
      <c r="K75" s="108">
        <v>171</v>
      </c>
      <c r="L75" s="109" t="s">
        <v>58</v>
      </c>
      <c r="M75" s="70">
        <f t="shared" si="0"/>
        <v>1.7100000000000001E-2</v>
      </c>
      <c r="N75" s="108">
        <v>145</v>
      </c>
      <c r="O75" s="109" t="s">
        <v>58</v>
      </c>
      <c r="P75" s="70">
        <f t="shared" si="1"/>
        <v>1.4499999999999999E-2</v>
      </c>
    </row>
    <row r="76" spans="2:16">
      <c r="B76" s="108">
        <v>300</v>
      </c>
      <c r="C76" s="109" t="s">
        <v>57</v>
      </c>
      <c r="D76" s="95">
        <f t="shared" si="2"/>
        <v>1.5228426395939086E-3</v>
      </c>
      <c r="E76" s="110">
        <v>3.2850000000000001</v>
      </c>
      <c r="F76" s="111">
        <v>13.46</v>
      </c>
      <c r="G76" s="107">
        <f t="shared" si="3"/>
        <v>16.745000000000001</v>
      </c>
      <c r="H76" s="108">
        <v>959</v>
      </c>
      <c r="I76" s="109" t="s">
        <v>58</v>
      </c>
      <c r="J76" s="70">
        <f t="shared" si="4"/>
        <v>9.5899999999999999E-2</v>
      </c>
      <c r="K76" s="108">
        <v>180</v>
      </c>
      <c r="L76" s="109" t="s">
        <v>58</v>
      </c>
      <c r="M76" s="70">
        <f t="shared" si="0"/>
        <v>1.7999999999999999E-2</v>
      </c>
      <c r="N76" s="108">
        <v>154</v>
      </c>
      <c r="O76" s="109" t="s">
        <v>58</v>
      </c>
      <c r="P76" s="70">
        <f t="shared" si="1"/>
        <v>1.54E-2</v>
      </c>
    </row>
    <row r="77" spans="2:16">
      <c r="B77" s="108">
        <v>325</v>
      </c>
      <c r="C77" s="109" t="s">
        <v>57</v>
      </c>
      <c r="D77" s="95">
        <f t="shared" si="2"/>
        <v>1.649746192893401E-3</v>
      </c>
      <c r="E77" s="110">
        <v>3.419</v>
      </c>
      <c r="F77" s="111">
        <v>13.51</v>
      </c>
      <c r="G77" s="107">
        <f t="shared" si="3"/>
        <v>16.928999999999998</v>
      </c>
      <c r="H77" s="108">
        <v>1018</v>
      </c>
      <c r="I77" s="109" t="s">
        <v>58</v>
      </c>
      <c r="J77" s="70">
        <f t="shared" si="4"/>
        <v>0.1018</v>
      </c>
      <c r="K77" s="108">
        <v>189</v>
      </c>
      <c r="L77" s="109" t="s">
        <v>58</v>
      </c>
      <c r="M77" s="70">
        <f t="shared" si="0"/>
        <v>1.89E-2</v>
      </c>
      <c r="N77" s="108">
        <v>162</v>
      </c>
      <c r="O77" s="109" t="s">
        <v>58</v>
      </c>
      <c r="P77" s="70">
        <f t="shared" si="1"/>
        <v>1.6199999999999999E-2</v>
      </c>
    </row>
    <row r="78" spans="2:16">
      <c r="B78" s="108">
        <v>350</v>
      </c>
      <c r="C78" s="109" t="s">
        <v>57</v>
      </c>
      <c r="D78" s="95">
        <f t="shared" si="2"/>
        <v>1.7766497461928932E-3</v>
      </c>
      <c r="E78" s="110">
        <v>3.5489999999999999</v>
      </c>
      <c r="F78" s="111">
        <v>13.54</v>
      </c>
      <c r="G78" s="107">
        <f t="shared" si="3"/>
        <v>17.088999999999999</v>
      </c>
      <c r="H78" s="108">
        <v>1077</v>
      </c>
      <c r="I78" s="109" t="s">
        <v>58</v>
      </c>
      <c r="J78" s="70">
        <f t="shared" si="4"/>
        <v>0.10769999999999999</v>
      </c>
      <c r="K78" s="108">
        <v>198</v>
      </c>
      <c r="L78" s="109" t="s">
        <v>58</v>
      </c>
      <c r="M78" s="70">
        <f t="shared" si="0"/>
        <v>1.9800000000000002E-2</v>
      </c>
      <c r="N78" s="108">
        <v>170</v>
      </c>
      <c r="O78" s="109" t="s">
        <v>58</v>
      </c>
      <c r="P78" s="70">
        <f t="shared" si="1"/>
        <v>1.7000000000000001E-2</v>
      </c>
    </row>
    <row r="79" spans="2:16">
      <c r="B79" s="108">
        <v>375</v>
      </c>
      <c r="C79" s="109" t="s">
        <v>57</v>
      </c>
      <c r="D79" s="95">
        <f t="shared" si="2"/>
        <v>1.9035532994923859E-3</v>
      </c>
      <c r="E79" s="110">
        <v>3.673</v>
      </c>
      <c r="F79" s="111">
        <v>13.56</v>
      </c>
      <c r="G79" s="107">
        <f t="shared" si="3"/>
        <v>17.233000000000001</v>
      </c>
      <c r="H79" s="108">
        <v>1136</v>
      </c>
      <c r="I79" s="109" t="s">
        <v>58</v>
      </c>
      <c r="J79" s="70">
        <f t="shared" si="4"/>
        <v>0.11359999999999999</v>
      </c>
      <c r="K79" s="108">
        <v>207</v>
      </c>
      <c r="L79" s="109" t="s">
        <v>58</v>
      </c>
      <c r="M79" s="70">
        <f t="shared" si="0"/>
        <v>2.07E-2</v>
      </c>
      <c r="N79" s="108">
        <v>178</v>
      </c>
      <c r="O79" s="109" t="s">
        <v>58</v>
      </c>
      <c r="P79" s="70">
        <f t="shared" si="1"/>
        <v>1.78E-2</v>
      </c>
    </row>
    <row r="80" spans="2:16">
      <c r="B80" s="108">
        <v>400</v>
      </c>
      <c r="C80" s="109" t="s">
        <v>57</v>
      </c>
      <c r="D80" s="95">
        <f t="shared" si="2"/>
        <v>2.0304568527918783E-3</v>
      </c>
      <c r="E80" s="110">
        <v>3.85</v>
      </c>
      <c r="F80" s="111">
        <v>13.56</v>
      </c>
      <c r="G80" s="107">
        <f t="shared" si="3"/>
        <v>17.41</v>
      </c>
      <c r="H80" s="108">
        <v>1194</v>
      </c>
      <c r="I80" s="109" t="s">
        <v>58</v>
      </c>
      <c r="J80" s="70">
        <f t="shared" si="4"/>
        <v>0.11939999999999999</v>
      </c>
      <c r="K80" s="108">
        <v>216</v>
      </c>
      <c r="L80" s="109" t="s">
        <v>58</v>
      </c>
      <c r="M80" s="70">
        <f t="shared" si="0"/>
        <v>2.1600000000000001E-2</v>
      </c>
      <c r="N80" s="108">
        <v>186</v>
      </c>
      <c r="O80" s="109" t="s">
        <v>58</v>
      </c>
      <c r="P80" s="70">
        <f t="shared" si="1"/>
        <v>1.8599999999999998E-2</v>
      </c>
    </row>
    <row r="81" spans="2:16">
      <c r="B81" s="108">
        <v>450</v>
      </c>
      <c r="C81" s="109" t="s">
        <v>57</v>
      </c>
      <c r="D81" s="95">
        <f t="shared" si="2"/>
        <v>2.2842639593908631E-3</v>
      </c>
      <c r="E81" s="110">
        <v>4.4489999999999998</v>
      </c>
      <c r="F81" s="111">
        <v>13.55</v>
      </c>
      <c r="G81" s="107">
        <f t="shared" si="3"/>
        <v>17.999000000000002</v>
      </c>
      <c r="H81" s="108">
        <v>1308</v>
      </c>
      <c r="I81" s="109" t="s">
        <v>58</v>
      </c>
      <c r="J81" s="70">
        <f t="shared" si="4"/>
        <v>0.1308</v>
      </c>
      <c r="K81" s="108">
        <v>233</v>
      </c>
      <c r="L81" s="109" t="s">
        <v>58</v>
      </c>
      <c r="M81" s="70">
        <f t="shared" si="0"/>
        <v>2.3300000000000001E-2</v>
      </c>
      <c r="N81" s="108">
        <v>201</v>
      </c>
      <c r="O81" s="109" t="s">
        <v>58</v>
      </c>
      <c r="P81" s="70">
        <f t="shared" si="1"/>
        <v>2.01E-2</v>
      </c>
    </row>
    <row r="82" spans="2:16">
      <c r="B82" s="108">
        <v>500</v>
      </c>
      <c r="C82" s="109" t="s">
        <v>57</v>
      </c>
      <c r="D82" s="95">
        <f t="shared" si="2"/>
        <v>2.5380710659898475E-3</v>
      </c>
      <c r="E82" s="110">
        <v>4.8849999999999998</v>
      </c>
      <c r="F82" s="111">
        <v>13.52</v>
      </c>
      <c r="G82" s="107">
        <f t="shared" si="3"/>
        <v>18.405000000000001</v>
      </c>
      <c r="H82" s="108">
        <v>1419</v>
      </c>
      <c r="I82" s="109" t="s">
        <v>58</v>
      </c>
      <c r="J82" s="70">
        <f t="shared" si="4"/>
        <v>0.1419</v>
      </c>
      <c r="K82" s="108">
        <v>249</v>
      </c>
      <c r="L82" s="109" t="s">
        <v>58</v>
      </c>
      <c r="M82" s="70">
        <f t="shared" si="0"/>
        <v>2.4899999999999999E-2</v>
      </c>
      <c r="N82" s="108">
        <v>216</v>
      </c>
      <c r="O82" s="109" t="s">
        <v>58</v>
      </c>
      <c r="P82" s="70">
        <f t="shared" si="1"/>
        <v>2.1600000000000001E-2</v>
      </c>
    </row>
    <row r="83" spans="2:16">
      <c r="B83" s="108">
        <v>550</v>
      </c>
      <c r="C83" s="109" t="s">
        <v>57</v>
      </c>
      <c r="D83" s="95">
        <f t="shared" si="2"/>
        <v>2.7918781725888328E-3</v>
      </c>
      <c r="E83" s="110">
        <v>5.2009999999999996</v>
      </c>
      <c r="F83" s="111">
        <v>13.46</v>
      </c>
      <c r="G83" s="107">
        <f t="shared" si="3"/>
        <v>18.661000000000001</v>
      </c>
      <c r="H83" s="108">
        <v>1528</v>
      </c>
      <c r="I83" s="109" t="s">
        <v>58</v>
      </c>
      <c r="J83" s="70">
        <f t="shared" si="4"/>
        <v>0.15279999999999999</v>
      </c>
      <c r="K83" s="108">
        <v>265</v>
      </c>
      <c r="L83" s="109" t="s">
        <v>58</v>
      </c>
      <c r="M83" s="70">
        <f t="shared" si="0"/>
        <v>2.6500000000000003E-2</v>
      </c>
      <c r="N83" s="108">
        <v>231</v>
      </c>
      <c r="O83" s="109" t="s">
        <v>58</v>
      </c>
      <c r="P83" s="70">
        <f t="shared" si="1"/>
        <v>2.3100000000000002E-2</v>
      </c>
    </row>
    <row r="84" spans="2:16">
      <c r="B84" s="108">
        <v>600</v>
      </c>
      <c r="C84" s="109" t="s">
        <v>57</v>
      </c>
      <c r="D84" s="95">
        <f t="shared" si="2"/>
        <v>3.0456852791878172E-3</v>
      </c>
      <c r="E84" s="110">
        <v>5.4359999999999999</v>
      </c>
      <c r="F84" s="111">
        <v>13.39</v>
      </c>
      <c r="G84" s="107">
        <f t="shared" si="3"/>
        <v>18.826000000000001</v>
      </c>
      <c r="H84" s="108">
        <v>1637</v>
      </c>
      <c r="I84" s="109" t="s">
        <v>58</v>
      </c>
      <c r="J84" s="70">
        <f t="shared" si="4"/>
        <v>0.16370000000000001</v>
      </c>
      <c r="K84" s="108">
        <v>280</v>
      </c>
      <c r="L84" s="109" t="s">
        <v>58</v>
      </c>
      <c r="M84" s="70">
        <f t="shared" ref="M84:M147" si="5">K84/1000/10</f>
        <v>2.8000000000000004E-2</v>
      </c>
      <c r="N84" s="108">
        <v>245</v>
      </c>
      <c r="O84" s="109" t="s">
        <v>58</v>
      </c>
      <c r="P84" s="70">
        <f t="shared" ref="P84:P147" si="6">N84/1000/10</f>
        <v>2.4500000000000001E-2</v>
      </c>
    </row>
    <row r="85" spans="2:16">
      <c r="B85" s="108">
        <v>650</v>
      </c>
      <c r="C85" s="109" t="s">
        <v>57</v>
      </c>
      <c r="D85" s="95">
        <f t="shared" ref="D85:D88" si="7">B85/1000/$C$5</f>
        <v>3.299492385786802E-3</v>
      </c>
      <c r="E85" s="110">
        <v>5.6139999999999999</v>
      </c>
      <c r="F85" s="111">
        <v>13.31</v>
      </c>
      <c r="G85" s="107">
        <f t="shared" ref="G85:G148" si="8">E85+F85</f>
        <v>18.923999999999999</v>
      </c>
      <c r="H85" s="108">
        <v>1744</v>
      </c>
      <c r="I85" s="109" t="s">
        <v>58</v>
      </c>
      <c r="J85" s="70">
        <f t="shared" ref="J85:J106" si="9">H85/1000/10</f>
        <v>0.1744</v>
      </c>
      <c r="K85" s="108">
        <v>295</v>
      </c>
      <c r="L85" s="109" t="s">
        <v>58</v>
      </c>
      <c r="M85" s="70">
        <f t="shared" si="5"/>
        <v>2.9499999999999998E-2</v>
      </c>
      <c r="N85" s="108">
        <v>258</v>
      </c>
      <c r="O85" s="109" t="s">
        <v>58</v>
      </c>
      <c r="P85" s="70">
        <f t="shared" si="6"/>
        <v>2.58E-2</v>
      </c>
    </row>
    <row r="86" spans="2:16">
      <c r="B86" s="108">
        <v>700</v>
      </c>
      <c r="C86" s="109" t="s">
        <v>57</v>
      </c>
      <c r="D86" s="95">
        <f t="shared" si="7"/>
        <v>3.5532994923857864E-3</v>
      </c>
      <c r="E86" s="110">
        <v>5.7569999999999997</v>
      </c>
      <c r="F86" s="111">
        <v>13.22</v>
      </c>
      <c r="G86" s="107">
        <f t="shared" si="8"/>
        <v>18.977</v>
      </c>
      <c r="H86" s="108">
        <v>1851</v>
      </c>
      <c r="I86" s="109" t="s">
        <v>58</v>
      </c>
      <c r="J86" s="70">
        <f t="shared" si="9"/>
        <v>0.18509999999999999</v>
      </c>
      <c r="K86" s="108">
        <v>309</v>
      </c>
      <c r="L86" s="109" t="s">
        <v>58</v>
      </c>
      <c r="M86" s="70">
        <f t="shared" si="5"/>
        <v>3.09E-2</v>
      </c>
      <c r="N86" s="108">
        <v>272</v>
      </c>
      <c r="O86" s="109" t="s">
        <v>58</v>
      </c>
      <c r="P86" s="70">
        <f t="shared" si="6"/>
        <v>2.7200000000000002E-2</v>
      </c>
    </row>
    <row r="87" spans="2:16">
      <c r="B87" s="108">
        <v>800</v>
      </c>
      <c r="C87" s="109" t="s">
        <v>57</v>
      </c>
      <c r="D87" s="95">
        <f t="shared" si="7"/>
        <v>4.0609137055837565E-3</v>
      </c>
      <c r="E87" s="110">
        <v>5.9809999999999999</v>
      </c>
      <c r="F87" s="111">
        <v>13.03</v>
      </c>
      <c r="G87" s="107">
        <f t="shared" si="8"/>
        <v>19.010999999999999</v>
      </c>
      <c r="H87" s="108">
        <v>2066</v>
      </c>
      <c r="I87" s="109" t="s">
        <v>58</v>
      </c>
      <c r="J87" s="70">
        <f t="shared" si="9"/>
        <v>0.20659999999999998</v>
      </c>
      <c r="K87" s="108">
        <v>339</v>
      </c>
      <c r="L87" s="109" t="s">
        <v>58</v>
      </c>
      <c r="M87" s="70">
        <f t="shared" si="5"/>
        <v>3.39E-2</v>
      </c>
      <c r="N87" s="108">
        <v>298</v>
      </c>
      <c r="O87" s="109" t="s">
        <v>58</v>
      </c>
      <c r="P87" s="70">
        <f t="shared" si="6"/>
        <v>2.98E-2</v>
      </c>
    </row>
    <row r="88" spans="2:16">
      <c r="B88" s="108">
        <v>900</v>
      </c>
      <c r="C88" s="109" t="s">
        <v>57</v>
      </c>
      <c r="D88" s="95">
        <f t="shared" si="7"/>
        <v>4.5685279187817262E-3</v>
      </c>
      <c r="E88" s="110">
        <v>6.1619999999999999</v>
      </c>
      <c r="F88" s="111">
        <v>12.83</v>
      </c>
      <c r="G88" s="107">
        <f t="shared" si="8"/>
        <v>18.992000000000001</v>
      </c>
      <c r="H88" s="108">
        <v>2281</v>
      </c>
      <c r="I88" s="109" t="s">
        <v>58</v>
      </c>
      <c r="J88" s="70">
        <f t="shared" si="9"/>
        <v>0.22810000000000002</v>
      </c>
      <c r="K88" s="108">
        <v>367</v>
      </c>
      <c r="L88" s="109" t="s">
        <v>58</v>
      </c>
      <c r="M88" s="70">
        <f t="shared" si="5"/>
        <v>3.6699999999999997E-2</v>
      </c>
      <c r="N88" s="108">
        <v>324</v>
      </c>
      <c r="O88" s="109" t="s">
        <v>58</v>
      </c>
      <c r="P88" s="70">
        <f t="shared" si="6"/>
        <v>3.2399999999999998E-2</v>
      </c>
    </row>
    <row r="89" spans="2:16">
      <c r="B89" s="108">
        <v>1</v>
      </c>
      <c r="C89" s="118" t="s">
        <v>59</v>
      </c>
      <c r="D89" s="70">
        <f t="shared" ref="D89:D93" si="10">B89/$C$5</f>
        <v>5.076142131979695E-3</v>
      </c>
      <c r="E89" s="110">
        <v>6.3220000000000001</v>
      </c>
      <c r="F89" s="111">
        <v>12.62</v>
      </c>
      <c r="G89" s="107">
        <f t="shared" si="8"/>
        <v>18.942</v>
      </c>
      <c r="H89" s="108">
        <v>2497</v>
      </c>
      <c r="I89" s="109" t="s">
        <v>58</v>
      </c>
      <c r="J89" s="70">
        <f t="shared" si="9"/>
        <v>0.24969999999999998</v>
      </c>
      <c r="K89" s="108">
        <v>395</v>
      </c>
      <c r="L89" s="109" t="s">
        <v>58</v>
      </c>
      <c r="M89" s="70">
        <f t="shared" si="5"/>
        <v>3.95E-2</v>
      </c>
      <c r="N89" s="108">
        <v>350</v>
      </c>
      <c r="O89" s="109" t="s">
        <v>58</v>
      </c>
      <c r="P89" s="70">
        <f t="shared" si="6"/>
        <v>3.4999999999999996E-2</v>
      </c>
    </row>
    <row r="90" spans="2:16">
      <c r="B90" s="108">
        <v>1.1000000000000001</v>
      </c>
      <c r="C90" s="109" t="s">
        <v>59</v>
      </c>
      <c r="D90" s="70">
        <f t="shared" si="10"/>
        <v>5.5837563451776656E-3</v>
      </c>
      <c r="E90" s="110">
        <v>6.47</v>
      </c>
      <c r="F90" s="111">
        <v>12.41</v>
      </c>
      <c r="G90" s="107">
        <f t="shared" si="8"/>
        <v>18.88</v>
      </c>
      <c r="H90" s="108">
        <v>2713</v>
      </c>
      <c r="I90" s="109" t="s">
        <v>58</v>
      </c>
      <c r="J90" s="70">
        <f t="shared" si="9"/>
        <v>0.27129999999999999</v>
      </c>
      <c r="K90" s="108">
        <v>423</v>
      </c>
      <c r="L90" s="109" t="s">
        <v>58</v>
      </c>
      <c r="M90" s="70">
        <f t="shared" si="5"/>
        <v>4.2299999999999997E-2</v>
      </c>
      <c r="N90" s="108">
        <v>375</v>
      </c>
      <c r="O90" s="109" t="s">
        <v>58</v>
      </c>
      <c r="P90" s="70">
        <f t="shared" si="6"/>
        <v>3.7499999999999999E-2</v>
      </c>
    </row>
    <row r="91" spans="2:16">
      <c r="B91" s="108">
        <v>1.2</v>
      </c>
      <c r="C91" s="109" t="s">
        <v>59</v>
      </c>
      <c r="D91" s="70">
        <f t="shared" si="10"/>
        <v>6.0913705583756344E-3</v>
      </c>
      <c r="E91" s="110">
        <v>6.61</v>
      </c>
      <c r="F91" s="111">
        <v>12.2</v>
      </c>
      <c r="G91" s="107">
        <f t="shared" si="8"/>
        <v>18.809999999999999</v>
      </c>
      <c r="H91" s="108">
        <v>2931</v>
      </c>
      <c r="I91" s="109" t="s">
        <v>58</v>
      </c>
      <c r="J91" s="70">
        <f t="shared" si="9"/>
        <v>0.29310000000000003</v>
      </c>
      <c r="K91" s="108">
        <v>450</v>
      </c>
      <c r="L91" s="109" t="s">
        <v>58</v>
      </c>
      <c r="M91" s="70">
        <f t="shared" si="5"/>
        <v>4.4999999999999998E-2</v>
      </c>
      <c r="N91" s="108">
        <v>399</v>
      </c>
      <c r="O91" s="109" t="s">
        <v>58</v>
      </c>
      <c r="P91" s="70">
        <f t="shared" si="6"/>
        <v>3.9900000000000005E-2</v>
      </c>
    </row>
    <row r="92" spans="2:16">
      <c r="B92" s="108">
        <v>1.3</v>
      </c>
      <c r="C92" s="109" t="s">
        <v>59</v>
      </c>
      <c r="D92" s="70">
        <f t="shared" si="10"/>
        <v>6.5989847715736041E-3</v>
      </c>
      <c r="E92" s="110">
        <v>6.7439999999999998</v>
      </c>
      <c r="F92" s="111">
        <v>12</v>
      </c>
      <c r="G92" s="107">
        <f t="shared" si="8"/>
        <v>18.744</v>
      </c>
      <c r="H92" s="108">
        <v>3150</v>
      </c>
      <c r="I92" s="109" t="s">
        <v>58</v>
      </c>
      <c r="J92" s="70">
        <f t="shared" si="9"/>
        <v>0.315</v>
      </c>
      <c r="K92" s="108">
        <v>476</v>
      </c>
      <c r="L92" s="109" t="s">
        <v>58</v>
      </c>
      <c r="M92" s="70">
        <f t="shared" si="5"/>
        <v>4.7599999999999996E-2</v>
      </c>
      <c r="N92" s="108">
        <v>424</v>
      </c>
      <c r="O92" s="109" t="s">
        <v>58</v>
      </c>
      <c r="P92" s="70">
        <f t="shared" si="6"/>
        <v>4.24E-2</v>
      </c>
    </row>
    <row r="93" spans="2:16">
      <c r="B93" s="108">
        <v>1.4</v>
      </c>
      <c r="C93" s="109" t="s">
        <v>59</v>
      </c>
      <c r="D93" s="70">
        <f t="shared" si="10"/>
        <v>7.1065989847715729E-3</v>
      </c>
      <c r="E93" s="110">
        <v>6.8739999999999997</v>
      </c>
      <c r="F93" s="111">
        <v>11.8</v>
      </c>
      <c r="G93" s="107">
        <f t="shared" si="8"/>
        <v>18.673999999999999</v>
      </c>
      <c r="H93" s="108">
        <v>3370</v>
      </c>
      <c r="I93" s="109" t="s">
        <v>58</v>
      </c>
      <c r="J93" s="70">
        <f t="shared" si="9"/>
        <v>0.33700000000000002</v>
      </c>
      <c r="K93" s="108">
        <v>503</v>
      </c>
      <c r="L93" s="109" t="s">
        <v>58</v>
      </c>
      <c r="M93" s="70">
        <f t="shared" si="5"/>
        <v>5.0299999999999997E-2</v>
      </c>
      <c r="N93" s="108">
        <v>449</v>
      </c>
      <c r="O93" s="109" t="s">
        <v>58</v>
      </c>
      <c r="P93" s="70">
        <f t="shared" si="6"/>
        <v>4.4900000000000002E-2</v>
      </c>
    </row>
    <row r="94" spans="2:16">
      <c r="B94" s="108">
        <v>1.5</v>
      </c>
      <c r="C94" s="109" t="s">
        <v>59</v>
      </c>
      <c r="D94" s="70">
        <f t="shared" ref="D94:D157" si="11">B94/$C$5</f>
        <v>7.6142131979695434E-3</v>
      </c>
      <c r="E94" s="110">
        <v>7.0010000000000003</v>
      </c>
      <c r="F94" s="111">
        <v>11.6</v>
      </c>
      <c r="G94" s="107">
        <f t="shared" si="8"/>
        <v>18.600999999999999</v>
      </c>
      <c r="H94" s="108">
        <v>3591</v>
      </c>
      <c r="I94" s="109" t="s">
        <v>58</v>
      </c>
      <c r="J94" s="70">
        <f t="shared" si="9"/>
        <v>0.35910000000000003</v>
      </c>
      <c r="K94" s="108">
        <v>529</v>
      </c>
      <c r="L94" s="109" t="s">
        <v>58</v>
      </c>
      <c r="M94" s="70">
        <f t="shared" si="5"/>
        <v>5.2900000000000003E-2</v>
      </c>
      <c r="N94" s="108">
        <v>473</v>
      </c>
      <c r="O94" s="109" t="s">
        <v>58</v>
      </c>
      <c r="P94" s="70">
        <f t="shared" si="6"/>
        <v>4.7299999999999995E-2</v>
      </c>
    </row>
    <row r="95" spans="2:16">
      <c r="B95" s="108">
        <v>1.6</v>
      </c>
      <c r="C95" s="109" t="s">
        <v>59</v>
      </c>
      <c r="D95" s="70">
        <f t="shared" si="11"/>
        <v>8.1218274111675131E-3</v>
      </c>
      <c r="E95" s="110">
        <v>7.125</v>
      </c>
      <c r="F95" s="111">
        <v>11.41</v>
      </c>
      <c r="G95" s="107">
        <f t="shared" si="8"/>
        <v>18.535</v>
      </c>
      <c r="H95" s="108">
        <v>3813</v>
      </c>
      <c r="I95" s="109" t="s">
        <v>58</v>
      </c>
      <c r="J95" s="70">
        <f t="shared" si="9"/>
        <v>0.38130000000000003</v>
      </c>
      <c r="K95" s="108">
        <v>555</v>
      </c>
      <c r="L95" s="109" t="s">
        <v>58</v>
      </c>
      <c r="M95" s="70">
        <f t="shared" si="5"/>
        <v>5.5500000000000008E-2</v>
      </c>
      <c r="N95" s="108">
        <v>497</v>
      </c>
      <c r="O95" s="109" t="s">
        <v>58</v>
      </c>
      <c r="P95" s="70">
        <f t="shared" si="6"/>
        <v>4.9700000000000001E-2</v>
      </c>
    </row>
    <row r="96" spans="2:16">
      <c r="B96" s="108">
        <v>1.7</v>
      </c>
      <c r="C96" s="109" t="s">
        <v>59</v>
      </c>
      <c r="D96" s="70">
        <f t="shared" si="11"/>
        <v>8.6294416243654828E-3</v>
      </c>
      <c r="E96" s="110">
        <v>7.2460000000000004</v>
      </c>
      <c r="F96" s="111">
        <v>11.23</v>
      </c>
      <c r="G96" s="107">
        <f t="shared" si="8"/>
        <v>18.475999999999999</v>
      </c>
      <c r="H96" s="108">
        <v>4036</v>
      </c>
      <c r="I96" s="109" t="s">
        <v>58</v>
      </c>
      <c r="J96" s="70">
        <f t="shared" si="9"/>
        <v>0.40359999999999996</v>
      </c>
      <c r="K96" s="108">
        <v>580</v>
      </c>
      <c r="L96" s="109" t="s">
        <v>58</v>
      </c>
      <c r="M96" s="70">
        <f t="shared" si="5"/>
        <v>5.7999999999999996E-2</v>
      </c>
      <c r="N96" s="108">
        <v>521</v>
      </c>
      <c r="O96" s="109" t="s">
        <v>58</v>
      </c>
      <c r="P96" s="70">
        <f t="shared" si="6"/>
        <v>5.21E-2</v>
      </c>
    </row>
    <row r="97" spans="2:16">
      <c r="B97" s="108">
        <v>1.8</v>
      </c>
      <c r="C97" s="109" t="s">
        <v>59</v>
      </c>
      <c r="D97" s="70">
        <f t="shared" si="11"/>
        <v>9.1370558375634525E-3</v>
      </c>
      <c r="E97" s="110">
        <v>7.3650000000000002</v>
      </c>
      <c r="F97" s="111">
        <v>11.05</v>
      </c>
      <c r="G97" s="107">
        <f t="shared" si="8"/>
        <v>18.414999999999999</v>
      </c>
      <c r="H97" s="108">
        <v>4260</v>
      </c>
      <c r="I97" s="109" t="s">
        <v>58</v>
      </c>
      <c r="J97" s="70">
        <f t="shared" si="9"/>
        <v>0.42599999999999999</v>
      </c>
      <c r="K97" s="108">
        <v>605</v>
      </c>
      <c r="L97" s="109" t="s">
        <v>58</v>
      </c>
      <c r="M97" s="70">
        <f t="shared" si="5"/>
        <v>6.0499999999999998E-2</v>
      </c>
      <c r="N97" s="108">
        <v>545</v>
      </c>
      <c r="O97" s="109" t="s">
        <v>58</v>
      </c>
      <c r="P97" s="70">
        <f t="shared" si="6"/>
        <v>5.4500000000000007E-2</v>
      </c>
    </row>
    <row r="98" spans="2:16">
      <c r="B98" s="108">
        <v>2</v>
      </c>
      <c r="C98" s="109" t="s">
        <v>59</v>
      </c>
      <c r="D98" s="70">
        <f t="shared" si="11"/>
        <v>1.015228426395939E-2</v>
      </c>
      <c r="E98" s="110">
        <v>7.5970000000000004</v>
      </c>
      <c r="F98" s="111">
        <v>10.71</v>
      </c>
      <c r="G98" s="107">
        <f t="shared" si="8"/>
        <v>18.307000000000002</v>
      </c>
      <c r="H98" s="108">
        <v>4710</v>
      </c>
      <c r="I98" s="109" t="s">
        <v>58</v>
      </c>
      <c r="J98" s="70">
        <f t="shared" si="9"/>
        <v>0.47099999999999997</v>
      </c>
      <c r="K98" s="108">
        <v>656</v>
      </c>
      <c r="L98" s="109" t="s">
        <v>58</v>
      </c>
      <c r="M98" s="70">
        <f t="shared" si="5"/>
        <v>6.5600000000000006E-2</v>
      </c>
      <c r="N98" s="108">
        <v>593</v>
      </c>
      <c r="O98" s="109" t="s">
        <v>58</v>
      </c>
      <c r="P98" s="70">
        <f t="shared" si="6"/>
        <v>5.9299999999999999E-2</v>
      </c>
    </row>
    <row r="99" spans="2:16">
      <c r="B99" s="108">
        <v>2.25</v>
      </c>
      <c r="C99" s="109" t="s">
        <v>59</v>
      </c>
      <c r="D99" s="70">
        <f t="shared" si="11"/>
        <v>1.1421319796954314E-2</v>
      </c>
      <c r="E99" s="110">
        <v>7.875</v>
      </c>
      <c r="F99" s="111">
        <v>10.32</v>
      </c>
      <c r="G99" s="107">
        <f t="shared" si="8"/>
        <v>18.195</v>
      </c>
      <c r="H99" s="108">
        <v>5278</v>
      </c>
      <c r="I99" s="109" t="s">
        <v>58</v>
      </c>
      <c r="J99" s="70">
        <f t="shared" si="9"/>
        <v>0.52779999999999994</v>
      </c>
      <c r="K99" s="108">
        <v>719</v>
      </c>
      <c r="L99" s="109" t="s">
        <v>58</v>
      </c>
      <c r="M99" s="70">
        <f t="shared" si="5"/>
        <v>7.1899999999999992E-2</v>
      </c>
      <c r="N99" s="108">
        <v>652</v>
      </c>
      <c r="O99" s="109" t="s">
        <v>58</v>
      </c>
      <c r="P99" s="70">
        <f t="shared" si="6"/>
        <v>6.5200000000000008E-2</v>
      </c>
    </row>
    <row r="100" spans="2:16">
      <c r="B100" s="108">
        <v>2.5</v>
      </c>
      <c r="C100" s="109" t="s">
        <v>59</v>
      </c>
      <c r="D100" s="70">
        <f t="shared" si="11"/>
        <v>1.2690355329949238E-2</v>
      </c>
      <c r="E100" s="110">
        <v>8.1389999999999993</v>
      </c>
      <c r="F100" s="111">
        <v>9.9589999999999996</v>
      </c>
      <c r="G100" s="107">
        <f t="shared" si="8"/>
        <v>18.097999999999999</v>
      </c>
      <c r="H100" s="108">
        <v>5849</v>
      </c>
      <c r="I100" s="109" t="s">
        <v>58</v>
      </c>
      <c r="J100" s="70">
        <f t="shared" si="9"/>
        <v>0.58489999999999998</v>
      </c>
      <c r="K100" s="108">
        <v>780</v>
      </c>
      <c r="L100" s="109" t="s">
        <v>58</v>
      </c>
      <c r="M100" s="70">
        <f t="shared" si="5"/>
        <v>7.8E-2</v>
      </c>
      <c r="N100" s="108">
        <v>710</v>
      </c>
      <c r="O100" s="109" t="s">
        <v>58</v>
      </c>
      <c r="P100" s="70">
        <f t="shared" si="6"/>
        <v>7.0999999999999994E-2</v>
      </c>
    </row>
    <row r="101" spans="2:16">
      <c r="B101" s="108">
        <v>2.75</v>
      </c>
      <c r="C101" s="109" t="s">
        <v>59</v>
      </c>
      <c r="D101" s="70">
        <f t="shared" si="11"/>
        <v>1.3959390862944163E-2</v>
      </c>
      <c r="E101" s="110">
        <v>8.3889999999999993</v>
      </c>
      <c r="F101" s="111">
        <v>9.6240000000000006</v>
      </c>
      <c r="G101" s="107">
        <f t="shared" si="8"/>
        <v>18.012999999999998</v>
      </c>
      <c r="H101" s="108">
        <v>6424</v>
      </c>
      <c r="I101" s="109" t="s">
        <v>58</v>
      </c>
      <c r="J101" s="70">
        <f t="shared" si="9"/>
        <v>0.64240000000000008</v>
      </c>
      <c r="K101" s="108">
        <v>840</v>
      </c>
      <c r="L101" s="109" t="s">
        <v>58</v>
      </c>
      <c r="M101" s="70">
        <f t="shared" si="5"/>
        <v>8.3999999999999991E-2</v>
      </c>
      <c r="N101" s="108">
        <v>769</v>
      </c>
      <c r="O101" s="109" t="s">
        <v>58</v>
      </c>
      <c r="P101" s="70">
        <f t="shared" si="6"/>
        <v>7.6899999999999996E-2</v>
      </c>
    </row>
    <row r="102" spans="2:16">
      <c r="B102" s="108">
        <v>3</v>
      </c>
      <c r="C102" s="109" t="s">
        <v>59</v>
      </c>
      <c r="D102" s="70">
        <f t="shared" si="11"/>
        <v>1.5228426395939087E-2</v>
      </c>
      <c r="E102" s="110">
        <v>8.625</v>
      </c>
      <c r="F102" s="111">
        <v>9.3140000000000001</v>
      </c>
      <c r="G102" s="107">
        <f t="shared" si="8"/>
        <v>17.939</v>
      </c>
      <c r="H102" s="108">
        <v>7003</v>
      </c>
      <c r="I102" s="109" t="s">
        <v>58</v>
      </c>
      <c r="J102" s="70">
        <f t="shared" si="9"/>
        <v>0.70030000000000003</v>
      </c>
      <c r="K102" s="108">
        <v>898</v>
      </c>
      <c r="L102" s="109" t="s">
        <v>58</v>
      </c>
      <c r="M102" s="70">
        <f t="shared" si="5"/>
        <v>8.9800000000000005E-2</v>
      </c>
      <c r="N102" s="108">
        <v>826</v>
      </c>
      <c r="O102" s="109" t="s">
        <v>58</v>
      </c>
      <c r="P102" s="70">
        <f t="shared" si="6"/>
        <v>8.2599999999999993E-2</v>
      </c>
    </row>
    <row r="103" spans="2:16">
      <c r="B103" s="108">
        <v>3.25</v>
      </c>
      <c r="C103" s="109" t="s">
        <v>59</v>
      </c>
      <c r="D103" s="70">
        <f t="shared" si="11"/>
        <v>1.6497461928934011E-2</v>
      </c>
      <c r="E103" s="110">
        <v>8.8460000000000001</v>
      </c>
      <c r="F103" s="111">
        <v>9.0259999999999998</v>
      </c>
      <c r="G103" s="107">
        <f t="shared" si="8"/>
        <v>17.872</v>
      </c>
      <c r="H103" s="108">
        <v>7584</v>
      </c>
      <c r="I103" s="109" t="s">
        <v>58</v>
      </c>
      <c r="J103" s="70">
        <f t="shared" si="9"/>
        <v>0.75839999999999996</v>
      </c>
      <c r="K103" s="108">
        <v>954</v>
      </c>
      <c r="L103" s="109" t="s">
        <v>58</v>
      </c>
      <c r="M103" s="70">
        <f t="shared" si="5"/>
        <v>9.5399999999999999E-2</v>
      </c>
      <c r="N103" s="108">
        <v>883</v>
      </c>
      <c r="O103" s="109" t="s">
        <v>58</v>
      </c>
      <c r="P103" s="70">
        <f t="shared" si="6"/>
        <v>8.8300000000000003E-2</v>
      </c>
    </row>
    <row r="104" spans="2:16">
      <c r="B104" s="108">
        <v>3.5</v>
      </c>
      <c r="C104" s="109" t="s">
        <v>59</v>
      </c>
      <c r="D104" s="70">
        <f t="shared" si="11"/>
        <v>1.7766497461928935E-2</v>
      </c>
      <c r="E104" s="110">
        <v>9.0540000000000003</v>
      </c>
      <c r="F104" s="111">
        <v>8.7579999999999991</v>
      </c>
      <c r="G104" s="107">
        <f t="shared" si="8"/>
        <v>17.811999999999998</v>
      </c>
      <c r="H104" s="108">
        <v>8169</v>
      </c>
      <c r="I104" s="109" t="s">
        <v>58</v>
      </c>
      <c r="J104" s="70">
        <f t="shared" si="9"/>
        <v>0.81690000000000007</v>
      </c>
      <c r="K104" s="108">
        <v>1009</v>
      </c>
      <c r="L104" s="109" t="s">
        <v>58</v>
      </c>
      <c r="M104" s="70">
        <f t="shared" si="5"/>
        <v>0.10089999999999999</v>
      </c>
      <c r="N104" s="108">
        <v>940</v>
      </c>
      <c r="O104" s="109" t="s">
        <v>58</v>
      </c>
      <c r="P104" s="70">
        <f t="shared" si="6"/>
        <v>9.4E-2</v>
      </c>
    </row>
    <row r="105" spans="2:16">
      <c r="B105" s="108">
        <v>3.75</v>
      </c>
      <c r="C105" s="109" t="s">
        <v>59</v>
      </c>
      <c r="D105" s="70">
        <f t="shared" si="11"/>
        <v>1.9035532994923859E-2</v>
      </c>
      <c r="E105" s="110">
        <v>9.2479999999999993</v>
      </c>
      <c r="F105" s="111">
        <v>8.5090000000000003</v>
      </c>
      <c r="G105" s="107">
        <f t="shared" si="8"/>
        <v>17.756999999999998</v>
      </c>
      <c r="H105" s="108">
        <v>8755</v>
      </c>
      <c r="I105" s="109" t="s">
        <v>58</v>
      </c>
      <c r="J105" s="70">
        <f t="shared" si="9"/>
        <v>0.87550000000000006</v>
      </c>
      <c r="K105" s="108">
        <v>1063</v>
      </c>
      <c r="L105" s="109" t="s">
        <v>58</v>
      </c>
      <c r="M105" s="70">
        <f t="shared" si="5"/>
        <v>0.10629999999999999</v>
      </c>
      <c r="N105" s="108">
        <v>996</v>
      </c>
      <c r="O105" s="109" t="s">
        <v>58</v>
      </c>
      <c r="P105" s="70">
        <f t="shared" si="6"/>
        <v>9.9599999999999994E-2</v>
      </c>
    </row>
    <row r="106" spans="2:16">
      <c r="B106" s="108">
        <v>4</v>
      </c>
      <c r="C106" s="109" t="s">
        <v>59</v>
      </c>
      <c r="D106" s="70">
        <f t="shared" si="11"/>
        <v>2.030456852791878E-2</v>
      </c>
      <c r="E106" s="110">
        <v>9.4290000000000003</v>
      </c>
      <c r="F106" s="111">
        <v>8.2750000000000004</v>
      </c>
      <c r="G106" s="107">
        <f t="shared" si="8"/>
        <v>17.704000000000001</v>
      </c>
      <c r="H106" s="108">
        <v>9344</v>
      </c>
      <c r="I106" s="109" t="s">
        <v>58</v>
      </c>
      <c r="J106" s="70">
        <f t="shared" si="9"/>
        <v>0.9343999999999999</v>
      </c>
      <c r="K106" s="108">
        <v>1116</v>
      </c>
      <c r="L106" s="109" t="s">
        <v>58</v>
      </c>
      <c r="M106" s="70">
        <f t="shared" si="5"/>
        <v>0.1116</v>
      </c>
      <c r="N106" s="108">
        <v>1052</v>
      </c>
      <c r="O106" s="109" t="s">
        <v>58</v>
      </c>
      <c r="P106" s="70">
        <f t="shared" si="6"/>
        <v>0.1052</v>
      </c>
    </row>
    <row r="107" spans="2:16">
      <c r="B107" s="108">
        <v>4.5</v>
      </c>
      <c r="C107" s="109" t="s">
        <v>59</v>
      </c>
      <c r="D107" s="70">
        <f t="shared" si="11"/>
        <v>2.2842639593908629E-2</v>
      </c>
      <c r="E107" s="110">
        <v>9.7539999999999996</v>
      </c>
      <c r="F107" s="111">
        <v>7.851</v>
      </c>
      <c r="G107" s="107">
        <f t="shared" si="8"/>
        <v>17.605</v>
      </c>
      <c r="H107" s="108">
        <v>1.05</v>
      </c>
      <c r="I107" s="118" t="s">
        <v>60</v>
      </c>
      <c r="J107" s="71">
        <f t="shared" ref="J107:J169" si="12">H107</f>
        <v>1.05</v>
      </c>
      <c r="K107" s="108">
        <v>1224</v>
      </c>
      <c r="L107" s="109" t="s">
        <v>58</v>
      </c>
      <c r="M107" s="70">
        <f t="shared" si="5"/>
        <v>0.12239999999999999</v>
      </c>
      <c r="N107" s="108">
        <v>1163</v>
      </c>
      <c r="O107" s="109" t="s">
        <v>58</v>
      </c>
      <c r="P107" s="70">
        <f t="shared" si="6"/>
        <v>0.1163</v>
      </c>
    </row>
    <row r="108" spans="2:16">
      <c r="B108" s="108">
        <v>5</v>
      </c>
      <c r="C108" s="109" t="s">
        <v>59</v>
      </c>
      <c r="D108" s="70">
        <f t="shared" si="11"/>
        <v>2.5380710659898477E-2</v>
      </c>
      <c r="E108" s="110">
        <v>10.039999999999999</v>
      </c>
      <c r="F108" s="111">
        <v>7.4740000000000002</v>
      </c>
      <c r="G108" s="107">
        <f t="shared" si="8"/>
        <v>17.513999999999999</v>
      </c>
      <c r="H108" s="108">
        <v>1.17</v>
      </c>
      <c r="I108" s="109" t="s">
        <v>60</v>
      </c>
      <c r="J108" s="71">
        <f t="shared" si="12"/>
        <v>1.17</v>
      </c>
      <c r="K108" s="108">
        <v>1327</v>
      </c>
      <c r="L108" s="109" t="s">
        <v>58</v>
      </c>
      <c r="M108" s="70">
        <f t="shared" si="5"/>
        <v>0.13269999999999998</v>
      </c>
      <c r="N108" s="108">
        <v>1272</v>
      </c>
      <c r="O108" s="109" t="s">
        <v>58</v>
      </c>
      <c r="P108" s="70">
        <f t="shared" si="6"/>
        <v>0.12720000000000001</v>
      </c>
    </row>
    <row r="109" spans="2:16">
      <c r="B109" s="108">
        <v>5.5</v>
      </c>
      <c r="C109" s="109" t="s">
        <v>59</v>
      </c>
      <c r="D109" s="70">
        <f t="shared" si="11"/>
        <v>2.7918781725888325E-2</v>
      </c>
      <c r="E109" s="110">
        <v>10.28</v>
      </c>
      <c r="F109" s="111">
        <v>7.1379999999999999</v>
      </c>
      <c r="G109" s="107">
        <f t="shared" si="8"/>
        <v>17.417999999999999</v>
      </c>
      <c r="H109" s="108">
        <v>1.29</v>
      </c>
      <c r="I109" s="109" t="s">
        <v>60</v>
      </c>
      <c r="J109" s="71">
        <f t="shared" si="12"/>
        <v>1.29</v>
      </c>
      <c r="K109" s="108">
        <v>1427</v>
      </c>
      <c r="L109" s="109" t="s">
        <v>58</v>
      </c>
      <c r="M109" s="70">
        <f t="shared" si="5"/>
        <v>0.14269999999999999</v>
      </c>
      <c r="N109" s="108">
        <v>1379</v>
      </c>
      <c r="O109" s="109" t="s">
        <v>58</v>
      </c>
      <c r="P109" s="70">
        <f t="shared" si="6"/>
        <v>0.13789999999999999</v>
      </c>
    </row>
    <row r="110" spans="2:16">
      <c r="B110" s="108">
        <v>6</v>
      </c>
      <c r="C110" s="109" t="s">
        <v>59</v>
      </c>
      <c r="D110" s="70">
        <f t="shared" si="11"/>
        <v>3.0456852791878174E-2</v>
      </c>
      <c r="E110" s="110">
        <v>10.49</v>
      </c>
      <c r="F110" s="111">
        <v>6.8360000000000003</v>
      </c>
      <c r="G110" s="107">
        <f t="shared" si="8"/>
        <v>17.326000000000001</v>
      </c>
      <c r="H110" s="108">
        <v>1.41</v>
      </c>
      <c r="I110" s="109" t="s">
        <v>60</v>
      </c>
      <c r="J110" s="71">
        <f t="shared" si="12"/>
        <v>1.41</v>
      </c>
      <c r="K110" s="108">
        <v>1523</v>
      </c>
      <c r="L110" s="109" t="s">
        <v>58</v>
      </c>
      <c r="M110" s="70">
        <f t="shared" si="5"/>
        <v>0.15229999999999999</v>
      </c>
      <c r="N110" s="108">
        <v>1485</v>
      </c>
      <c r="O110" s="109" t="s">
        <v>58</v>
      </c>
      <c r="P110" s="70">
        <f t="shared" si="6"/>
        <v>0.14850000000000002</v>
      </c>
    </row>
    <row r="111" spans="2:16">
      <c r="B111" s="108">
        <v>6.5</v>
      </c>
      <c r="C111" s="109" t="s">
        <v>59</v>
      </c>
      <c r="D111" s="70">
        <f t="shared" si="11"/>
        <v>3.2994923857868022E-2</v>
      </c>
      <c r="E111" s="110">
        <v>10.68</v>
      </c>
      <c r="F111" s="111">
        <v>6.5620000000000003</v>
      </c>
      <c r="G111" s="107">
        <f t="shared" si="8"/>
        <v>17.242000000000001</v>
      </c>
      <c r="H111" s="108">
        <v>1.53</v>
      </c>
      <c r="I111" s="109" t="s">
        <v>60</v>
      </c>
      <c r="J111" s="71">
        <f t="shared" si="12"/>
        <v>1.53</v>
      </c>
      <c r="K111" s="108">
        <v>1616</v>
      </c>
      <c r="L111" s="109" t="s">
        <v>58</v>
      </c>
      <c r="M111" s="70">
        <f t="shared" si="5"/>
        <v>0.16160000000000002</v>
      </c>
      <c r="N111" s="108">
        <v>1590</v>
      </c>
      <c r="O111" s="109" t="s">
        <v>58</v>
      </c>
      <c r="P111" s="70">
        <f t="shared" si="6"/>
        <v>0.159</v>
      </c>
    </row>
    <row r="112" spans="2:16">
      <c r="B112" s="108">
        <v>7</v>
      </c>
      <c r="C112" s="109" t="s">
        <v>59</v>
      </c>
      <c r="D112" s="70">
        <f t="shared" si="11"/>
        <v>3.553299492385787E-2</v>
      </c>
      <c r="E112" s="110">
        <v>10.85</v>
      </c>
      <c r="F112" s="111">
        <v>6.3129999999999997</v>
      </c>
      <c r="G112" s="107">
        <f t="shared" si="8"/>
        <v>17.163</v>
      </c>
      <c r="H112" s="108">
        <v>1.66</v>
      </c>
      <c r="I112" s="109" t="s">
        <v>60</v>
      </c>
      <c r="J112" s="71">
        <f t="shared" si="12"/>
        <v>1.66</v>
      </c>
      <c r="K112" s="108">
        <v>1707</v>
      </c>
      <c r="L112" s="109" t="s">
        <v>58</v>
      </c>
      <c r="M112" s="70">
        <f t="shared" si="5"/>
        <v>0.17070000000000002</v>
      </c>
      <c r="N112" s="108">
        <v>1694</v>
      </c>
      <c r="O112" s="109" t="s">
        <v>58</v>
      </c>
      <c r="P112" s="70">
        <f t="shared" si="6"/>
        <v>0.1694</v>
      </c>
    </row>
    <row r="113" spans="1:16">
      <c r="B113" s="108">
        <v>8</v>
      </c>
      <c r="C113" s="109" t="s">
        <v>59</v>
      </c>
      <c r="D113" s="70">
        <f t="shared" si="11"/>
        <v>4.060913705583756E-2</v>
      </c>
      <c r="E113" s="110">
        <v>11.13</v>
      </c>
      <c r="F113" s="111">
        <v>5.8760000000000003</v>
      </c>
      <c r="G113" s="107">
        <f t="shared" si="8"/>
        <v>17.006</v>
      </c>
      <c r="H113" s="108">
        <v>1.9</v>
      </c>
      <c r="I113" s="109" t="s">
        <v>60</v>
      </c>
      <c r="J113" s="71">
        <f t="shared" si="12"/>
        <v>1.9</v>
      </c>
      <c r="K113" s="108">
        <v>1897</v>
      </c>
      <c r="L113" s="109" t="s">
        <v>58</v>
      </c>
      <c r="M113" s="70">
        <f t="shared" si="5"/>
        <v>0.18970000000000001</v>
      </c>
      <c r="N113" s="108">
        <v>1899</v>
      </c>
      <c r="O113" s="109" t="s">
        <v>58</v>
      </c>
      <c r="P113" s="70">
        <f t="shared" si="6"/>
        <v>0.18990000000000001</v>
      </c>
    </row>
    <row r="114" spans="1:16">
      <c r="B114" s="108">
        <v>9</v>
      </c>
      <c r="C114" s="109" t="s">
        <v>59</v>
      </c>
      <c r="D114" s="70">
        <f t="shared" si="11"/>
        <v>4.5685279187817257E-2</v>
      </c>
      <c r="E114" s="110">
        <v>11.38</v>
      </c>
      <c r="F114" s="111">
        <v>5.5049999999999999</v>
      </c>
      <c r="G114" s="107">
        <f t="shared" si="8"/>
        <v>16.885000000000002</v>
      </c>
      <c r="H114" s="108">
        <v>2.15</v>
      </c>
      <c r="I114" s="109" t="s">
        <v>60</v>
      </c>
      <c r="J114" s="71">
        <f t="shared" si="12"/>
        <v>2.15</v>
      </c>
      <c r="K114" s="108">
        <v>2077</v>
      </c>
      <c r="L114" s="109" t="s">
        <v>58</v>
      </c>
      <c r="M114" s="70">
        <f t="shared" si="5"/>
        <v>0.2077</v>
      </c>
      <c r="N114" s="108">
        <v>2100</v>
      </c>
      <c r="O114" s="109" t="s">
        <v>58</v>
      </c>
      <c r="P114" s="70">
        <f t="shared" si="6"/>
        <v>0.21000000000000002</v>
      </c>
    </row>
    <row r="115" spans="1:16">
      <c r="B115" s="108">
        <v>10</v>
      </c>
      <c r="C115" s="109" t="s">
        <v>59</v>
      </c>
      <c r="D115" s="70">
        <f t="shared" si="11"/>
        <v>5.0761421319796954E-2</v>
      </c>
      <c r="E115" s="110">
        <v>11.61</v>
      </c>
      <c r="F115" s="111">
        <v>5.1840000000000002</v>
      </c>
      <c r="G115" s="107">
        <f t="shared" si="8"/>
        <v>16.794</v>
      </c>
      <c r="H115" s="108">
        <v>2.4</v>
      </c>
      <c r="I115" s="109" t="s">
        <v>60</v>
      </c>
      <c r="J115" s="71">
        <f t="shared" si="12"/>
        <v>2.4</v>
      </c>
      <c r="K115" s="108">
        <v>2248</v>
      </c>
      <c r="L115" s="109" t="s">
        <v>58</v>
      </c>
      <c r="M115" s="70">
        <f t="shared" si="5"/>
        <v>0.22480000000000003</v>
      </c>
      <c r="N115" s="108">
        <v>2297</v>
      </c>
      <c r="O115" s="109" t="s">
        <v>58</v>
      </c>
      <c r="P115" s="70">
        <f t="shared" si="6"/>
        <v>0.22970000000000002</v>
      </c>
    </row>
    <row r="116" spans="1:16">
      <c r="B116" s="108">
        <v>11</v>
      </c>
      <c r="C116" s="109" t="s">
        <v>59</v>
      </c>
      <c r="D116" s="70">
        <f t="shared" si="11"/>
        <v>5.5837563451776651E-2</v>
      </c>
      <c r="E116" s="110">
        <v>11.84</v>
      </c>
      <c r="F116" s="111">
        <v>4.9039999999999999</v>
      </c>
      <c r="G116" s="107">
        <f t="shared" si="8"/>
        <v>16.744</v>
      </c>
      <c r="H116" s="108">
        <v>2.66</v>
      </c>
      <c r="I116" s="109" t="s">
        <v>60</v>
      </c>
      <c r="J116" s="71">
        <f t="shared" si="12"/>
        <v>2.66</v>
      </c>
      <c r="K116" s="108">
        <v>2411</v>
      </c>
      <c r="L116" s="109" t="s">
        <v>58</v>
      </c>
      <c r="M116" s="70">
        <f t="shared" si="5"/>
        <v>0.24110000000000001</v>
      </c>
      <c r="N116" s="108">
        <v>2491</v>
      </c>
      <c r="O116" s="109" t="s">
        <v>58</v>
      </c>
      <c r="P116" s="70">
        <f t="shared" si="6"/>
        <v>0.24910000000000002</v>
      </c>
    </row>
    <row r="117" spans="1:16">
      <c r="B117" s="108">
        <v>12</v>
      </c>
      <c r="C117" s="109" t="s">
        <v>59</v>
      </c>
      <c r="D117" s="70">
        <f t="shared" si="11"/>
        <v>6.0913705583756347E-2</v>
      </c>
      <c r="E117" s="110">
        <v>12.08</v>
      </c>
      <c r="F117" s="111">
        <v>4.6559999999999997</v>
      </c>
      <c r="G117" s="107">
        <f t="shared" si="8"/>
        <v>16.736000000000001</v>
      </c>
      <c r="H117" s="108">
        <v>2.91</v>
      </c>
      <c r="I117" s="109" t="s">
        <v>60</v>
      </c>
      <c r="J117" s="71">
        <f t="shared" si="12"/>
        <v>2.91</v>
      </c>
      <c r="K117" s="108">
        <v>2567</v>
      </c>
      <c r="L117" s="109" t="s">
        <v>58</v>
      </c>
      <c r="M117" s="70">
        <f t="shared" si="5"/>
        <v>0.25670000000000004</v>
      </c>
      <c r="N117" s="108">
        <v>2681</v>
      </c>
      <c r="O117" s="109" t="s">
        <v>58</v>
      </c>
      <c r="P117" s="70">
        <f t="shared" si="6"/>
        <v>0.2681</v>
      </c>
    </row>
    <row r="118" spans="1:16">
      <c r="B118" s="108">
        <v>13</v>
      </c>
      <c r="C118" s="109" t="s">
        <v>59</v>
      </c>
      <c r="D118" s="70">
        <f t="shared" si="11"/>
        <v>6.5989847715736044E-2</v>
      </c>
      <c r="E118" s="110">
        <v>12.34</v>
      </c>
      <c r="F118" s="111">
        <v>4.4370000000000003</v>
      </c>
      <c r="G118" s="107">
        <f t="shared" si="8"/>
        <v>16.777000000000001</v>
      </c>
      <c r="H118" s="108">
        <v>3.16</v>
      </c>
      <c r="I118" s="109" t="s">
        <v>60</v>
      </c>
      <c r="J118" s="71">
        <f t="shared" si="12"/>
        <v>3.16</v>
      </c>
      <c r="K118" s="108">
        <v>2716</v>
      </c>
      <c r="L118" s="109" t="s">
        <v>58</v>
      </c>
      <c r="M118" s="70">
        <f t="shared" si="5"/>
        <v>0.27160000000000001</v>
      </c>
      <c r="N118" s="108">
        <v>2866</v>
      </c>
      <c r="O118" s="109" t="s">
        <v>58</v>
      </c>
      <c r="P118" s="70">
        <f t="shared" si="6"/>
        <v>0.28660000000000002</v>
      </c>
    </row>
    <row r="119" spans="1:16">
      <c r="B119" s="108">
        <v>14</v>
      </c>
      <c r="C119" s="109" t="s">
        <v>59</v>
      </c>
      <c r="D119" s="70">
        <f t="shared" si="11"/>
        <v>7.1065989847715741E-2</v>
      </c>
      <c r="E119" s="110">
        <v>12.62</v>
      </c>
      <c r="F119" s="111">
        <v>4.2389999999999999</v>
      </c>
      <c r="G119" s="107">
        <f t="shared" si="8"/>
        <v>16.858999999999998</v>
      </c>
      <c r="H119" s="108">
        <v>3.41</v>
      </c>
      <c r="I119" s="109" t="s">
        <v>60</v>
      </c>
      <c r="J119" s="71">
        <f t="shared" si="12"/>
        <v>3.41</v>
      </c>
      <c r="K119" s="108">
        <v>2858</v>
      </c>
      <c r="L119" s="109" t="s">
        <v>58</v>
      </c>
      <c r="M119" s="70">
        <f t="shared" si="5"/>
        <v>0.2858</v>
      </c>
      <c r="N119" s="108">
        <v>3048</v>
      </c>
      <c r="O119" s="109" t="s">
        <v>58</v>
      </c>
      <c r="P119" s="70">
        <f t="shared" si="6"/>
        <v>0.30480000000000002</v>
      </c>
    </row>
    <row r="120" spans="1:16">
      <c r="B120" s="108">
        <v>15</v>
      </c>
      <c r="C120" s="109" t="s">
        <v>59</v>
      </c>
      <c r="D120" s="70">
        <f t="shared" si="11"/>
        <v>7.6142131979695438E-2</v>
      </c>
      <c r="E120" s="110">
        <v>12.93</v>
      </c>
      <c r="F120" s="111">
        <v>4.0609999999999999</v>
      </c>
      <c r="G120" s="107">
        <f t="shared" si="8"/>
        <v>16.991</v>
      </c>
      <c r="H120" s="108">
        <v>3.66</v>
      </c>
      <c r="I120" s="109" t="s">
        <v>60</v>
      </c>
      <c r="J120" s="71">
        <f t="shared" si="12"/>
        <v>3.66</v>
      </c>
      <c r="K120" s="108">
        <v>2994</v>
      </c>
      <c r="L120" s="109" t="s">
        <v>58</v>
      </c>
      <c r="M120" s="70">
        <f t="shared" si="5"/>
        <v>0.2994</v>
      </c>
      <c r="N120" s="108">
        <v>3225</v>
      </c>
      <c r="O120" s="109" t="s">
        <v>58</v>
      </c>
      <c r="P120" s="70">
        <f t="shared" si="6"/>
        <v>0.32250000000000001</v>
      </c>
    </row>
    <row r="121" spans="1:16">
      <c r="B121" s="108">
        <v>16</v>
      </c>
      <c r="C121" s="109" t="s">
        <v>59</v>
      </c>
      <c r="D121" s="70">
        <f t="shared" si="11"/>
        <v>8.1218274111675121E-2</v>
      </c>
      <c r="E121" s="110">
        <v>13.27</v>
      </c>
      <c r="F121" s="111">
        <v>3.9</v>
      </c>
      <c r="G121" s="107">
        <f t="shared" si="8"/>
        <v>17.169999999999998</v>
      </c>
      <c r="H121" s="108">
        <v>3.91</v>
      </c>
      <c r="I121" s="109" t="s">
        <v>60</v>
      </c>
      <c r="J121" s="71">
        <f t="shared" si="12"/>
        <v>3.91</v>
      </c>
      <c r="K121" s="108">
        <v>3124</v>
      </c>
      <c r="L121" s="109" t="s">
        <v>58</v>
      </c>
      <c r="M121" s="70">
        <f t="shared" si="5"/>
        <v>0.31240000000000001</v>
      </c>
      <c r="N121" s="108">
        <v>3397</v>
      </c>
      <c r="O121" s="109" t="s">
        <v>58</v>
      </c>
      <c r="P121" s="70">
        <f t="shared" si="6"/>
        <v>0.3397</v>
      </c>
    </row>
    <row r="122" spans="1:16">
      <c r="B122" s="108">
        <v>17</v>
      </c>
      <c r="C122" s="109" t="s">
        <v>59</v>
      </c>
      <c r="D122" s="70">
        <f t="shared" si="11"/>
        <v>8.6294416243654817E-2</v>
      </c>
      <c r="E122" s="110">
        <v>13.62</v>
      </c>
      <c r="F122" s="111">
        <v>3.7519999999999998</v>
      </c>
      <c r="G122" s="107">
        <f t="shared" si="8"/>
        <v>17.372</v>
      </c>
      <c r="H122" s="108">
        <v>4.16</v>
      </c>
      <c r="I122" s="109" t="s">
        <v>60</v>
      </c>
      <c r="J122" s="71">
        <f t="shared" si="12"/>
        <v>4.16</v>
      </c>
      <c r="K122" s="108">
        <v>3248</v>
      </c>
      <c r="L122" s="109" t="s">
        <v>58</v>
      </c>
      <c r="M122" s="70">
        <f t="shared" si="5"/>
        <v>0.32480000000000003</v>
      </c>
      <c r="N122" s="108">
        <v>3564</v>
      </c>
      <c r="O122" s="109" t="s">
        <v>58</v>
      </c>
      <c r="P122" s="70">
        <f t="shared" si="6"/>
        <v>0.35639999999999999</v>
      </c>
    </row>
    <row r="123" spans="1:16">
      <c r="B123" s="108">
        <v>18</v>
      </c>
      <c r="C123" s="109" t="s">
        <v>59</v>
      </c>
      <c r="D123" s="70">
        <f t="shared" si="11"/>
        <v>9.1370558375634514E-2</v>
      </c>
      <c r="E123" s="110">
        <v>14</v>
      </c>
      <c r="F123" s="111">
        <v>3.617</v>
      </c>
      <c r="G123" s="107">
        <f t="shared" si="8"/>
        <v>17.617000000000001</v>
      </c>
      <c r="H123" s="108">
        <v>4.4000000000000004</v>
      </c>
      <c r="I123" s="109" t="s">
        <v>60</v>
      </c>
      <c r="J123" s="71">
        <f t="shared" si="12"/>
        <v>4.4000000000000004</v>
      </c>
      <c r="K123" s="108">
        <v>3365</v>
      </c>
      <c r="L123" s="109" t="s">
        <v>58</v>
      </c>
      <c r="M123" s="70">
        <f t="shared" si="5"/>
        <v>0.33650000000000002</v>
      </c>
      <c r="N123" s="108">
        <v>3726</v>
      </c>
      <c r="O123" s="109" t="s">
        <v>58</v>
      </c>
      <c r="P123" s="70">
        <f t="shared" si="6"/>
        <v>0.37259999999999999</v>
      </c>
    </row>
    <row r="124" spans="1:16">
      <c r="B124" s="108">
        <v>20</v>
      </c>
      <c r="C124" s="109" t="s">
        <v>59</v>
      </c>
      <c r="D124" s="70">
        <f t="shared" si="11"/>
        <v>0.10152284263959391</v>
      </c>
      <c r="E124" s="110">
        <v>14.83</v>
      </c>
      <c r="F124" s="111">
        <v>3.3780000000000001</v>
      </c>
      <c r="G124" s="107">
        <f t="shared" si="8"/>
        <v>18.207999999999998</v>
      </c>
      <c r="H124" s="108">
        <v>4.87</v>
      </c>
      <c r="I124" s="109" t="s">
        <v>60</v>
      </c>
      <c r="J124" s="71">
        <f t="shared" si="12"/>
        <v>4.87</v>
      </c>
      <c r="K124" s="108">
        <v>3613</v>
      </c>
      <c r="L124" s="109" t="s">
        <v>58</v>
      </c>
      <c r="M124" s="70">
        <f t="shared" si="5"/>
        <v>0.36130000000000001</v>
      </c>
      <c r="N124" s="108">
        <v>4035</v>
      </c>
      <c r="O124" s="109" t="s">
        <v>58</v>
      </c>
      <c r="P124" s="70">
        <f t="shared" si="6"/>
        <v>0.40350000000000003</v>
      </c>
    </row>
    <row r="125" spans="1:16">
      <c r="B125" s="72">
        <v>22.5</v>
      </c>
      <c r="C125" s="74" t="s">
        <v>59</v>
      </c>
      <c r="D125" s="70">
        <f t="shared" si="11"/>
        <v>0.11421319796954314</v>
      </c>
      <c r="E125" s="110">
        <v>15.97</v>
      </c>
      <c r="F125" s="111">
        <v>3.125</v>
      </c>
      <c r="G125" s="107">
        <f t="shared" si="8"/>
        <v>19.094999999999999</v>
      </c>
      <c r="H125" s="108">
        <v>5.44</v>
      </c>
      <c r="I125" s="109" t="s">
        <v>60</v>
      </c>
      <c r="J125" s="71">
        <f t="shared" si="12"/>
        <v>5.44</v>
      </c>
      <c r="K125" s="108">
        <v>3901</v>
      </c>
      <c r="L125" s="109" t="s">
        <v>58</v>
      </c>
      <c r="M125" s="70">
        <f t="shared" si="5"/>
        <v>0.3901</v>
      </c>
      <c r="N125" s="108">
        <v>4391</v>
      </c>
      <c r="O125" s="109" t="s">
        <v>58</v>
      </c>
      <c r="P125" s="70">
        <f t="shared" si="6"/>
        <v>0.43909999999999999</v>
      </c>
    </row>
    <row r="126" spans="1:16">
      <c r="B126" s="72">
        <v>25</v>
      </c>
      <c r="C126" s="74" t="s">
        <v>59</v>
      </c>
      <c r="D126" s="70">
        <f t="shared" si="11"/>
        <v>0.12690355329949238</v>
      </c>
      <c r="E126" s="110">
        <v>17.190000000000001</v>
      </c>
      <c r="F126" s="111">
        <v>2.911</v>
      </c>
      <c r="G126" s="107">
        <f t="shared" si="8"/>
        <v>20.101000000000003</v>
      </c>
      <c r="H126" s="72">
        <v>5.99</v>
      </c>
      <c r="I126" s="74" t="s">
        <v>60</v>
      </c>
      <c r="J126" s="71">
        <f t="shared" si="12"/>
        <v>5.99</v>
      </c>
      <c r="K126" s="72">
        <v>4149</v>
      </c>
      <c r="L126" s="74" t="s">
        <v>58</v>
      </c>
      <c r="M126" s="70">
        <f t="shared" si="5"/>
        <v>0.41489999999999999</v>
      </c>
      <c r="N126" s="72">
        <v>4715</v>
      </c>
      <c r="O126" s="74" t="s">
        <v>58</v>
      </c>
      <c r="P126" s="70">
        <f t="shared" si="6"/>
        <v>0.47149999999999997</v>
      </c>
    </row>
    <row r="127" spans="1:16">
      <c r="B127" s="72">
        <v>27.5</v>
      </c>
      <c r="C127" s="74" t="s">
        <v>59</v>
      </c>
      <c r="D127" s="70">
        <f t="shared" si="11"/>
        <v>0.13959390862944163</v>
      </c>
      <c r="E127" s="110">
        <v>18.47</v>
      </c>
      <c r="F127" s="111">
        <v>2.7290000000000001</v>
      </c>
      <c r="G127" s="107">
        <f t="shared" si="8"/>
        <v>21.198999999999998</v>
      </c>
      <c r="H127" s="72">
        <v>6.5</v>
      </c>
      <c r="I127" s="74" t="s">
        <v>60</v>
      </c>
      <c r="J127" s="71">
        <f t="shared" si="12"/>
        <v>6.5</v>
      </c>
      <c r="K127" s="72">
        <v>4365</v>
      </c>
      <c r="L127" s="74" t="s">
        <v>58</v>
      </c>
      <c r="M127" s="70">
        <f t="shared" si="5"/>
        <v>0.4365</v>
      </c>
      <c r="N127" s="72">
        <v>5010</v>
      </c>
      <c r="O127" s="74" t="s">
        <v>58</v>
      </c>
      <c r="P127" s="70">
        <f t="shared" si="6"/>
        <v>0.501</v>
      </c>
    </row>
    <row r="128" spans="1:16">
      <c r="A128" s="112"/>
      <c r="B128" s="108">
        <v>30</v>
      </c>
      <c r="C128" s="109" t="s">
        <v>59</v>
      </c>
      <c r="D128" s="70">
        <f t="shared" si="11"/>
        <v>0.15228426395939088</v>
      </c>
      <c r="E128" s="110">
        <v>19.78</v>
      </c>
      <c r="F128" s="111">
        <v>2.57</v>
      </c>
      <c r="G128" s="107">
        <f t="shared" si="8"/>
        <v>22.35</v>
      </c>
      <c r="H128" s="108">
        <v>6.99</v>
      </c>
      <c r="I128" s="109" t="s">
        <v>60</v>
      </c>
      <c r="J128" s="71">
        <f t="shared" si="12"/>
        <v>6.99</v>
      </c>
      <c r="K128" s="72">
        <v>4553</v>
      </c>
      <c r="L128" s="74" t="s">
        <v>58</v>
      </c>
      <c r="M128" s="70">
        <f t="shared" si="5"/>
        <v>0.45529999999999998</v>
      </c>
      <c r="N128" s="72">
        <v>5278</v>
      </c>
      <c r="O128" s="74" t="s">
        <v>58</v>
      </c>
      <c r="P128" s="70">
        <f t="shared" si="6"/>
        <v>0.52779999999999994</v>
      </c>
    </row>
    <row r="129" spans="1:16">
      <c r="A129" s="112"/>
      <c r="B129" s="108">
        <v>32.5</v>
      </c>
      <c r="C129" s="109" t="s">
        <v>59</v>
      </c>
      <c r="D129" s="70">
        <f t="shared" si="11"/>
        <v>0.1649746192893401</v>
      </c>
      <c r="E129" s="110">
        <v>21.11</v>
      </c>
      <c r="F129" s="111">
        <v>2.431</v>
      </c>
      <c r="G129" s="107">
        <f t="shared" si="8"/>
        <v>23.541</v>
      </c>
      <c r="H129" s="108">
        <v>7.46</v>
      </c>
      <c r="I129" s="109" t="s">
        <v>60</v>
      </c>
      <c r="J129" s="71">
        <f t="shared" si="12"/>
        <v>7.46</v>
      </c>
      <c r="K129" s="72">
        <v>4718</v>
      </c>
      <c r="L129" s="74" t="s">
        <v>58</v>
      </c>
      <c r="M129" s="70">
        <f t="shared" si="5"/>
        <v>0.4718</v>
      </c>
      <c r="N129" s="72">
        <v>5521</v>
      </c>
      <c r="O129" s="74" t="s">
        <v>58</v>
      </c>
      <c r="P129" s="70">
        <f t="shared" si="6"/>
        <v>0.55210000000000004</v>
      </c>
    </row>
    <row r="130" spans="1:16">
      <c r="A130" s="112"/>
      <c r="B130" s="108">
        <v>35</v>
      </c>
      <c r="C130" s="109" t="s">
        <v>59</v>
      </c>
      <c r="D130" s="70">
        <f t="shared" si="11"/>
        <v>0.17766497461928935</v>
      </c>
      <c r="E130" s="110">
        <v>22.45</v>
      </c>
      <c r="F130" s="111">
        <v>2.3079999999999998</v>
      </c>
      <c r="G130" s="107">
        <f t="shared" si="8"/>
        <v>24.757999999999999</v>
      </c>
      <c r="H130" s="108">
        <v>7.9</v>
      </c>
      <c r="I130" s="109" t="s">
        <v>60</v>
      </c>
      <c r="J130" s="71">
        <f t="shared" si="12"/>
        <v>7.9</v>
      </c>
      <c r="K130" s="72">
        <v>4863</v>
      </c>
      <c r="L130" s="74" t="s">
        <v>58</v>
      </c>
      <c r="M130" s="70">
        <f t="shared" si="5"/>
        <v>0.48630000000000007</v>
      </c>
      <c r="N130" s="72">
        <v>5743</v>
      </c>
      <c r="O130" s="74" t="s">
        <v>58</v>
      </c>
      <c r="P130" s="70">
        <f t="shared" si="6"/>
        <v>0.57430000000000003</v>
      </c>
    </row>
    <row r="131" spans="1:16">
      <c r="A131" s="112"/>
      <c r="B131" s="108">
        <v>37.5</v>
      </c>
      <c r="C131" s="109" t="s">
        <v>59</v>
      </c>
      <c r="D131" s="70">
        <f t="shared" si="11"/>
        <v>0.19035532994923857</v>
      </c>
      <c r="E131" s="110">
        <v>23.78</v>
      </c>
      <c r="F131" s="111">
        <v>2.198</v>
      </c>
      <c r="G131" s="107">
        <f t="shared" si="8"/>
        <v>25.978000000000002</v>
      </c>
      <c r="H131" s="108">
        <v>8.32</v>
      </c>
      <c r="I131" s="109" t="s">
        <v>60</v>
      </c>
      <c r="J131" s="71">
        <f t="shared" si="12"/>
        <v>8.32</v>
      </c>
      <c r="K131" s="72">
        <v>4993</v>
      </c>
      <c r="L131" s="74" t="s">
        <v>58</v>
      </c>
      <c r="M131" s="70">
        <f t="shared" si="5"/>
        <v>0.49930000000000002</v>
      </c>
      <c r="N131" s="72">
        <v>5945</v>
      </c>
      <c r="O131" s="74" t="s">
        <v>58</v>
      </c>
      <c r="P131" s="70">
        <f t="shared" si="6"/>
        <v>0.59450000000000003</v>
      </c>
    </row>
    <row r="132" spans="1:16">
      <c r="A132" s="112"/>
      <c r="B132" s="108">
        <v>40</v>
      </c>
      <c r="C132" s="109" t="s">
        <v>59</v>
      </c>
      <c r="D132" s="70">
        <f t="shared" si="11"/>
        <v>0.20304568527918782</v>
      </c>
      <c r="E132" s="110">
        <v>25.09</v>
      </c>
      <c r="F132" s="111">
        <v>2.0990000000000002</v>
      </c>
      <c r="G132" s="107">
        <f t="shared" si="8"/>
        <v>27.189</v>
      </c>
      <c r="H132" s="108">
        <v>8.7200000000000006</v>
      </c>
      <c r="I132" s="109" t="s">
        <v>60</v>
      </c>
      <c r="J132" s="71">
        <f t="shared" si="12"/>
        <v>8.7200000000000006</v>
      </c>
      <c r="K132" s="72">
        <v>5108</v>
      </c>
      <c r="L132" s="74" t="s">
        <v>58</v>
      </c>
      <c r="M132" s="70">
        <f t="shared" si="5"/>
        <v>0.51079999999999992</v>
      </c>
      <c r="N132" s="72">
        <v>6130</v>
      </c>
      <c r="O132" s="74" t="s">
        <v>58</v>
      </c>
      <c r="P132" s="70">
        <f t="shared" si="6"/>
        <v>0.61299999999999999</v>
      </c>
    </row>
    <row r="133" spans="1:16">
      <c r="A133" s="112"/>
      <c r="B133" s="108">
        <v>45</v>
      </c>
      <c r="C133" s="109" t="s">
        <v>59</v>
      </c>
      <c r="D133" s="70">
        <f t="shared" si="11"/>
        <v>0.22842639593908629</v>
      </c>
      <c r="E133" s="110">
        <v>27.66</v>
      </c>
      <c r="F133" s="111">
        <v>1.929</v>
      </c>
      <c r="G133" s="107">
        <f t="shared" si="8"/>
        <v>29.588999999999999</v>
      </c>
      <c r="H133" s="108">
        <v>9.48</v>
      </c>
      <c r="I133" s="109" t="s">
        <v>60</v>
      </c>
      <c r="J133" s="71">
        <f t="shared" si="12"/>
        <v>9.48</v>
      </c>
      <c r="K133" s="72">
        <v>5358</v>
      </c>
      <c r="L133" s="74" t="s">
        <v>58</v>
      </c>
      <c r="M133" s="70">
        <f t="shared" si="5"/>
        <v>0.53579999999999994</v>
      </c>
      <c r="N133" s="72">
        <v>6457</v>
      </c>
      <c r="O133" s="74" t="s">
        <v>58</v>
      </c>
      <c r="P133" s="70">
        <f t="shared" si="6"/>
        <v>0.64569999999999994</v>
      </c>
    </row>
    <row r="134" spans="1:16">
      <c r="A134" s="112"/>
      <c r="B134" s="108">
        <v>50</v>
      </c>
      <c r="C134" s="109" t="s">
        <v>59</v>
      </c>
      <c r="D134" s="70">
        <f t="shared" si="11"/>
        <v>0.25380710659898476</v>
      </c>
      <c r="E134" s="110">
        <v>30.14</v>
      </c>
      <c r="F134" s="111">
        <v>1.7869999999999999</v>
      </c>
      <c r="G134" s="107">
        <f t="shared" si="8"/>
        <v>31.927</v>
      </c>
      <c r="H134" s="108">
        <v>10.17</v>
      </c>
      <c r="I134" s="109" t="s">
        <v>60</v>
      </c>
      <c r="J134" s="71">
        <f t="shared" si="12"/>
        <v>10.17</v>
      </c>
      <c r="K134" s="72">
        <v>5563</v>
      </c>
      <c r="L134" s="74" t="s">
        <v>58</v>
      </c>
      <c r="M134" s="70">
        <f t="shared" si="5"/>
        <v>0.55630000000000002</v>
      </c>
      <c r="N134" s="72">
        <v>6737</v>
      </c>
      <c r="O134" s="74" t="s">
        <v>58</v>
      </c>
      <c r="P134" s="70">
        <f t="shared" si="6"/>
        <v>0.67369999999999997</v>
      </c>
    </row>
    <row r="135" spans="1:16">
      <c r="A135" s="112"/>
      <c r="B135" s="108">
        <v>55</v>
      </c>
      <c r="C135" s="109" t="s">
        <v>59</v>
      </c>
      <c r="D135" s="70">
        <f t="shared" si="11"/>
        <v>0.27918781725888325</v>
      </c>
      <c r="E135" s="110">
        <v>32.5</v>
      </c>
      <c r="F135" s="111">
        <v>1.6659999999999999</v>
      </c>
      <c r="G135" s="107">
        <f t="shared" si="8"/>
        <v>34.165999999999997</v>
      </c>
      <c r="H135" s="108">
        <v>10.82</v>
      </c>
      <c r="I135" s="109" t="s">
        <v>60</v>
      </c>
      <c r="J135" s="71">
        <f t="shared" si="12"/>
        <v>10.82</v>
      </c>
      <c r="K135" s="72">
        <v>5734</v>
      </c>
      <c r="L135" s="74" t="s">
        <v>58</v>
      </c>
      <c r="M135" s="70">
        <f t="shared" si="5"/>
        <v>0.57340000000000002</v>
      </c>
      <c r="N135" s="72">
        <v>6979</v>
      </c>
      <c r="O135" s="74" t="s">
        <v>58</v>
      </c>
      <c r="P135" s="70">
        <f t="shared" si="6"/>
        <v>0.69789999999999996</v>
      </c>
    </row>
    <row r="136" spans="1:16">
      <c r="A136" s="112"/>
      <c r="B136" s="108">
        <v>60</v>
      </c>
      <c r="C136" s="109" t="s">
        <v>59</v>
      </c>
      <c r="D136" s="70">
        <f t="shared" si="11"/>
        <v>0.30456852791878175</v>
      </c>
      <c r="E136" s="110">
        <v>34.76</v>
      </c>
      <c r="F136" s="111">
        <v>1.5620000000000001</v>
      </c>
      <c r="G136" s="107">
        <f t="shared" si="8"/>
        <v>36.321999999999996</v>
      </c>
      <c r="H136" s="108">
        <v>11.43</v>
      </c>
      <c r="I136" s="109" t="s">
        <v>60</v>
      </c>
      <c r="J136" s="71">
        <f t="shared" si="12"/>
        <v>11.43</v>
      </c>
      <c r="K136" s="72">
        <v>5880</v>
      </c>
      <c r="L136" s="74" t="s">
        <v>58</v>
      </c>
      <c r="M136" s="70">
        <f t="shared" si="5"/>
        <v>0.58799999999999997</v>
      </c>
      <c r="N136" s="72">
        <v>7191</v>
      </c>
      <c r="O136" s="74" t="s">
        <v>58</v>
      </c>
      <c r="P136" s="70">
        <f t="shared" si="6"/>
        <v>0.71909999999999996</v>
      </c>
    </row>
    <row r="137" spans="1:16">
      <c r="A137" s="112"/>
      <c r="B137" s="108">
        <v>65</v>
      </c>
      <c r="C137" s="109" t="s">
        <v>59</v>
      </c>
      <c r="D137" s="70">
        <f t="shared" si="11"/>
        <v>0.32994923857868019</v>
      </c>
      <c r="E137" s="110">
        <v>36.909999999999997</v>
      </c>
      <c r="F137" s="111">
        <v>1.472</v>
      </c>
      <c r="G137" s="107">
        <f t="shared" si="8"/>
        <v>38.381999999999998</v>
      </c>
      <c r="H137" s="108">
        <v>12</v>
      </c>
      <c r="I137" s="109" t="s">
        <v>60</v>
      </c>
      <c r="J137" s="71">
        <f t="shared" si="12"/>
        <v>12</v>
      </c>
      <c r="K137" s="72">
        <v>6006</v>
      </c>
      <c r="L137" s="74" t="s">
        <v>58</v>
      </c>
      <c r="M137" s="70">
        <f t="shared" si="5"/>
        <v>0.60060000000000002</v>
      </c>
      <c r="N137" s="72">
        <v>7378</v>
      </c>
      <c r="O137" s="74" t="s">
        <v>58</v>
      </c>
      <c r="P137" s="70">
        <f t="shared" si="6"/>
        <v>0.73780000000000001</v>
      </c>
    </row>
    <row r="138" spans="1:16">
      <c r="A138" s="112"/>
      <c r="B138" s="108">
        <v>70</v>
      </c>
      <c r="C138" s="109" t="s">
        <v>59</v>
      </c>
      <c r="D138" s="70">
        <f t="shared" si="11"/>
        <v>0.35532994923857869</v>
      </c>
      <c r="E138" s="110">
        <v>38.96</v>
      </c>
      <c r="F138" s="111">
        <v>1.393</v>
      </c>
      <c r="G138" s="107">
        <f t="shared" si="8"/>
        <v>40.353000000000002</v>
      </c>
      <c r="H138" s="108">
        <v>12.55</v>
      </c>
      <c r="I138" s="109" t="s">
        <v>60</v>
      </c>
      <c r="J138" s="71">
        <f t="shared" si="12"/>
        <v>12.55</v>
      </c>
      <c r="K138" s="72">
        <v>6117</v>
      </c>
      <c r="L138" s="74" t="s">
        <v>58</v>
      </c>
      <c r="M138" s="70">
        <f t="shared" si="5"/>
        <v>0.61170000000000002</v>
      </c>
      <c r="N138" s="72">
        <v>7546</v>
      </c>
      <c r="O138" s="74" t="s">
        <v>58</v>
      </c>
      <c r="P138" s="70">
        <f t="shared" si="6"/>
        <v>0.75460000000000005</v>
      </c>
    </row>
    <row r="139" spans="1:16">
      <c r="A139" s="112"/>
      <c r="B139" s="108">
        <v>80</v>
      </c>
      <c r="C139" s="109" t="s">
        <v>59</v>
      </c>
      <c r="D139" s="70">
        <f t="shared" si="11"/>
        <v>0.40609137055837563</v>
      </c>
      <c r="E139" s="110">
        <v>42.78</v>
      </c>
      <c r="F139" s="111">
        <v>1.2589999999999999</v>
      </c>
      <c r="G139" s="107">
        <f t="shared" si="8"/>
        <v>44.039000000000001</v>
      </c>
      <c r="H139" s="108">
        <v>13.56</v>
      </c>
      <c r="I139" s="109" t="s">
        <v>60</v>
      </c>
      <c r="J139" s="71">
        <f t="shared" si="12"/>
        <v>13.56</v>
      </c>
      <c r="K139" s="72">
        <v>6384</v>
      </c>
      <c r="L139" s="74" t="s">
        <v>58</v>
      </c>
      <c r="M139" s="70">
        <f t="shared" si="5"/>
        <v>0.63840000000000008</v>
      </c>
      <c r="N139" s="72">
        <v>7833</v>
      </c>
      <c r="O139" s="74" t="s">
        <v>58</v>
      </c>
      <c r="P139" s="70">
        <f t="shared" si="6"/>
        <v>0.7833</v>
      </c>
    </row>
    <row r="140" spans="1:16">
      <c r="A140" s="112"/>
      <c r="B140" s="108">
        <v>90</v>
      </c>
      <c r="C140" s="113" t="s">
        <v>59</v>
      </c>
      <c r="D140" s="70">
        <f t="shared" si="11"/>
        <v>0.45685279187817257</v>
      </c>
      <c r="E140" s="110">
        <v>46.26</v>
      </c>
      <c r="F140" s="111">
        <v>1.151</v>
      </c>
      <c r="G140" s="107">
        <f t="shared" si="8"/>
        <v>47.411000000000001</v>
      </c>
      <c r="H140" s="108">
        <v>14.5</v>
      </c>
      <c r="I140" s="109" t="s">
        <v>60</v>
      </c>
      <c r="J140" s="71">
        <f t="shared" si="12"/>
        <v>14.5</v>
      </c>
      <c r="K140" s="72">
        <v>6601</v>
      </c>
      <c r="L140" s="74" t="s">
        <v>58</v>
      </c>
      <c r="M140" s="70">
        <f t="shared" si="5"/>
        <v>0.66010000000000002</v>
      </c>
      <c r="N140" s="72">
        <v>8072</v>
      </c>
      <c r="O140" s="74" t="s">
        <v>58</v>
      </c>
      <c r="P140" s="70">
        <f t="shared" si="6"/>
        <v>0.80719999999999992</v>
      </c>
    </row>
    <row r="141" spans="1:16">
      <c r="B141" s="108">
        <v>100</v>
      </c>
      <c r="C141" s="74" t="s">
        <v>59</v>
      </c>
      <c r="D141" s="70">
        <f t="shared" si="11"/>
        <v>0.50761421319796951</v>
      </c>
      <c r="E141" s="110">
        <v>49.44</v>
      </c>
      <c r="F141" s="111">
        <v>1.0620000000000001</v>
      </c>
      <c r="G141" s="107">
        <f t="shared" si="8"/>
        <v>50.501999999999995</v>
      </c>
      <c r="H141" s="72">
        <v>15.38</v>
      </c>
      <c r="I141" s="74" t="s">
        <v>60</v>
      </c>
      <c r="J141" s="71">
        <f t="shared" si="12"/>
        <v>15.38</v>
      </c>
      <c r="K141" s="72">
        <v>6782</v>
      </c>
      <c r="L141" s="74" t="s">
        <v>58</v>
      </c>
      <c r="M141" s="70">
        <f t="shared" si="5"/>
        <v>0.67820000000000003</v>
      </c>
      <c r="N141" s="72">
        <v>8275</v>
      </c>
      <c r="O141" s="74" t="s">
        <v>58</v>
      </c>
      <c r="P141" s="70">
        <f t="shared" si="6"/>
        <v>0.82750000000000001</v>
      </c>
    </row>
    <row r="142" spans="1:16">
      <c r="B142" s="108">
        <v>110</v>
      </c>
      <c r="C142" s="74" t="s">
        <v>59</v>
      </c>
      <c r="D142" s="70">
        <f t="shared" si="11"/>
        <v>0.55837563451776651</v>
      </c>
      <c r="E142" s="110">
        <v>52.35</v>
      </c>
      <c r="F142" s="111">
        <v>0.98619999999999997</v>
      </c>
      <c r="G142" s="107">
        <f t="shared" si="8"/>
        <v>53.336199999999998</v>
      </c>
      <c r="H142" s="72">
        <v>16.21</v>
      </c>
      <c r="I142" s="74" t="s">
        <v>60</v>
      </c>
      <c r="J142" s="71">
        <f t="shared" si="12"/>
        <v>16.21</v>
      </c>
      <c r="K142" s="72">
        <v>6938</v>
      </c>
      <c r="L142" s="74" t="s">
        <v>58</v>
      </c>
      <c r="M142" s="70">
        <f t="shared" si="5"/>
        <v>0.69379999999999997</v>
      </c>
      <c r="N142" s="72">
        <v>8451</v>
      </c>
      <c r="O142" s="74" t="s">
        <v>58</v>
      </c>
      <c r="P142" s="70">
        <f t="shared" si="6"/>
        <v>0.84510000000000007</v>
      </c>
    </row>
    <row r="143" spans="1:16">
      <c r="B143" s="108">
        <v>120</v>
      </c>
      <c r="C143" s="74" t="s">
        <v>59</v>
      </c>
      <c r="D143" s="70">
        <f t="shared" si="11"/>
        <v>0.6091370558375635</v>
      </c>
      <c r="E143" s="110">
        <v>55</v>
      </c>
      <c r="F143" s="111">
        <v>0.92169999999999996</v>
      </c>
      <c r="G143" s="107">
        <f t="shared" si="8"/>
        <v>55.921700000000001</v>
      </c>
      <c r="H143" s="72">
        <v>16.989999999999998</v>
      </c>
      <c r="I143" s="74" t="s">
        <v>60</v>
      </c>
      <c r="J143" s="71">
        <f t="shared" si="12"/>
        <v>16.989999999999998</v>
      </c>
      <c r="K143" s="72">
        <v>7074</v>
      </c>
      <c r="L143" s="74" t="s">
        <v>58</v>
      </c>
      <c r="M143" s="70">
        <f t="shared" si="5"/>
        <v>0.70740000000000003</v>
      </c>
      <c r="N143" s="72">
        <v>8605</v>
      </c>
      <c r="O143" s="74" t="s">
        <v>58</v>
      </c>
      <c r="P143" s="70">
        <f t="shared" si="6"/>
        <v>0.86050000000000004</v>
      </c>
    </row>
    <row r="144" spans="1:16">
      <c r="B144" s="108">
        <v>130</v>
      </c>
      <c r="C144" s="74" t="s">
        <v>59</v>
      </c>
      <c r="D144" s="70">
        <f t="shared" si="11"/>
        <v>0.65989847715736039</v>
      </c>
      <c r="E144" s="110">
        <v>57.45</v>
      </c>
      <c r="F144" s="111">
        <v>0.86580000000000001</v>
      </c>
      <c r="G144" s="107">
        <f t="shared" si="8"/>
        <v>58.315800000000003</v>
      </c>
      <c r="H144" s="72">
        <v>17.75</v>
      </c>
      <c r="I144" s="74" t="s">
        <v>60</v>
      </c>
      <c r="J144" s="71">
        <f t="shared" si="12"/>
        <v>17.75</v>
      </c>
      <c r="K144" s="72">
        <v>7195</v>
      </c>
      <c r="L144" s="74" t="s">
        <v>58</v>
      </c>
      <c r="M144" s="70">
        <f t="shared" si="5"/>
        <v>0.71950000000000003</v>
      </c>
      <c r="N144" s="72">
        <v>8743</v>
      </c>
      <c r="O144" s="74" t="s">
        <v>58</v>
      </c>
      <c r="P144" s="70">
        <f t="shared" si="6"/>
        <v>0.87430000000000008</v>
      </c>
    </row>
    <row r="145" spans="2:16">
      <c r="B145" s="108">
        <v>140</v>
      </c>
      <c r="C145" s="74" t="s">
        <v>59</v>
      </c>
      <c r="D145" s="70">
        <f t="shared" si="11"/>
        <v>0.71065989847715738</v>
      </c>
      <c r="E145" s="110">
        <v>59.7</v>
      </c>
      <c r="F145" s="111">
        <v>0.81689999999999996</v>
      </c>
      <c r="G145" s="107">
        <f t="shared" si="8"/>
        <v>60.5169</v>
      </c>
      <c r="H145" s="72">
        <v>18.47</v>
      </c>
      <c r="I145" s="74" t="s">
        <v>60</v>
      </c>
      <c r="J145" s="71">
        <f t="shared" si="12"/>
        <v>18.47</v>
      </c>
      <c r="K145" s="72">
        <v>7304</v>
      </c>
      <c r="L145" s="74" t="s">
        <v>58</v>
      </c>
      <c r="M145" s="70">
        <f t="shared" si="5"/>
        <v>0.73040000000000005</v>
      </c>
      <c r="N145" s="72">
        <v>8867</v>
      </c>
      <c r="O145" s="74" t="s">
        <v>58</v>
      </c>
      <c r="P145" s="70">
        <f t="shared" si="6"/>
        <v>0.88670000000000004</v>
      </c>
    </row>
    <row r="146" spans="2:16">
      <c r="B146" s="108">
        <v>150</v>
      </c>
      <c r="C146" s="74" t="s">
        <v>59</v>
      </c>
      <c r="D146" s="70">
        <f t="shared" si="11"/>
        <v>0.76142131979695427</v>
      </c>
      <c r="E146" s="110">
        <v>61.78</v>
      </c>
      <c r="F146" s="111">
        <v>0.77370000000000005</v>
      </c>
      <c r="G146" s="107">
        <f t="shared" si="8"/>
        <v>62.553699999999999</v>
      </c>
      <c r="H146" s="72">
        <v>19.170000000000002</v>
      </c>
      <c r="I146" s="74" t="s">
        <v>60</v>
      </c>
      <c r="J146" s="71">
        <f t="shared" si="12"/>
        <v>19.170000000000002</v>
      </c>
      <c r="K146" s="72">
        <v>7403</v>
      </c>
      <c r="L146" s="74" t="s">
        <v>58</v>
      </c>
      <c r="M146" s="70">
        <f t="shared" si="5"/>
        <v>0.74029999999999996</v>
      </c>
      <c r="N146" s="72">
        <v>8979</v>
      </c>
      <c r="O146" s="74" t="s">
        <v>58</v>
      </c>
      <c r="P146" s="70">
        <f t="shared" si="6"/>
        <v>0.89789999999999992</v>
      </c>
    </row>
    <row r="147" spans="2:16">
      <c r="B147" s="108">
        <v>160</v>
      </c>
      <c r="C147" s="74" t="s">
        <v>59</v>
      </c>
      <c r="D147" s="70">
        <f t="shared" si="11"/>
        <v>0.81218274111675126</v>
      </c>
      <c r="E147" s="110">
        <v>63.71</v>
      </c>
      <c r="F147" s="111">
        <v>0.73519999999999996</v>
      </c>
      <c r="G147" s="107">
        <f t="shared" si="8"/>
        <v>64.4452</v>
      </c>
      <c r="H147" s="72">
        <v>19.84</v>
      </c>
      <c r="I147" s="74" t="s">
        <v>60</v>
      </c>
      <c r="J147" s="71">
        <f t="shared" si="12"/>
        <v>19.84</v>
      </c>
      <c r="K147" s="72">
        <v>7494</v>
      </c>
      <c r="L147" s="74" t="s">
        <v>58</v>
      </c>
      <c r="M147" s="70">
        <f t="shared" si="5"/>
        <v>0.74939999999999996</v>
      </c>
      <c r="N147" s="72">
        <v>9082</v>
      </c>
      <c r="O147" s="74" t="s">
        <v>58</v>
      </c>
      <c r="P147" s="70">
        <f t="shared" si="6"/>
        <v>0.90820000000000012</v>
      </c>
    </row>
    <row r="148" spans="2:16">
      <c r="B148" s="108">
        <v>170</v>
      </c>
      <c r="C148" s="74" t="s">
        <v>59</v>
      </c>
      <c r="D148" s="70">
        <f t="shared" si="11"/>
        <v>0.86294416243654826</v>
      </c>
      <c r="E148" s="110">
        <v>65.510000000000005</v>
      </c>
      <c r="F148" s="111">
        <v>0.7006</v>
      </c>
      <c r="G148" s="107">
        <f t="shared" si="8"/>
        <v>66.210599999999999</v>
      </c>
      <c r="H148" s="72">
        <v>20.5</v>
      </c>
      <c r="I148" s="74" t="s">
        <v>60</v>
      </c>
      <c r="J148" s="71">
        <f t="shared" si="12"/>
        <v>20.5</v>
      </c>
      <c r="K148" s="72">
        <v>7578</v>
      </c>
      <c r="L148" s="74" t="s">
        <v>58</v>
      </c>
      <c r="M148" s="70">
        <f t="shared" ref="M148:M158" si="13">K148/1000/10</f>
        <v>0.75780000000000003</v>
      </c>
      <c r="N148" s="72">
        <v>9176</v>
      </c>
      <c r="O148" s="74" t="s">
        <v>58</v>
      </c>
      <c r="P148" s="70">
        <f t="shared" ref="P148:P154" si="14">N148/1000/10</f>
        <v>0.91759999999999997</v>
      </c>
    </row>
    <row r="149" spans="2:16">
      <c r="B149" s="108">
        <v>180</v>
      </c>
      <c r="C149" s="74" t="s">
        <v>59</v>
      </c>
      <c r="D149" s="70">
        <f t="shared" si="11"/>
        <v>0.91370558375634514</v>
      </c>
      <c r="E149" s="110">
        <v>67.19</v>
      </c>
      <c r="F149" s="111">
        <v>0.66949999999999998</v>
      </c>
      <c r="G149" s="107">
        <f t="shared" ref="G149:G212" si="15">E149+F149</f>
        <v>67.859499999999997</v>
      </c>
      <c r="H149" s="72">
        <v>21.14</v>
      </c>
      <c r="I149" s="74" t="s">
        <v>60</v>
      </c>
      <c r="J149" s="71">
        <f t="shared" si="12"/>
        <v>21.14</v>
      </c>
      <c r="K149" s="72">
        <v>7656</v>
      </c>
      <c r="L149" s="74" t="s">
        <v>58</v>
      </c>
      <c r="M149" s="70">
        <f t="shared" si="13"/>
        <v>0.76559999999999995</v>
      </c>
      <c r="N149" s="72">
        <v>9264</v>
      </c>
      <c r="O149" s="74" t="s">
        <v>58</v>
      </c>
      <c r="P149" s="70">
        <f t="shared" si="14"/>
        <v>0.92639999999999989</v>
      </c>
    </row>
    <row r="150" spans="2:16">
      <c r="B150" s="108">
        <v>200</v>
      </c>
      <c r="C150" s="74" t="s">
        <v>59</v>
      </c>
      <c r="D150" s="70">
        <f t="shared" si="11"/>
        <v>1.015228426395939</v>
      </c>
      <c r="E150" s="110">
        <v>70.25</v>
      </c>
      <c r="F150" s="111">
        <v>0.61539999999999995</v>
      </c>
      <c r="G150" s="107">
        <f t="shared" si="15"/>
        <v>70.865399999999994</v>
      </c>
      <c r="H150" s="72">
        <v>22.38</v>
      </c>
      <c r="I150" s="74" t="s">
        <v>60</v>
      </c>
      <c r="J150" s="71">
        <f t="shared" si="12"/>
        <v>22.38</v>
      </c>
      <c r="K150" s="72">
        <v>7896</v>
      </c>
      <c r="L150" s="74" t="s">
        <v>58</v>
      </c>
      <c r="M150" s="70">
        <f t="shared" si="13"/>
        <v>0.78959999999999997</v>
      </c>
      <c r="N150" s="72">
        <v>9421</v>
      </c>
      <c r="O150" s="74" t="s">
        <v>58</v>
      </c>
      <c r="P150" s="70">
        <f t="shared" si="14"/>
        <v>0.94209999999999994</v>
      </c>
    </row>
    <row r="151" spans="2:16">
      <c r="B151" s="108">
        <v>225</v>
      </c>
      <c r="C151" s="74" t="s">
        <v>59</v>
      </c>
      <c r="D151" s="70">
        <f t="shared" si="11"/>
        <v>1.1421319796954315</v>
      </c>
      <c r="E151" s="110">
        <v>73.59</v>
      </c>
      <c r="F151" s="111">
        <v>0.55979999999999996</v>
      </c>
      <c r="G151" s="107">
        <f t="shared" si="15"/>
        <v>74.149799999999999</v>
      </c>
      <c r="H151" s="72">
        <v>23.87</v>
      </c>
      <c r="I151" s="74" t="s">
        <v>60</v>
      </c>
      <c r="J151" s="71">
        <f t="shared" si="12"/>
        <v>23.87</v>
      </c>
      <c r="K151" s="72">
        <v>8214</v>
      </c>
      <c r="L151" s="74" t="s">
        <v>58</v>
      </c>
      <c r="M151" s="70">
        <f t="shared" si="13"/>
        <v>0.82140000000000002</v>
      </c>
      <c r="N151" s="72">
        <v>9593</v>
      </c>
      <c r="O151" s="74" t="s">
        <v>58</v>
      </c>
      <c r="P151" s="70">
        <f t="shared" si="14"/>
        <v>0.95930000000000004</v>
      </c>
    </row>
    <row r="152" spans="2:16">
      <c r="B152" s="108">
        <v>250</v>
      </c>
      <c r="C152" s="74" t="s">
        <v>59</v>
      </c>
      <c r="D152" s="70">
        <f t="shared" si="11"/>
        <v>1.2690355329949239</v>
      </c>
      <c r="E152" s="110">
        <v>76.5</v>
      </c>
      <c r="F152" s="111">
        <v>0.5141</v>
      </c>
      <c r="G152" s="107">
        <f t="shared" si="15"/>
        <v>77.014099999999999</v>
      </c>
      <c r="H152" s="72">
        <v>25.29</v>
      </c>
      <c r="I152" s="74" t="s">
        <v>60</v>
      </c>
      <c r="J152" s="71">
        <f t="shared" si="12"/>
        <v>25.29</v>
      </c>
      <c r="K152" s="72">
        <v>8493</v>
      </c>
      <c r="L152" s="74" t="s">
        <v>58</v>
      </c>
      <c r="M152" s="70">
        <f t="shared" si="13"/>
        <v>0.84930000000000005</v>
      </c>
      <c r="N152" s="72">
        <v>9743</v>
      </c>
      <c r="O152" s="74" t="s">
        <v>58</v>
      </c>
      <c r="P152" s="70">
        <f t="shared" si="14"/>
        <v>0.97430000000000005</v>
      </c>
    </row>
    <row r="153" spans="2:16">
      <c r="B153" s="108">
        <v>275</v>
      </c>
      <c r="C153" s="74" t="s">
        <v>59</v>
      </c>
      <c r="D153" s="70">
        <f t="shared" si="11"/>
        <v>1.3959390862944163</v>
      </c>
      <c r="E153" s="110">
        <v>79.06</v>
      </c>
      <c r="F153" s="111">
        <v>0.47589999999999999</v>
      </c>
      <c r="G153" s="107">
        <f t="shared" si="15"/>
        <v>79.535899999999998</v>
      </c>
      <c r="H153" s="72">
        <v>26.67</v>
      </c>
      <c r="I153" s="74" t="s">
        <v>60</v>
      </c>
      <c r="J153" s="71">
        <f t="shared" si="12"/>
        <v>26.67</v>
      </c>
      <c r="K153" s="72">
        <v>8744</v>
      </c>
      <c r="L153" s="74" t="s">
        <v>58</v>
      </c>
      <c r="M153" s="70">
        <f t="shared" si="13"/>
        <v>0.87439999999999996</v>
      </c>
      <c r="N153" s="72">
        <v>9876</v>
      </c>
      <c r="O153" s="74" t="s">
        <v>58</v>
      </c>
      <c r="P153" s="70">
        <f t="shared" si="14"/>
        <v>0.98759999999999992</v>
      </c>
    </row>
    <row r="154" spans="2:16">
      <c r="B154" s="108">
        <v>300</v>
      </c>
      <c r="C154" s="74" t="s">
        <v>59</v>
      </c>
      <c r="D154" s="70">
        <f t="shared" si="11"/>
        <v>1.5228426395939085</v>
      </c>
      <c r="E154" s="110">
        <v>81.319999999999993</v>
      </c>
      <c r="F154" s="111">
        <v>0.44330000000000003</v>
      </c>
      <c r="G154" s="107">
        <f t="shared" si="15"/>
        <v>81.763299999999987</v>
      </c>
      <c r="H154" s="72">
        <v>28</v>
      </c>
      <c r="I154" s="74" t="s">
        <v>60</v>
      </c>
      <c r="J154" s="71">
        <f t="shared" si="12"/>
        <v>28</v>
      </c>
      <c r="K154" s="72">
        <v>8973</v>
      </c>
      <c r="L154" s="74" t="s">
        <v>58</v>
      </c>
      <c r="M154" s="70">
        <f t="shared" si="13"/>
        <v>0.8973000000000001</v>
      </c>
      <c r="N154" s="72">
        <v>9995</v>
      </c>
      <c r="O154" s="74" t="s">
        <v>58</v>
      </c>
      <c r="P154" s="70">
        <f t="shared" si="14"/>
        <v>0.99949999999999994</v>
      </c>
    </row>
    <row r="155" spans="2:16">
      <c r="B155" s="108">
        <v>325</v>
      </c>
      <c r="C155" s="74" t="s">
        <v>59</v>
      </c>
      <c r="D155" s="70">
        <f t="shared" si="11"/>
        <v>1.649746192893401</v>
      </c>
      <c r="E155" s="110">
        <v>83.32</v>
      </c>
      <c r="F155" s="111">
        <v>0.41520000000000001</v>
      </c>
      <c r="G155" s="107">
        <f t="shared" si="15"/>
        <v>83.735199999999992</v>
      </c>
      <c r="H155" s="72">
        <v>29.3</v>
      </c>
      <c r="I155" s="74" t="s">
        <v>60</v>
      </c>
      <c r="J155" s="71">
        <f t="shared" si="12"/>
        <v>29.3</v>
      </c>
      <c r="K155" s="72">
        <v>9184</v>
      </c>
      <c r="L155" s="74" t="s">
        <v>58</v>
      </c>
      <c r="M155" s="70">
        <f t="shared" si="13"/>
        <v>0.91839999999999988</v>
      </c>
      <c r="N155" s="72">
        <v>1.01</v>
      </c>
      <c r="O155" s="73" t="s">
        <v>60</v>
      </c>
      <c r="P155" s="71">
        <f t="shared" ref="P155:P172" si="16">N155</f>
        <v>1.01</v>
      </c>
    </row>
    <row r="156" spans="2:16">
      <c r="B156" s="108">
        <v>350</v>
      </c>
      <c r="C156" s="74" t="s">
        <v>59</v>
      </c>
      <c r="D156" s="70">
        <f t="shared" si="11"/>
        <v>1.7766497461928934</v>
      </c>
      <c r="E156" s="110">
        <v>85.1</v>
      </c>
      <c r="F156" s="111">
        <v>0.39069999999999999</v>
      </c>
      <c r="G156" s="107">
        <f t="shared" si="15"/>
        <v>85.49069999999999</v>
      </c>
      <c r="H156" s="72">
        <v>30.57</v>
      </c>
      <c r="I156" s="74" t="s">
        <v>60</v>
      </c>
      <c r="J156" s="71">
        <f t="shared" si="12"/>
        <v>30.57</v>
      </c>
      <c r="K156" s="72">
        <v>9380</v>
      </c>
      <c r="L156" s="74" t="s">
        <v>58</v>
      </c>
      <c r="M156" s="70">
        <f t="shared" si="13"/>
        <v>0.93800000000000006</v>
      </c>
      <c r="N156" s="72">
        <v>1.02</v>
      </c>
      <c r="O156" s="74" t="s">
        <v>60</v>
      </c>
      <c r="P156" s="71">
        <f t="shared" si="16"/>
        <v>1.02</v>
      </c>
    </row>
    <row r="157" spans="2:16">
      <c r="B157" s="108">
        <v>375</v>
      </c>
      <c r="C157" s="74" t="s">
        <v>59</v>
      </c>
      <c r="D157" s="70">
        <f t="shared" si="11"/>
        <v>1.9035532994923858</v>
      </c>
      <c r="E157" s="110">
        <v>86.69</v>
      </c>
      <c r="F157" s="111">
        <v>0.36919999999999997</v>
      </c>
      <c r="G157" s="107">
        <f t="shared" si="15"/>
        <v>87.059200000000004</v>
      </c>
      <c r="H157" s="72">
        <v>31.82</v>
      </c>
      <c r="I157" s="74" t="s">
        <v>60</v>
      </c>
      <c r="J157" s="71">
        <f t="shared" si="12"/>
        <v>31.82</v>
      </c>
      <c r="K157" s="72">
        <v>9565</v>
      </c>
      <c r="L157" s="74" t="s">
        <v>58</v>
      </c>
      <c r="M157" s="70">
        <f t="shared" si="13"/>
        <v>0.95649999999999991</v>
      </c>
      <c r="N157" s="72">
        <v>1.03</v>
      </c>
      <c r="O157" s="74" t="s">
        <v>60</v>
      </c>
      <c r="P157" s="71">
        <f t="shared" si="16"/>
        <v>1.03</v>
      </c>
    </row>
    <row r="158" spans="2:16">
      <c r="B158" s="108">
        <v>400</v>
      </c>
      <c r="C158" s="74" t="s">
        <v>59</v>
      </c>
      <c r="D158" s="70">
        <f t="shared" ref="D158:D166" si="17">B158/$C$5</f>
        <v>2.030456852791878</v>
      </c>
      <c r="E158" s="110">
        <v>88.15</v>
      </c>
      <c r="F158" s="111">
        <v>0.35</v>
      </c>
      <c r="G158" s="107">
        <f t="shared" si="15"/>
        <v>88.5</v>
      </c>
      <c r="H158" s="72">
        <v>33.049999999999997</v>
      </c>
      <c r="I158" s="74" t="s">
        <v>60</v>
      </c>
      <c r="J158" s="71">
        <f t="shared" si="12"/>
        <v>33.049999999999997</v>
      </c>
      <c r="K158" s="72">
        <v>9739</v>
      </c>
      <c r="L158" s="74" t="s">
        <v>58</v>
      </c>
      <c r="M158" s="70">
        <f t="shared" si="13"/>
        <v>0.9739000000000001</v>
      </c>
      <c r="N158" s="72">
        <v>1.04</v>
      </c>
      <c r="O158" s="74" t="s">
        <v>60</v>
      </c>
      <c r="P158" s="71">
        <f t="shared" si="16"/>
        <v>1.04</v>
      </c>
    </row>
    <row r="159" spans="2:16">
      <c r="B159" s="108">
        <v>450</v>
      </c>
      <c r="C159" s="74" t="s">
        <v>59</v>
      </c>
      <c r="D159" s="70">
        <f t="shared" si="17"/>
        <v>2.2842639593908629</v>
      </c>
      <c r="E159" s="110">
        <v>90.1</v>
      </c>
      <c r="F159" s="111">
        <v>0.3175</v>
      </c>
      <c r="G159" s="107">
        <f t="shared" si="15"/>
        <v>90.41749999999999</v>
      </c>
      <c r="H159" s="72">
        <v>35.450000000000003</v>
      </c>
      <c r="I159" s="74" t="s">
        <v>60</v>
      </c>
      <c r="J159" s="71">
        <f t="shared" si="12"/>
        <v>35.450000000000003</v>
      </c>
      <c r="K159" s="72">
        <v>1.03</v>
      </c>
      <c r="L159" s="73" t="s">
        <v>60</v>
      </c>
      <c r="M159" s="71">
        <f t="shared" ref="M159:M163" si="18">K159</f>
        <v>1.03</v>
      </c>
      <c r="N159" s="72">
        <v>1.05</v>
      </c>
      <c r="O159" s="74" t="s">
        <v>60</v>
      </c>
      <c r="P159" s="71">
        <f t="shared" si="16"/>
        <v>1.05</v>
      </c>
    </row>
    <row r="160" spans="2:16">
      <c r="B160" s="108">
        <v>500</v>
      </c>
      <c r="C160" s="74" t="s">
        <v>59</v>
      </c>
      <c r="D160" s="70">
        <f t="shared" si="17"/>
        <v>2.5380710659898478</v>
      </c>
      <c r="E160" s="110">
        <v>91.12</v>
      </c>
      <c r="F160" s="111">
        <v>0.29089999999999999</v>
      </c>
      <c r="G160" s="107">
        <f t="shared" si="15"/>
        <v>91.410899999999998</v>
      </c>
      <c r="H160" s="72">
        <v>37.82</v>
      </c>
      <c r="I160" s="74" t="s">
        <v>60</v>
      </c>
      <c r="J160" s="71">
        <f t="shared" si="12"/>
        <v>37.82</v>
      </c>
      <c r="K160" s="72">
        <v>1.0900000000000001</v>
      </c>
      <c r="L160" s="74" t="s">
        <v>60</v>
      </c>
      <c r="M160" s="71">
        <f t="shared" si="18"/>
        <v>1.0900000000000001</v>
      </c>
      <c r="N160" s="72">
        <v>1.07</v>
      </c>
      <c r="O160" s="74" t="s">
        <v>60</v>
      </c>
      <c r="P160" s="71">
        <f t="shared" si="16"/>
        <v>1.07</v>
      </c>
    </row>
    <row r="161" spans="2:16">
      <c r="B161" s="108">
        <v>550</v>
      </c>
      <c r="C161" s="74" t="s">
        <v>59</v>
      </c>
      <c r="D161" s="70">
        <f t="shared" si="17"/>
        <v>2.7918781725888326</v>
      </c>
      <c r="E161" s="110">
        <v>92.19</v>
      </c>
      <c r="F161" s="111">
        <v>0.26869999999999999</v>
      </c>
      <c r="G161" s="107">
        <f t="shared" si="15"/>
        <v>92.458699999999993</v>
      </c>
      <c r="H161" s="72">
        <v>40.159999999999997</v>
      </c>
      <c r="I161" s="74" t="s">
        <v>60</v>
      </c>
      <c r="J161" s="71">
        <f t="shared" si="12"/>
        <v>40.159999999999997</v>
      </c>
      <c r="K161" s="72">
        <v>1.1399999999999999</v>
      </c>
      <c r="L161" s="74" t="s">
        <v>60</v>
      </c>
      <c r="M161" s="71">
        <f t="shared" si="18"/>
        <v>1.1399999999999999</v>
      </c>
      <c r="N161" s="72">
        <v>1.08</v>
      </c>
      <c r="O161" s="74" t="s">
        <v>60</v>
      </c>
      <c r="P161" s="71">
        <f t="shared" si="16"/>
        <v>1.08</v>
      </c>
    </row>
    <row r="162" spans="2:16">
      <c r="B162" s="108">
        <v>600</v>
      </c>
      <c r="C162" s="74" t="s">
        <v>59</v>
      </c>
      <c r="D162" s="70">
        <f t="shared" si="17"/>
        <v>3.0456852791878171</v>
      </c>
      <c r="E162" s="110">
        <v>92.97</v>
      </c>
      <c r="F162" s="111">
        <v>0.24979999999999999</v>
      </c>
      <c r="G162" s="107">
        <f t="shared" si="15"/>
        <v>93.219799999999992</v>
      </c>
      <c r="H162" s="72">
        <v>42.48</v>
      </c>
      <c r="I162" s="74" t="s">
        <v>60</v>
      </c>
      <c r="J162" s="71">
        <f t="shared" si="12"/>
        <v>42.48</v>
      </c>
      <c r="K162" s="72">
        <v>1.19</v>
      </c>
      <c r="L162" s="74" t="s">
        <v>60</v>
      </c>
      <c r="M162" s="71">
        <f t="shared" si="18"/>
        <v>1.19</v>
      </c>
      <c r="N162" s="72">
        <v>1.0900000000000001</v>
      </c>
      <c r="O162" s="74" t="s">
        <v>60</v>
      </c>
      <c r="P162" s="71">
        <f t="shared" si="16"/>
        <v>1.0900000000000001</v>
      </c>
    </row>
    <row r="163" spans="2:16">
      <c r="B163" s="108">
        <v>650</v>
      </c>
      <c r="C163" s="74" t="s">
        <v>59</v>
      </c>
      <c r="D163" s="70">
        <f t="shared" si="17"/>
        <v>3.2994923857868019</v>
      </c>
      <c r="E163" s="110">
        <v>93.52</v>
      </c>
      <c r="F163" s="111">
        <v>0.2336</v>
      </c>
      <c r="G163" s="107">
        <f t="shared" si="15"/>
        <v>93.753599999999992</v>
      </c>
      <c r="H163" s="72">
        <v>44.79</v>
      </c>
      <c r="I163" s="74" t="s">
        <v>60</v>
      </c>
      <c r="J163" s="71">
        <f t="shared" si="12"/>
        <v>44.79</v>
      </c>
      <c r="K163" s="72">
        <v>1.24</v>
      </c>
      <c r="L163" s="74" t="s">
        <v>60</v>
      </c>
      <c r="M163" s="71">
        <f t="shared" si="18"/>
        <v>1.24</v>
      </c>
      <c r="N163" s="72">
        <v>1.1100000000000001</v>
      </c>
      <c r="O163" s="74" t="s">
        <v>60</v>
      </c>
      <c r="P163" s="71">
        <f t="shared" si="16"/>
        <v>1.1100000000000001</v>
      </c>
    </row>
    <row r="164" spans="2:16">
      <c r="B164" s="108">
        <v>700</v>
      </c>
      <c r="C164" s="74" t="s">
        <v>59</v>
      </c>
      <c r="D164" s="70">
        <f t="shared" si="17"/>
        <v>3.5532994923857868</v>
      </c>
      <c r="E164" s="110">
        <v>93.88</v>
      </c>
      <c r="F164" s="111">
        <v>0.2195</v>
      </c>
      <c r="G164" s="107">
        <f t="shared" si="15"/>
        <v>94.099499999999992</v>
      </c>
      <c r="H164" s="72">
        <v>47.08</v>
      </c>
      <c r="I164" s="74" t="s">
        <v>60</v>
      </c>
      <c r="J164" s="71">
        <f t="shared" si="12"/>
        <v>47.08</v>
      </c>
      <c r="K164" s="72">
        <v>1.28</v>
      </c>
      <c r="L164" s="74" t="s">
        <v>60</v>
      </c>
      <c r="M164" s="71">
        <f t="shared" ref="M164:M220" si="19">K164</f>
        <v>1.28</v>
      </c>
      <c r="N164" s="72">
        <v>1.1200000000000001</v>
      </c>
      <c r="O164" s="74" t="s">
        <v>60</v>
      </c>
      <c r="P164" s="71">
        <f t="shared" si="16"/>
        <v>1.1200000000000001</v>
      </c>
    </row>
    <row r="165" spans="2:16">
      <c r="B165" s="108">
        <v>800</v>
      </c>
      <c r="C165" s="74" t="s">
        <v>59</v>
      </c>
      <c r="D165" s="70">
        <f t="shared" si="17"/>
        <v>4.0609137055837561</v>
      </c>
      <c r="E165" s="110">
        <v>94.17</v>
      </c>
      <c r="F165" s="111">
        <v>0.19620000000000001</v>
      </c>
      <c r="G165" s="107">
        <f t="shared" si="15"/>
        <v>94.366200000000006</v>
      </c>
      <c r="H165" s="72">
        <v>51.65</v>
      </c>
      <c r="I165" s="74" t="s">
        <v>60</v>
      </c>
      <c r="J165" s="71">
        <f t="shared" si="12"/>
        <v>51.65</v>
      </c>
      <c r="K165" s="72">
        <v>1.44</v>
      </c>
      <c r="L165" s="74" t="s">
        <v>60</v>
      </c>
      <c r="M165" s="71">
        <f t="shared" si="19"/>
        <v>1.44</v>
      </c>
      <c r="N165" s="72">
        <v>1.1399999999999999</v>
      </c>
      <c r="O165" s="74" t="s">
        <v>60</v>
      </c>
      <c r="P165" s="71">
        <f t="shared" si="16"/>
        <v>1.1399999999999999</v>
      </c>
    </row>
    <row r="166" spans="2:16">
      <c r="B166" s="108">
        <v>900</v>
      </c>
      <c r="C166" s="74" t="s">
        <v>59</v>
      </c>
      <c r="D166" s="70">
        <f t="shared" si="17"/>
        <v>4.5685279187817258</v>
      </c>
      <c r="E166" s="110">
        <v>94.05</v>
      </c>
      <c r="F166" s="111">
        <v>0.17749999999999999</v>
      </c>
      <c r="G166" s="107">
        <f t="shared" si="15"/>
        <v>94.227499999999992</v>
      </c>
      <c r="H166" s="72">
        <v>56.22</v>
      </c>
      <c r="I166" s="74" t="s">
        <v>60</v>
      </c>
      <c r="J166" s="71">
        <f t="shared" si="12"/>
        <v>56.22</v>
      </c>
      <c r="K166" s="72">
        <v>1.58</v>
      </c>
      <c r="L166" s="74" t="s">
        <v>60</v>
      </c>
      <c r="M166" s="71">
        <f t="shared" si="19"/>
        <v>1.58</v>
      </c>
      <c r="N166" s="72">
        <v>1.1599999999999999</v>
      </c>
      <c r="O166" s="74" t="s">
        <v>60</v>
      </c>
      <c r="P166" s="71">
        <f t="shared" si="16"/>
        <v>1.1599999999999999</v>
      </c>
    </row>
    <row r="167" spans="2:16">
      <c r="B167" s="108">
        <v>1</v>
      </c>
      <c r="C167" s="73" t="s">
        <v>61</v>
      </c>
      <c r="D167" s="70">
        <f t="shared" ref="D167:D171" si="20">B167*1000/$C$5</f>
        <v>5.0761421319796955</v>
      </c>
      <c r="E167" s="110">
        <v>93.64</v>
      </c>
      <c r="F167" s="111">
        <v>0.16239999999999999</v>
      </c>
      <c r="G167" s="107">
        <f t="shared" si="15"/>
        <v>93.802400000000006</v>
      </c>
      <c r="H167" s="72">
        <v>60.8</v>
      </c>
      <c r="I167" s="74" t="s">
        <v>60</v>
      </c>
      <c r="J167" s="71">
        <f t="shared" si="12"/>
        <v>60.8</v>
      </c>
      <c r="K167" s="72">
        <v>1.71</v>
      </c>
      <c r="L167" s="74" t="s">
        <v>60</v>
      </c>
      <c r="M167" s="71">
        <f t="shared" si="19"/>
        <v>1.71</v>
      </c>
      <c r="N167" s="72">
        <v>1.17</v>
      </c>
      <c r="O167" s="74" t="s">
        <v>60</v>
      </c>
      <c r="P167" s="71">
        <f t="shared" si="16"/>
        <v>1.17</v>
      </c>
    </row>
    <row r="168" spans="2:16">
      <c r="B168" s="108">
        <v>1.1000000000000001</v>
      </c>
      <c r="C168" s="74" t="s">
        <v>61</v>
      </c>
      <c r="D168" s="70">
        <f t="shared" si="20"/>
        <v>5.5837563451776653</v>
      </c>
      <c r="E168" s="110">
        <v>93.05</v>
      </c>
      <c r="F168" s="111">
        <v>0.1497</v>
      </c>
      <c r="G168" s="107">
        <f t="shared" si="15"/>
        <v>93.199699999999993</v>
      </c>
      <c r="H168" s="72">
        <v>65.41</v>
      </c>
      <c r="I168" s="74" t="s">
        <v>60</v>
      </c>
      <c r="J168" s="71">
        <f t="shared" si="12"/>
        <v>65.41</v>
      </c>
      <c r="K168" s="72">
        <v>1.83</v>
      </c>
      <c r="L168" s="74" t="s">
        <v>60</v>
      </c>
      <c r="M168" s="71">
        <f t="shared" si="19"/>
        <v>1.83</v>
      </c>
      <c r="N168" s="72">
        <v>1.19</v>
      </c>
      <c r="O168" s="74" t="s">
        <v>60</v>
      </c>
      <c r="P168" s="71">
        <f t="shared" si="16"/>
        <v>1.19</v>
      </c>
    </row>
    <row r="169" spans="2:16">
      <c r="B169" s="108">
        <v>1.2</v>
      </c>
      <c r="C169" s="74" t="s">
        <v>61</v>
      </c>
      <c r="D169" s="70">
        <f t="shared" si="20"/>
        <v>6.0913705583756341</v>
      </c>
      <c r="E169" s="110">
        <v>92.33</v>
      </c>
      <c r="F169" s="111">
        <v>0.13900000000000001</v>
      </c>
      <c r="G169" s="107">
        <f t="shared" si="15"/>
        <v>92.468999999999994</v>
      </c>
      <c r="H169" s="72">
        <v>70.05</v>
      </c>
      <c r="I169" s="74" t="s">
        <v>60</v>
      </c>
      <c r="J169" s="71">
        <f t="shared" si="12"/>
        <v>70.05</v>
      </c>
      <c r="K169" s="72">
        <v>1.95</v>
      </c>
      <c r="L169" s="74" t="s">
        <v>60</v>
      </c>
      <c r="M169" s="71">
        <f t="shared" si="19"/>
        <v>1.95</v>
      </c>
      <c r="N169" s="72">
        <v>1.21</v>
      </c>
      <c r="O169" s="74" t="s">
        <v>60</v>
      </c>
      <c r="P169" s="71">
        <f t="shared" si="16"/>
        <v>1.21</v>
      </c>
    </row>
    <row r="170" spans="2:16">
      <c r="B170" s="108">
        <v>1.3</v>
      </c>
      <c r="C170" s="74" t="s">
        <v>61</v>
      </c>
      <c r="D170" s="70">
        <f t="shared" si="20"/>
        <v>6.5989847715736039</v>
      </c>
      <c r="E170" s="110">
        <v>91.53</v>
      </c>
      <c r="F170" s="111">
        <v>0.1298</v>
      </c>
      <c r="G170" s="107">
        <f t="shared" si="15"/>
        <v>91.659800000000004</v>
      </c>
      <c r="H170" s="72">
        <v>74.72</v>
      </c>
      <c r="I170" s="74" t="s">
        <v>60</v>
      </c>
      <c r="J170" s="71">
        <f t="shared" ref="J170:J196" si="21">H170</f>
        <v>74.72</v>
      </c>
      <c r="K170" s="72">
        <v>2.06</v>
      </c>
      <c r="L170" s="74" t="s">
        <v>60</v>
      </c>
      <c r="M170" s="71">
        <f t="shared" si="19"/>
        <v>2.06</v>
      </c>
      <c r="N170" s="72">
        <v>1.22</v>
      </c>
      <c r="O170" s="74" t="s">
        <v>60</v>
      </c>
      <c r="P170" s="71">
        <f t="shared" si="16"/>
        <v>1.22</v>
      </c>
    </row>
    <row r="171" spans="2:16">
      <c r="B171" s="108">
        <v>1.4</v>
      </c>
      <c r="C171" s="74" t="s">
        <v>61</v>
      </c>
      <c r="D171" s="70">
        <f t="shared" si="20"/>
        <v>7.1065989847715736</v>
      </c>
      <c r="E171" s="110">
        <v>90.68</v>
      </c>
      <c r="F171" s="111">
        <v>0.12180000000000001</v>
      </c>
      <c r="G171" s="107">
        <f t="shared" si="15"/>
        <v>90.8018</v>
      </c>
      <c r="H171" s="72">
        <v>79.45</v>
      </c>
      <c r="I171" s="74" t="s">
        <v>60</v>
      </c>
      <c r="J171" s="71">
        <f t="shared" si="21"/>
        <v>79.45</v>
      </c>
      <c r="K171" s="72">
        <v>2.16</v>
      </c>
      <c r="L171" s="74" t="s">
        <v>60</v>
      </c>
      <c r="M171" s="71">
        <f t="shared" si="19"/>
        <v>2.16</v>
      </c>
      <c r="N171" s="72">
        <v>1.24</v>
      </c>
      <c r="O171" s="74" t="s">
        <v>60</v>
      </c>
      <c r="P171" s="71">
        <f t="shared" si="16"/>
        <v>1.24</v>
      </c>
    </row>
    <row r="172" spans="2:16">
      <c r="B172" s="108">
        <v>1.5</v>
      </c>
      <c r="C172" s="74" t="s">
        <v>61</v>
      </c>
      <c r="D172" s="70">
        <f t="shared" ref="D172:D228" si="22">B172*1000/$C$5</f>
        <v>7.6142131979695433</v>
      </c>
      <c r="E172" s="110">
        <v>89.8</v>
      </c>
      <c r="F172" s="111">
        <v>0.1148</v>
      </c>
      <c r="G172" s="107">
        <f t="shared" si="15"/>
        <v>89.9148</v>
      </c>
      <c r="H172" s="72">
        <v>84.21</v>
      </c>
      <c r="I172" s="74" t="s">
        <v>60</v>
      </c>
      <c r="J172" s="71">
        <f t="shared" si="21"/>
        <v>84.21</v>
      </c>
      <c r="K172" s="72">
        <v>2.27</v>
      </c>
      <c r="L172" s="74" t="s">
        <v>60</v>
      </c>
      <c r="M172" s="71">
        <f t="shared" si="19"/>
        <v>2.27</v>
      </c>
      <c r="N172" s="72">
        <v>1.26</v>
      </c>
      <c r="O172" s="74" t="s">
        <v>60</v>
      </c>
      <c r="P172" s="71">
        <f t="shared" si="16"/>
        <v>1.26</v>
      </c>
    </row>
    <row r="173" spans="2:16">
      <c r="B173" s="108">
        <v>1.6</v>
      </c>
      <c r="C173" s="74" t="s">
        <v>61</v>
      </c>
      <c r="D173" s="70">
        <f t="shared" si="22"/>
        <v>8.1218274111675122</v>
      </c>
      <c r="E173" s="110">
        <v>88.91</v>
      </c>
      <c r="F173" s="111">
        <v>0.1086</v>
      </c>
      <c r="G173" s="107">
        <f t="shared" si="15"/>
        <v>89.018599999999992</v>
      </c>
      <c r="H173" s="72">
        <v>89.03</v>
      </c>
      <c r="I173" s="74" t="s">
        <v>60</v>
      </c>
      <c r="J173" s="71">
        <f t="shared" si="21"/>
        <v>89.03</v>
      </c>
      <c r="K173" s="72">
        <v>2.37</v>
      </c>
      <c r="L173" s="74" t="s">
        <v>60</v>
      </c>
      <c r="M173" s="71">
        <f t="shared" si="19"/>
        <v>2.37</v>
      </c>
      <c r="N173" s="72">
        <v>1.27</v>
      </c>
      <c r="O173" s="74" t="s">
        <v>60</v>
      </c>
      <c r="P173" s="71">
        <f t="shared" ref="P173:P228" si="23">N173</f>
        <v>1.27</v>
      </c>
    </row>
    <row r="174" spans="2:16">
      <c r="B174" s="108">
        <v>1.7</v>
      </c>
      <c r="C174" s="74" t="s">
        <v>61</v>
      </c>
      <c r="D174" s="70">
        <f t="shared" si="22"/>
        <v>8.6294416243654819</v>
      </c>
      <c r="E174" s="110">
        <v>88.01</v>
      </c>
      <c r="F174" s="111">
        <v>0.1031</v>
      </c>
      <c r="G174" s="107">
        <f t="shared" si="15"/>
        <v>88.113100000000003</v>
      </c>
      <c r="H174" s="72">
        <v>93.89</v>
      </c>
      <c r="I174" s="74" t="s">
        <v>60</v>
      </c>
      <c r="J174" s="71">
        <f t="shared" si="21"/>
        <v>93.89</v>
      </c>
      <c r="K174" s="72">
        <v>2.4700000000000002</v>
      </c>
      <c r="L174" s="74" t="s">
        <v>60</v>
      </c>
      <c r="M174" s="71">
        <f t="shared" si="19"/>
        <v>2.4700000000000002</v>
      </c>
      <c r="N174" s="72">
        <v>1.29</v>
      </c>
      <c r="O174" s="74" t="s">
        <v>60</v>
      </c>
      <c r="P174" s="71">
        <f t="shared" si="23"/>
        <v>1.29</v>
      </c>
    </row>
    <row r="175" spans="2:16">
      <c r="B175" s="108">
        <v>1.8</v>
      </c>
      <c r="C175" s="74" t="s">
        <v>61</v>
      </c>
      <c r="D175" s="70">
        <f t="shared" si="22"/>
        <v>9.1370558375634516</v>
      </c>
      <c r="E175" s="110">
        <v>87.12</v>
      </c>
      <c r="F175" s="111">
        <v>9.8140000000000005E-2</v>
      </c>
      <c r="G175" s="107">
        <f t="shared" si="15"/>
        <v>87.218140000000005</v>
      </c>
      <c r="H175" s="72">
        <v>98.81</v>
      </c>
      <c r="I175" s="74" t="s">
        <v>60</v>
      </c>
      <c r="J175" s="71">
        <f t="shared" si="21"/>
        <v>98.81</v>
      </c>
      <c r="K175" s="72">
        <v>2.57</v>
      </c>
      <c r="L175" s="74" t="s">
        <v>60</v>
      </c>
      <c r="M175" s="71">
        <f t="shared" si="19"/>
        <v>2.57</v>
      </c>
      <c r="N175" s="72">
        <v>1.3</v>
      </c>
      <c r="O175" s="74" t="s">
        <v>60</v>
      </c>
      <c r="P175" s="71">
        <f t="shared" si="23"/>
        <v>1.3</v>
      </c>
    </row>
    <row r="176" spans="2:16">
      <c r="B176" s="108">
        <v>2</v>
      </c>
      <c r="C176" s="74" t="s">
        <v>61</v>
      </c>
      <c r="D176" s="70">
        <f t="shared" si="22"/>
        <v>10.152284263959391</v>
      </c>
      <c r="E176" s="110">
        <v>85.38</v>
      </c>
      <c r="F176" s="111">
        <v>8.9599999999999999E-2</v>
      </c>
      <c r="G176" s="107">
        <f t="shared" si="15"/>
        <v>85.4696</v>
      </c>
      <c r="H176" s="72">
        <v>108.79</v>
      </c>
      <c r="I176" s="74" t="s">
        <v>60</v>
      </c>
      <c r="J176" s="71">
        <f t="shared" si="21"/>
        <v>108.79</v>
      </c>
      <c r="K176" s="72">
        <v>2.93</v>
      </c>
      <c r="L176" s="74" t="s">
        <v>60</v>
      </c>
      <c r="M176" s="71">
        <f t="shared" si="19"/>
        <v>2.93</v>
      </c>
      <c r="N176" s="72">
        <v>1.33</v>
      </c>
      <c r="O176" s="74" t="s">
        <v>60</v>
      </c>
      <c r="P176" s="71">
        <f t="shared" si="23"/>
        <v>1.33</v>
      </c>
    </row>
    <row r="177" spans="1:16">
      <c r="A177" s="4"/>
      <c r="B177" s="108">
        <v>2.25</v>
      </c>
      <c r="C177" s="74" t="s">
        <v>61</v>
      </c>
      <c r="D177" s="70">
        <f t="shared" si="22"/>
        <v>11.421319796954315</v>
      </c>
      <c r="E177" s="110">
        <v>83.28</v>
      </c>
      <c r="F177" s="111">
        <v>8.0920000000000006E-2</v>
      </c>
      <c r="G177" s="107">
        <f t="shared" si="15"/>
        <v>83.360920000000007</v>
      </c>
      <c r="H177" s="72">
        <v>121.55</v>
      </c>
      <c r="I177" s="74" t="s">
        <v>60</v>
      </c>
      <c r="J177" s="71">
        <f t="shared" si="21"/>
        <v>121.55</v>
      </c>
      <c r="K177" s="72">
        <v>3.44</v>
      </c>
      <c r="L177" s="74" t="s">
        <v>60</v>
      </c>
      <c r="M177" s="71">
        <f t="shared" si="19"/>
        <v>3.44</v>
      </c>
      <c r="N177" s="72">
        <v>1.37</v>
      </c>
      <c r="O177" s="74" t="s">
        <v>60</v>
      </c>
      <c r="P177" s="71">
        <f t="shared" si="23"/>
        <v>1.37</v>
      </c>
    </row>
    <row r="178" spans="1:16">
      <c r="B178" s="72">
        <v>2.5</v>
      </c>
      <c r="C178" s="74" t="s">
        <v>61</v>
      </c>
      <c r="D178" s="70">
        <f t="shared" si="22"/>
        <v>12.690355329949238</v>
      </c>
      <c r="E178" s="110">
        <v>81.28</v>
      </c>
      <c r="F178" s="111">
        <v>7.3849999999999999E-2</v>
      </c>
      <c r="G178" s="107">
        <f t="shared" si="15"/>
        <v>81.353849999999994</v>
      </c>
      <c r="H178" s="72">
        <v>134.63</v>
      </c>
      <c r="I178" s="74" t="s">
        <v>60</v>
      </c>
      <c r="J178" s="71">
        <f t="shared" si="21"/>
        <v>134.63</v>
      </c>
      <c r="K178" s="72">
        <v>3.91</v>
      </c>
      <c r="L178" s="74" t="s">
        <v>60</v>
      </c>
      <c r="M178" s="71">
        <f t="shared" si="19"/>
        <v>3.91</v>
      </c>
      <c r="N178" s="72">
        <v>1.41</v>
      </c>
      <c r="O178" s="74" t="s">
        <v>60</v>
      </c>
      <c r="P178" s="71">
        <f t="shared" si="23"/>
        <v>1.41</v>
      </c>
    </row>
    <row r="179" spans="1:16">
      <c r="B179" s="108">
        <v>2.75</v>
      </c>
      <c r="C179" s="109" t="s">
        <v>61</v>
      </c>
      <c r="D179" s="70">
        <f t="shared" si="22"/>
        <v>13.959390862944163</v>
      </c>
      <c r="E179" s="110">
        <v>79.38</v>
      </c>
      <c r="F179" s="111">
        <v>6.7979999999999999E-2</v>
      </c>
      <c r="G179" s="107">
        <f t="shared" si="15"/>
        <v>79.447980000000001</v>
      </c>
      <c r="H179" s="72">
        <v>148.03</v>
      </c>
      <c r="I179" s="74" t="s">
        <v>60</v>
      </c>
      <c r="J179" s="71">
        <f t="shared" si="21"/>
        <v>148.03</v>
      </c>
      <c r="K179" s="72">
        <v>4.3499999999999996</v>
      </c>
      <c r="L179" s="74" t="s">
        <v>60</v>
      </c>
      <c r="M179" s="71">
        <f t="shared" si="19"/>
        <v>4.3499999999999996</v>
      </c>
      <c r="N179" s="72">
        <v>1.45</v>
      </c>
      <c r="O179" s="74" t="s">
        <v>60</v>
      </c>
      <c r="P179" s="71">
        <f t="shared" si="23"/>
        <v>1.45</v>
      </c>
    </row>
    <row r="180" spans="1:16">
      <c r="B180" s="108">
        <v>3</v>
      </c>
      <c r="C180" s="109" t="s">
        <v>61</v>
      </c>
      <c r="D180" s="70">
        <f t="shared" si="22"/>
        <v>15.228426395939087</v>
      </c>
      <c r="E180" s="110">
        <v>77.58</v>
      </c>
      <c r="F180" s="111">
        <v>6.3020000000000007E-2</v>
      </c>
      <c r="G180" s="107">
        <f t="shared" si="15"/>
        <v>77.643019999999993</v>
      </c>
      <c r="H180" s="72">
        <v>161.75</v>
      </c>
      <c r="I180" s="74" t="s">
        <v>60</v>
      </c>
      <c r="J180" s="71">
        <f t="shared" si="21"/>
        <v>161.75</v>
      </c>
      <c r="K180" s="72">
        <v>4.76</v>
      </c>
      <c r="L180" s="74" t="s">
        <v>60</v>
      </c>
      <c r="M180" s="71">
        <f t="shared" si="19"/>
        <v>4.76</v>
      </c>
      <c r="N180" s="72">
        <v>1.48</v>
      </c>
      <c r="O180" s="74" t="s">
        <v>60</v>
      </c>
      <c r="P180" s="71">
        <f t="shared" si="23"/>
        <v>1.48</v>
      </c>
    </row>
    <row r="181" spans="1:16">
      <c r="B181" s="108">
        <v>3.25</v>
      </c>
      <c r="C181" s="109" t="s">
        <v>61</v>
      </c>
      <c r="D181" s="70">
        <f t="shared" si="22"/>
        <v>16.497461928934012</v>
      </c>
      <c r="E181" s="110">
        <v>75.84</v>
      </c>
      <c r="F181" s="111">
        <v>5.8770000000000003E-2</v>
      </c>
      <c r="G181" s="107">
        <f t="shared" si="15"/>
        <v>75.898769999999999</v>
      </c>
      <c r="H181" s="72">
        <v>175.78</v>
      </c>
      <c r="I181" s="74" t="s">
        <v>60</v>
      </c>
      <c r="J181" s="71">
        <f t="shared" si="21"/>
        <v>175.78</v>
      </c>
      <c r="K181" s="72">
        <v>5.16</v>
      </c>
      <c r="L181" s="74" t="s">
        <v>60</v>
      </c>
      <c r="M181" s="71">
        <f t="shared" si="19"/>
        <v>5.16</v>
      </c>
      <c r="N181" s="72">
        <v>1.52</v>
      </c>
      <c r="O181" s="74" t="s">
        <v>60</v>
      </c>
      <c r="P181" s="71">
        <f t="shared" si="23"/>
        <v>1.52</v>
      </c>
    </row>
    <row r="182" spans="1:16">
      <c r="B182" s="108">
        <v>3.5</v>
      </c>
      <c r="C182" s="109" t="s">
        <v>61</v>
      </c>
      <c r="D182" s="70">
        <f t="shared" si="22"/>
        <v>17.766497461928935</v>
      </c>
      <c r="E182" s="110">
        <v>74.180000000000007</v>
      </c>
      <c r="F182" s="111">
        <v>5.5079999999999997E-2</v>
      </c>
      <c r="G182" s="107">
        <f t="shared" si="15"/>
        <v>74.235080000000011</v>
      </c>
      <c r="H182" s="72">
        <v>190.13</v>
      </c>
      <c r="I182" s="74" t="s">
        <v>60</v>
      </c>
      <c r="J182" s="71">
        <f t="shared" si="21"/>
        <v>190.13</v>
      </c>
      <c r="K182" s="72">
        <v>5.55</v>
      </c>
      <c r="L182" s="74" t="s">
        <v>60</v>
      </c>
      <c r="M182" s="71">
        <f t="shared" si="19"/>
        <v>5.55</v>
      </c>
      <c r="N182" s="72">
        <v>1.56</v>
      </c>
      <c r="O182" s="74" t="s">
        <v>60</v>
      </c>
      <c r="P182" s="71">
        <f t="shared" si="23"/>
        <v>1.56</v>
      </c>
    </row>
    <row r="183" spans="1:16">
      <c r="B183" s="108">
        <v>3.75</v>
      </c>
      <c r="C183" s="109" t="s">
        <v>61</v>
      </c>
      <c r="D183" s="70">
        <f t="shared" si="22"/>
        <v>19.035532994923859</v>
      </c>
      <c r="E183" s="110">
        <v>72.569999999999993</v>
      </c>
      <c r="F183" s="111">
        <v>5.185E-2</v>
      </c>
      <c r="G183" s="107">
        <f t="shared" si="15"/>
        <v>72.621849999999995</v>
      </c>
      <c r="H183" s="72">
        <v>204.8</v>
      </c>
      <c r="I183" s="74" t="s">
        <v>60</v>
      </c>
      <c r="J183" s="71">
        <f t="shared" si="21"/>
        <v>204.8</v>
      </c>
      <c r="K183" s="72">
        <v>5.93</v>
      </c>
      <c r="L183" s="74" t="s">
        <v>60</v>
      </c>
      <c r="M183" s="71">
        <f t="shared" si="19"/>
        <v>5.93</v>
      </c>
      <c r="N183" s="72">
        <v>1.6</v>
      </c>
      <c r="O183" s="74" t="s">
        <v>60</v>
      </c>
      <c r="P183" s="71">
        <f t="shared" si="23"/>
        <v>1.6</v>
      </c>
    </row>
    <row r="184" spans="1:16">
      <c r="B184" s="108">
        <v>4</v>
      </c>
      <c r="C184" s="109" t="s">
        <v>61</v>
      </c>
      <c r="D184" s="70">
        <f t="shared" si="22"/>
        <v>20.304568527918782</v>
      </c>
      <c r="E184" s="110">
        <v>71.010000000000005</v>
      </c>
      <c r="F184" s="111">
        <v>4.9000000000000002E-2</v>
      </c>
      <c r="G184" s="107">
        <f t="shared" si="15"/>
        <v>71.059000000000012</v>
      </c>
      <c r="H184" s="72">
        <v>219.79</v>
      </c>
      <c r="I184" s="74" t="s">
        <v>60</v>
      </c>
      <c r="J184" s="71">
        <f t="shared" si="21"/>
        <v>219.79</v>
      </c>
      <c r="K184" s="72">
        <v>6.3</v>
      </c>
      <c r="L184" s="74" t="s">
        <v>60</v>
      </c>
      <c r="M184" s="71">
        <f t="shared" si="19"/>
        <v>6.3</v>
      </c>
      <c r="N184" s="72">
        <v>1.64</v>
      </c>
      <c r="O184" s="74" t="s">
        <v>60</v>
      </c>
      <c r="P184" s="71">
        <f t="shared" si="23"/>
        <v>1.64</v>
      </c>
    </row>
    <row r="185" spans="1:16">
      <c r="B185" s="108">
        <v>4.5</v>
      </c>
      <c r="C185" s="109" t="s">
        <v>61</v>
      </c>
      <c r="D185" s="70">
        <f t="shared" si="22"/>
        <v>22.842639593908629</v>
      </c>
      <c r="E185" s="110">
        <v>67.989999999999995</v>
      </c>
      <c r="F185" s="111">
        <v>4.419E-2</v>
      </c>
      <c r="G185" s="107">
        <f t="shared" si="15"/>
        <v>68.034189999999995</v>
      </c>
      <c r="H185" s="72">
        <v>250.78</v>
      </c>
      <c r="I185" s="74" t="s">
        <v>60</v>
      </c>
      <c r="J185" s="71">
        <f t="shared" si="21"/>
        <v>250.78</v>
      </c>
      <c r="K185" s="72">
        <v>7.67</v>
      </c>
      <c r="L185" s="74" t="s">
        <v>60</v>
      </c>
      <c r="M185" s="71">
        <f t="shared" si="19"/>
        <v>7.67</v>
      </c>
      <c r="N185" s="72">
        <v>1.73</v>
      </c>
      <c r="O185" s="74" t="s">
        <v>60</v>
      </c>
      <c r="P185" s="71">
        <f t="shared" si="23"/>
        <v>1.73</v>
      </c>
    </row>
    <row r="186" spans="1:16">
      <c r="B186" s="108">
        <v>5</v>
      </c>
      <c r="C186" s="109" t="s">
        <v>61</v>
      </c>
      <c r="D186" s="70">
        <f t="shared" si="22"/>
        <v>25.380710659898476</v>
      </c>
      <c r="E186" s="110">
        <v>65.09</v>
      </c>
      <c r="F186" s="111">
        <v>4.0280000000000003E-2</v>
      </c>
      <c r="G186" s="107">
        <f t="shared" si="15"/>
        <v>65.130279999999999</v>
      </c>
      <c r="H186" s="72">
        <v>283.14999999999998</v>
      </c>
      <c r="I186" s="74" t="s">
        <v>60</v>
      </c>
      <c r="J186" s="71">
        <f t="shared" si="21"/>
        <v>283.14999999999998</v>
      </c>
      <c r="K186" s="72">
        <v>8.94</v>
      </c>
      <c r="L186" s="74" t="s">
        <v>60</v>
      </c>
      <c r="M186" s="71">
        <f t="shared" si="19"/>
        <v>8.94</v>
      </c>
      <c r="N186" s="72">
        <v>1.81</v>
      </c>
      <c r="O186" s="74" t="s">
        <v>60</v>
      </c>
      <c r="P186" s="71">
        <f t="shared" si="23"/>
        <v>1.81</v>
      </c>
    </row>
    <row r="187" spans="1:16">
      <c r="B187" s="108">
        <v>5.5</v>
      </c>
      <c r="C187" s="109" t="s">
        <v>61</v>
      </c>
      <c r="D187" s="70">
        <f t="shared" si="22"/>
        <v>27.918781725888326</v>
      </c>
      <c r="E187" s="110">
        <v>62.29</v>
      </c>
      <c r="F187" s="111">
        <v>3.7039999999999997E-2</v>
      </c>
      <c r="G187" s="107">
        <f t="shared" si="15"/>
        <v>62.327039999999997</v>
      </c>
      <c r="H187" s="72">
        <v>316.97000000000003</v>
      </c>
      <c r="I187" s="74" t="s">
        <v>60</v>
      </c>
      <c r="J187" s="71">
        <f t="shared" si="21"/>
        <v>316.97000000000003</v>
      </c>
      <c r="K187" s="72">
        <v>10.14</v>
      </c>
      <c r="L187" s="74" t="s">
        <v>60</v>
      </c>
      <c r="M187" s="71">
        <f t="shared" si="19"/>
        <v>10.14</v>
      </c>
      <c r="N187" s="72">
        <v>1.9</v>
      </c>
      <c r="O187" s="74" t="s">
        <v>60</v>
      </c>
      <c r="P187" s="71">
        <f t="shared" si="23"/>
        <v>1.9</v>
      </c>
    </row>
    <row r="188" spans="1:16">
      <c r="B188" s="108">
        <v>6</v>
      </c>
      <c r="C188" s="109" t="s">
        <v>61</v>
      </c>
      <c r="D188" s="70">
        <f t="shared" si="22"/>
        <v>30.456852791878173</v>
      </c>
      <c r="E188" s="110">
        <v>59.67</v>
      </c>
      <c r="F188" s="111">
        <v>3.431E-2</v>
      </c>
      <c r="G188" s="107">
        <f t="shared" si="15"/>
        <v>59.70431</v>
      </c>
      <c r="H188" s="72">
        <v>352.3</v>
      </c>
      <c r="I188" s="74" t="s">
        <v>60</v>
      </c>
      <c r="J188" s="71">
        <f t="shared" si="21"/>
        <v>352.3</v>
      </c>
      <c r="K188" s="72">
        <v>11.31</v>
      </c>
      <c r="L188" s="74" t="s">
        <v>60</v>
      </c>
      <c r="M188" s="71">
        <f t="shared" si="19"/>
        <v>11.31</v>
      </c>
      <c r="N188" s="72">
        <v>2</v>
      </c>
      <c r="O188" s="74" t="s">
        <v>60</v>
      </c>
      <c r="P188" s="71">
        <f t="shared" si="23"/>
        <v>2</v>
      </c>
    </row>
    <row r="189" spans="1:16">
      <c r="B189" s="108">
        <v>6.5</v>
      </c>
      <c r="C189" s="109" t="s">
        <v>61</v>
      </c>
      <c r="D189" s="70">
        <f t="shared" si="22"/>
        <v>32.994923857868024</v>
      </c>
      <c r="E189" s="110">
        <v>57.65</v>
      </c>
      <c r="F189" s="111">
        <v>3.1960000000000002E-2</v>
      </c>
      <c r="G189" s="107">
        <f t="shared" si="15"/>
        <v>57.681959999999997</v>
      </c>
      <c r="H189" s="72">
        <v>389.01</v>
      </c>
      <c r="I189" s="74" t="s">
        <v>60</v>
      </c>
      <c r="J189" s="71">
        <f t="shared" si="21"/>
        <v>389.01</v>
      </c>
      <c r="K189" s="72">
        <v>12.45</v>
      </c>
      <c r="L189" s="74" t="s">
        <v>60</v>
      </c>
      <c r="M189" s="71">
        <f t="shared" si="19"/>
        <v>12.45</v>
      </c>
      <c r="N189" s="72">
        <v>2.1</v>
      </c>
      <c r="O189" s="74" t="s">
        <v>60</v>
      </c>
      <c r="P189" s="71">
        <f t="shared" si="23"/>
        <v>2.1</v>
      </c>
    </row>
    <row r="190" spans="1:16">
      <c r="B190" s="108">
        <v>7</v>
      </c>
      <c r="C190" s="109" t="s">
        <v>61</v>
      </c>
      <c r="D190" s="70">
        <f t="shared" si="22"/>
        <v>35.532994923857871</v>
      </c>
      <c r="E190" s="110">
        <v>55.78</v>
      </c>
      <c r="F190" s="111">
        <v>2.9940000000000001E-2</v>
      </c>
      <c r="G190" s="107">
        <f t="shared" si="15"/>
        <v>55.809940000000005</v>
      </c>
      <c r="H190" s="72">
        <v>426.99</v>
      </c>
      <c r="I190" s="74" t="s">
        <v>60</v>
      </c>
      <c r="J190" s="71">
        <f t="shared" si="21"/>
        <v>426.99</v>
      </c>
      <c r="K190" s="72">
        <v>13.56</v>
      </c>
      <c r="L190" s="74" t="s">
        <v>60</v>
      </c>
      <c r="M190" s="71">
        <f t="shared" si="19"/>
        <v>13.56</v>
      </c>
      <c r="N190" s="72">
        <v>2.2000000000000002</v>
      </c>
      <c r="O190" s="74" t="s">
        <v>60</v>
      </c>
      <c r="P190" s="71">
        <f t="shared" si="23"/>
        <v>2.2000000000000002</v>
      </c>
    </row>
    <row r="191" spans="1:16">
      <c r="B191" s="108">
        <v>8</v>
      </c>
      <c r="C191" s="109" t="s">
        <v>61</v>
      </c>
      <c r="D191" s="70">
        <f t="shared" si="22"/>
        <v>40.609137055837564</v>
      </c>
      <c r="E191" s="110">
        <v>52.39</v>
      </c>
      <c r="F191" s="111">
        <v>2.6599999999999999E-2</v>
      </c>
      <c r="G191" s="107">
        <f t="shared" si="15"/>
        <v>52.416600000000003</v>
      </c>
      <c r="H191" s="72">
        <v>506.68</v>
      </c>
      <c r="I191" s="74" t="s">
        <v>60</v>
      </c>
      <c r="J191" s="71">
        <f t="shared" si="21"/>
        <v>506.68</v>
      </c>
      <c r="K191" s="72">
        <v>17.64</v>
      </c>
      <c r="L191" s="74" t="s">
        <v>60</v>
      </c>
      <c r="M191" s="71">
        <f t="shared" si="19"/>
        <v>17.64</v>
      </c>
      <c r="N191" s="72">
        <v>2.41</v>
      </c>
      <c r="O191" s="74" t="s">
        <v>60</v>
      </c>
      <c r="P191" s="71">
        <f t="shared" si="23"/>
        <v>2.41</v>
      </c>
    </row>
    <row r="192" spans="1:16">
      <c r="B192" s="108">
        <v>9</v>
      </c>
      <c r="C192" s="109" t="s">
        <v>61</v>
      </c>
      <c r="D192" s="70">
        <f t="shared" si="22"/>
        <v>45.685279187817258</v>
      </c>
      <c r="E192" s="110">
        <v>49.42</v>
      </c>
      <c r="F192" s="111">
        <v>2.3959999999999999E-2</v>
      </c>
      <c r="G192" s="107">
        <f t="shared" si="15"/>
        <v>49.443960000000004</v>
      </c>
      <c r="H192" s="72">
        <v>591.34</v>
      </c>
      <c r="I192" s="74" t="s">
        <v>60</v>
      </c>
      <c r="J192" s="71">
        <f t="shared" si="21"/>
        <v>591.34</v>
      </c>
      <c r="K192" s="72">
        <v>21.32</v>
      </c>
      <c r="L192" s="74" t="s">
        <v>60</v>
      </c>
      <c r="M192" s="71">
        <f t="shared" si="19"/>
        <v>21.32</v>
      </c>
      <c r="N192" s="72">
        <v>2.63</v>
      </c>
      <c r="O192" s="74" t="s">
        <v>60</v>
      </c>
      <c r="P192" s="71">
        <f t="shared" si="23"/>
        <v>2.63</v>
      </c>
    </row>
    <row r="193" spans="2:16">
      <c r="B193" s="108">
        <v>10</v>
      </c>
      <c r="C193" s="109" t="s">
        <v>61</v>
      </c>
      <c r="D193" s="70">
        <f t="shared" si="22"/>
        <v>50.761421319796952</v>
      </c>
      <c r="E193" s="110">
        <v>46.81</v>
      </c>
      <c r="F193" s="111">
        <v>2.1819999999999999E-2</v>
      </c>
      <c r="G193" s="107">
        <f t="shared" si="15"/>
        <v>46.83182</v>
      </c>
      <c r="H193" s="72">
        <v>680.9</v>
      </c>
      <c r="I193" s="74" t="s">
        <v>60</v>
      </c>
      <c r="J193" s="71">
        <f t="shared" si="21"/>
        <v>680.9</v>
      </c>
      <c r="K193" s="72">
        <v>24.8</v>
      </c>
      <c r="L193" s="74" t="s">
        <v>60</v>
      </c>
      <c r="M193" s="71">
        <f t="shared" si="19"/>
        <v>24.8</v>
      </c>
      <c r="N193" s="72">
        <v>2.87</v>
      </c>
      <c r="O193" s="74" t="s">
        <v>60</v>
      </c>
      <c r="P193" s="71">
        <f t="shared" si="23"/>
        <v>2.87</v>
      </c>
    </row>
    <row r="194" spans="2:16">
      <c r="B194" s="108">
        <v>11</v>
      </c>
      <c r="C194" s="109" t="s">
        <v>61</v>
      </c>
      <c r="D194" s="70">
        <f t="shared" si="22"/>
        <v>55.837563451776653</v>
      </c>
      <c r="E194" s="110">
        <v>44.5</v>
      </c>
      <c r="F194" s="111">
        <v>2.0039999999999999E-2</v>
      </c>
      <c r="G194" s="107">
        <f t="shared" si="15"/>
        <v>44.520040000000002</v>
      </c>
      <c r="H194" s="72">
        <v>775.29</v>
      </c>
      <c r="I194" s="74" t="s">
        <v>60</v>
      </c>
      <c r="J194" s="71">
        <f t="shared" si="21"/>
        <v>775.29</v>
      </c>
      <c r="K194" s="72">
        <v>28.17</v>
      </c>
      <c r="L194" s="74" t="s">
        <v>60</v>
      </c>
      <c r="M194" s="71">
        <f t="shared" si="19"/>
        <v>28.17</v>
      </c>
      <c r="N194" s="72">
        <v>3.12</v>
      </c>
      <c r="O194" s="74" t="s">
        <v>60</v>
      </c>
      <c r="P194" s="71">
        <f t="shared" si="23"/>
        <v>3.12</v>
      </c>
    </row>
    <row r="195" spans="2:16">
      <c r="B195" s="108">
        <v>12</v>
      </c>
      <c r="C195" s="109" t="s">
        <v>61</v>
      </c>
      <c r="D195" s="70">
        <f t="shared" si="22"/>
        <v>60.913705583756347</v>
      </c>
      <c r="E195" s="110">
        <v>42.44</v>
      </c>
      <c r="F195" s="111">
        <v>1.8550000000000001E-2</v>
      </c>
      <c r="G195" s="107">
        <f t="shared" si="15"/>
        <v>42.458549999999995</v>
      </c>
      <c r="H195" s="72">
        <v>874.42</v>
      </c>
      <c r="I195" s="74" t="s">
        <v>60</v>
      </c>
      <c r="J195" s="71">
        <f t="shared" si="21"/>
        <v>874.42</v>
      </c>
      <c r="K195" s="72">
        <v>31.47</v>
      </c>
      <c r="L195" s="74" t="s">
        <v>60</v>
      </c>
      <c r="M195" s="71">
        <f t="shared" si="19"/>
        <v>31.47</v>
      </c>
      <c r="N195" s="72">
        <v>3.38</v>
      </c>
      <c r="O195" s="74" t="s">
        <v>60</v>
      </c>
      <c r="P195" s="71">
        <f t="shared" si="23"/>
        <v>3.38</v>
      </c>
    </row>
    <row r="196" spans="2:16">
      <c r="B196" s="108">
        <v>13</v>
      </c>
      <c r="C196" s="109" t="s">
        <v>61</v>
      </c>
      <c r="D196" s="70">
        <f t="shared" si="22"/>
        <v>65.989847715736047</v>
      </c>
      <c r="E196" s="110">
        <v>40.590000000000003</v>
      </c>
      <c r="F196" s="111">
        <v>1.7270000000000001E-2</v>
      </c>
      <c r="G196" s="107">
        <f t="shared" si="15"/>
        <v>40.607270000000007</v>
      </c>
      <c r="H196" s="72">
        <v>978.21</v>
      </c>
      <c r="I196" s="74" t="s">
        <v>60</v>
      </c>
      <c r="J196" s="71">
        <f t="shared" si="21"/>
        <v>978.21</v>
      </c>
      <c r="K196" s="72">
        <v>34.729999999999997</v>
      </c>
      <c r="L196" s="74" t="s">
        <v>60</v>
      </c>
      <c r="M196" s="71">
        <f t="shared" si="19"/>
        <v>34.729999999999997</v>
      </c>
      <c r="N196" s="72">
        <v>3.65</v>
      </c>
      <c r="O196" s="74" t="s">
        <v>60</v>
      </c>
      <c r="P196" s="71">
        <f t="shared" si="23"/>
        <v>3.65</v>
      </c>
    </row>
    <row r="197" spans="2:16">
      <c r="B197" s="108">
        <v>14</v>
      </c>
      <c r="C197" s="109" t="s">
        <v>61</v>
      </c>
      <c r="D197" s="70">
        <f t="shared" si="22"/>
        <v>71.065989847715741</v>
      </c>
      <c r="E197" s="110">
        <v>38.93</v>
      </c>
      <c r="F197" s="111">
        <v>1.6160000000000001E-2</v>
      </c>
      <c r="G197" s="107">
        <f t="shared" si="15"/>
        <v>38.946159999999999</v>
      </c>
      <c r="H197" s="72">
        <v>1.0900000000000001</v>
      </c>
      <c r="I197" s="73" t="s">
        <v>12</v>
      </c>
      <c r="J197" s="75">
        <f t="shared" ref="J197:J228" si="24">H197*1000</f>
        <v>1090</v>
      </c>
      <c r="K197" s="72">
        <v>37.97</v>
      </c>
      <c r="L197" s="74" t="s">
        <v>60</v>
      </c>
      <c r="M197" s="71">
        <f t="shared" si="19"/>
        <v>37.97</v>
      </c>
      <c r="N197" s="72">
        <v>3.93</v>
      </c>
      <c r="O197" s="74" t="s">
        <v>60</v>
      </c>
      <c r="P197" s="71">
        <f t="shared" si="23"/>
        <v>3.93</v>
      </c>
    </row>
    <row r="198" spans="2:16">
      <c r="B198" s="108">
        <v>15</v>
      </c>
      <c r="C198" s="109" t="s">
        <v>61</v>
      </c>
      <c r="D198" s="70">
        <f t="shared" si="22"/>
        <v>76.142131979695435</v>
      </c>
      <c r="E198" s="110">
        <v>37.43</v>
      </c>
      <c r="F198" s="111">
        <v>1.52E-2</v>
      </c>
      <c r="G198" s="107">
        <f t="shared" si="15"/>
        <v>37.4452</v>
      </c>
      <c r="H198" s="72">
        <v>1.2</v>
      </c>
      <c r="I198" s="74" t="s">
        <v>12</v>
      </c>
      <c r="J198" s="75">
        <f t="shared" si="24"/>
        <v>1200</v>
      </c>
      <c r="K198" s="72">
        <v>41.19</v>
      </c>
      <c r="L198" s="74" t="s">
        <v>60</v>
      </c>
      <c r="M198" s="71">
        <f t="shared" si="19"/>
        <v>41.19</v>
      </c>
      <c r="N198" s="72">
        <v>4.2300000000000004</v>
      </c>
      <c r="O198" s="74" t="s">
        <v>60</v>
      </c>
      <c r="P198" s="71">
        <f t="shared" si="23"/>
        <v>4.2300000000000004</v>
      </c>
    </row>
    <row r="199" spans="2:16">
      <c r="B199" s="108">
        <v>16</v>
      </c>
      <c r="C199" s="109" t="s">
        <v>61</v>
      </c>
      <c r="D199" s="70">
        <f t="shared" si="22"/>
        <v>81.218274111675129</v>
      </c>
      <c r="E199" s="110">
        <v>36.06</v>
      </c>
      <c r="F199" s="111">
        <v>1.435E-2</v>
      </c>
      <c r="G199" s="107">
        <f t="shared" si="15"/>
        <v>36.074350000000003</v>
      </c>
      <c r="H199" s="72">
        <v>1.32</v>
      </c>
      <c r="I199" s="74" t="s">
        <v>12</v>
      </c>
      <c r="J199" s="75">
        <f t="shared" si="24"/>
        <v>1320</v>
      </c>
      <c r="K199" s="72">
        <v>44.41</v>
      </c>
      <c r="L199" s="74" t="s">
        <v>60</v>
      </c>
      <c r="M199" s="71">
        <f t="shared" si="19"/>
        <v>44.41</v>
      </c>
      <c r="N199" s="72">
        <v>4.53</v>
      </c>
      <c r="O199" s="74" t="s">
        <v>60</v>
      </c>
      <c r="P199" s="71">
        <f t="shared" si="23"/>
        <v>4.53</v>
      </c>
    </row>
    <row r="200" spans="2:16">
      <c r="B200" s="108">
        <v>17</v>
      </c>
      <c r="C200" s="109" t="s">
        <v>61</v>
      </c>
      <c r="D200" s="70">
        <f t="shared" si="22"/>
        <v>86.294416243654823</v>
      </c>
      <c r="E200" s="110">
        <v>34.81</v>
      </c>
      <c r="F200" s="111">
        <v>1.359E-2</v>
      </c>
      <c r="G200" s="107">
        <f t="shared" si="15"/>
        <v>34.823590000000003</v>
      </c>
      <c r="H200" s="72">
        <v>1.44</v>
      </c>
      <c r="I200" s="74" t="s">
        <v>12</v>
      </c>
      <c r="J200" s="75">
        <f t="shared" si="24"/>
        <v>1440</v>
      </c>
      <c r="K200" s="72">
        <v>47.63</v>
      </c>
      <c r="L200" s="74" t="s">
        <v>60</v>
      </c>
      <c r="M200" s="71">
        <f t="shared" si="19"/>
        <v>47.63</v>
      </c>
      <c r="N200" s="72">
        <v>4.84</v>
      </c>
      <c r="O200" s="74" t="s">
        <v>60</v>
      </c>
      <c r="P200" s="71">
        <f t="shared" si="23"/>
        <v>4.84</v>
      </c>
    </row>
    <row r="201" spans="2:16">
      <c r="B201" s="108">
        <v>18</v>
      </c>
      <c r="C201" s="109" t="s">
        <v>61</v>
      </c>
      <c r="D201" s="70">
        <f t="shared" si="22"/>
        <v>91.370558375634516</v>
      </c>
      <c r="E201" s="110">
        <v>33.67</v>
      </c>
      <c r="F201" s="111">
        <v>1.291E-2</v>
      </c>
      <c r="G201" s="107">
        <f t="shared" si="15"/>
        <v>33.68291</v>
      </c>
      <c r="H201" s="72">
        <v>1.56</v>
      </c>
      <c r="I201" s="74" t="s">
        <v>12</v>
      </c>
      <c r="J201" s="75">
        <f t="shared" si="24"/>
        <v>1560</v>
      </c>
      <c r="K201" s="72">
        <v>50.85</v>
      </c>
      <c r="L201" s="74" t="s">
        <v>60</v>
      </c>
      <c r="M201" s="71">
        <f t="shared" si="19"/>
        <v>50.85</v>
      </c>
      <c r="N201" s="72">
        <v>5.16</v>
      </c>
      <c r="O201" s="74" t="s">
        <v>60</v>
      </c>
      <c r="P201" s="71">
        <f t="shared" si="23"/>
        <v>5.16</v>
      </c>
    </row>
    <row r="202" spans="2:16">
      <c r="B202" s="108">
        <v>20</v>
      </c>
      <c r="C202" s="109" t="s">
        <v>61</v>
      </c>
      <c r="D202" s="70">
        <f t="shared" si="22"/>
        <v>101.5228426395939</v>
      </c>
      <c r="E202" s="110">
        <v>31.65</v>
      </c>
      <c r="F202" s="111">
        <v>1.175E-2</v>
      </c>
      <c r="G202" s="107">
        <f t="shared" si="15"/>
        <v>31.661749999999998</v>
      </c>
      <c r="H202" s="72">
        <v>1.83</v>
      </c>
      <c r="I202" s="74" t="s">
        <v>12</v>
      </c>
      <c r="J202" s="75">
        <f t="shared" si="24"/>
        <v>1830</v>
      </c>
      <c r="K202" s="72">
        <v>63.09</v>
      </c>
      <c r="L202" s="74" t="s">
        <v>60</v>
      </c>
      <c r="M202" s="71">
        <f t="shared" si="19"/>
        <v>63.09</v>
      </c>
      <c r="N202" s="72">
        <v>5.83</v>
      </c>
      <c r="O202" s="74" t="s">
        <v>60</v>
      </c>
      <c r="P202" s="71">
        <f t="shared" si="23"/>
        <v>5.83</v>
      </c>
    </row>
    <row r="203" spans="2:16">
      <c r="B203" s="108">
        <v>22.5</v>
      </c>
      <c r="C203" s="109" t="s">
        <v>61</v>
      </c>
      <c r="D203" s="70">
        <f t="shared" si="22"/>
        <v>114.21319796954315</v>
      </c>
      <c r="E203" s="110">
        <v>29.52</v>
      </c>
      <c r="F203" s="111">
        <v>1.057E-2</v>
      </c>
      <c r="G203" s="107">
        <f t="shared" si="15"/>
        <v>29.530570000000001</v>
      </c>
      <c r="H203" s="72">
        <v>2.1800000000000002</v>
      </c>
      <c r="I203" s="74" t="s">
        <v>12</v>
      </c>
      <c r="J203" s="75">
        <f t="shared" si="24"/>
        <v>2180</v>
      </c>
      <c r="K203" s="72">
        <v>80.42</v>
      </c>
      <c r="L203" s="74" t="s">
        <v>60</v>
      </c>
      <c r="M203" s="71">
        <f t="shared" si="19"/>
        <v>80.42</v>
      </c>
      <c r="N203" s="72">
        <v>6.72</v>
      </c>
      <c r="O203" s="74" t="s">
        <v>60</v>
      </c>
      <c r="P203" s="71">
        <f t="shared" si="23"/>
        <v>6.72</v>
      </c>
    </row>
    <row r="204" spans="2:16">
      <c r="B204" s="108">
        <v>25</v>
      </c>
      <c r="C204" s="109" t="s">
        <v>61</v>
      </c>
      <c r="D204" s="70">
        <f t="shared" si="22"/>
        <v>126.90355329949239</v>
      </c>
      <c r="E204" s="110">
        <v>27.74</v>
      </c>
      <c r="F204" s="111">
        <v>9.6120000000000008E-3</v>
      </c>
      <c r="G204" s="107">
        <f t="shared" si="15"/>
        <v>27.749611999999999</v>
      </c>
      <c r="H204" s="72">
        <v>2.56</v>
      </c>
      <c r="I204" s="74" t="s">
        <v>12</v>
      </c>
      <c r="J204" s="75">
        <f t="shared" si="24"/>
        <v>2560</v>
      </c>
      <c r="K204" s="72">
        <v>96.46</v>
      </c>
      <c r="L204" s="74" t="s">
        <v>60</v>
      </c>
      <c r="M204" s="71">
        <f t="shared" si="19"/>
        <v>96.46</v>
      </c>
      <c r="N204" s="72">
        <v>7.65</v>
      </c>
      <c r="O204" s="74" t="s">
        <v>60</v>
      </c>
      <c r="P204" s="71">
        <f t="shared" si="23"/>
        <v>7.65</v>
      </c>
    </row>
    <row r="205" spans="2:16">
      <c r="B205" s="108">
        <v>27.5</v>
      </c>
      <c r="C205" s="109" t="s">
        <v>61</v>
      </c>
      <c r="D205" s="70">
        <f t="shared" si="22"/>
        <v>139.59390862944161</v>
      </c>
      <c r="E205" s="110">
        <v>26.22</v>
      </c>
      <c r="F205" s="111">
        <v>8.8210000000000007E-3</v>
      </c>
      <c r="G205" s="107">
        <f t="shared" si="15"/>
        <v>26.228821</v>
      </c>
      <c r="H205" s="72">
        <v>2.96</v>
      </c>
      <c r="I205" s="74" t="s">
        <v>12</v>
      </c>
      <c r="J205" s="75">
        <f t="shared" si="24"/>
        <v>2960</v>
      </c>
      <c r="K205" s="72">
        <v>111.79</v>
      </c>
      <c r="L205" s="74" t="s">
        <v>60</v>
      </c>
      <c r="M205" s="71">
        <f t="shared" si="19"/>
        <v>111.79</v>
      </c>
      <c r="N205" s="72">
        <v>8.6300000000000008</v>
      </c>
      <c r="O205" s="74" t="s">
        <v>60</v>
      </c>
      <c r="P205" s="71">
        <f t="shared" si="23"/>
        <v>8.6300000000000008</v>
      </c>
    </row>
    <row r="206" spans="2:16">
      <c r="B206" s="108">
        <v>30</v>
      </c>
      <c r="C206" s="109" t="s">
        <v>61</v>
      </c>
      <c r="D206" s="70">
        <f t="shared" si="22"/>
        <v>152.28426395939087</v>
      </c>
      <c r="E206" s="110">
        <v>24.92</v>
      </c>
      <c r="F206" s="111">
        <v>8.1560000000000001E-3</v>
      </c>
      <c r="G206" s="107">
        <f t="shared" si="15"/>
        <v>24.928156000000001</v>
      </c>
      <c r="H206" s="72">
        <v>3.38</v>
      </c>
      <c r="I206" s="74" t="s">
        <v>12</v>
      </c>
      <c r="J206" s="75">
        <f t="shared" si="24"/>
        <v>3380</v>
      </c>
      <c r="K206" s="72">
        <v>126.69</v>
      </c>
      <c r="L206" s="74" t="s">
        <v>60</v>
      </c>
      <c r="M206" s="71">
        <f t="shared" si="19"/>
        <v>126.69</v>
      </c>
      <c r="N206" s="72">
        <v>9.65</v>
      </c>
      <c r="O206" s="74" t="s">
        <v>60</v>
      </c>
      <c r="P206" s="71">
        <f t="shared" si="23"/>
        <v>9.65</v>
      </c>
    </row>
    <row r="207" spans="2:16">
      <c r="B207" s="108">
        <v>32.5</v>
      </c>
      <c r="C207" s="109" t="s">
        <v>61</v>
      </c>
      <c r="D207" s="70">
        <f t="shared" si="22"/>
        <v>164.9746192893401</v>
      </c>
      <c r="E207" s="110">
        <v>23.79</v>
      </c>
      <c r="F207" s="111">
        <v>7.5880000000000001E-3</v>
      </c>
      <c r="G207" s="107">
        <f t="shared" si="15"/>
        <v>23.797587999999998</v>
      </c>
      <c r="H207" s="72">
        <v>3.82</v>
      </c>
      <c r="I207" s="74" t="s">
        <v>12</v>
      </c>
      <c r="J207" s="75">
        <f t="shared" si="24"/>
        <v>3820</v>
      </c>
      <c r="K207" s="72">
        <v>141.31</v>
      </c>
      <c r="L207" s="74" t="s">
        <v>60</v>
      </c>
      <c r="M207" s="71">
        <f t="shared" si="19"/>
        <v>141.31</v>
      </c>
      <c r="N207" s="72">
        <v>10.72</v>
      </c>
      <c r="O207" s="74" t="s">
        <v>60</v>
      </c>
      <c r="P207" s="71">
        <f t="shared" si="23"/>
        <v>10.72</v>
      </c>
    </row>
    <row r="208" spans="2:16">
      <c r="B208" s="108">
        <v>35</v>
      </c>
      <c r="C208" s="109" t="s">
        <v>61</v>
      </c>
      <c r="D208" s="70">
        <f t="shared" si="22"/>
        <v>177.66497461928935</v>
      </c>
      <c r="E208" s="110">
        <v>22.8</v>
      </c>
      <c r="F208" s="111">
        <v>7.097E-3</v>
      </c>
      <c r="G208" s="107">
        <f t="shared" si="15"/>
        <v>22.807097000000002</v>
      </c>
      <c r="H208" s="72">
        <v>4.28</v>
      </c>
      <c r="I208" s="74" t="s">
        <v>12</v>
      </c>
      <c r="J208" s="75">
        <f t="shared" si="24"/>
        <v>4280</v>
      </c>
      <c r="K208" s="72">
        <v>155.72</v>
      </c>
      <c r="L208" s="74" t="s">
        <v>60</v>
      </c>
      <c r="M208" s="71">
        <f t="shared" si="19"/>
        <v>155.72</v>
      </c>
      <c r="N208" s="72">
        <v>11.82</v>
      </c>
      <c r="O208" s="74" t="s">
        <v>60</v>
      </c>
      <c r="P208" s="71">
        <f t="shared" si="23"/>
        <v>11.82</v>
      </c>
    </row>
    <row r="209" spans="2:16">
      <c r="B209" s="108">
        <v>37.5</v>
      </c>
      <c r="C209" s="109" t="s">
        <v>61</v>
      </c>
      <c r="D209" s="70">
        <f t="shared" si="22"/>
        <v>190.35532994923858</v>
      </c>
      <c r="E209" s="110">
        <v>21.92</v>
      </c>
      <c r="F209" s="111">
        <v>6.6680000000000003E-3</v>
      </c>
      <c r="G209" s="107">
        <f t="shared" si="15"/>
        <v>21.926668000000003</v>
      </c>
      <c r="H209" s="72">
        <v>4.76</v>
      </c>
      <c r="I209" s="74" t="s">
        <v>12</v>
      </c>
      <c r="J209" s="75">
        <f t="shared" si="24"/>
        <v>4760</v>
      </c>
      <c r="K209" s="72">
        <v>169.98</v>
      </c>
      <c r="L209" s="74" t="s">
        <v>60</v>
      </c>
      <c r="M209" s="71">
        <f t="shared" si="19"/>
        <v>169.98</v>
      </c>
      <c r="N209" s="72">
        <v>12.95</v>
      </c>
      <c r="O209" s="74" t="s">
        <v>60</v>
      </c>
      <c r="P209" s="71">
        <f t="shared" si="23"/>
        <v>12.95</v>
      </c>
    </row>
    <row r="210" spans="2:16">
      <c r="B210" s="108">
        <v>40</v>
      </c>
      <c r="C210" s="109" t="s">
        <v>61</v>
      </c>
      <c r="D210" s="70">
        <f t="shared" si="22"/>
        <v>203.04568527918781</v>
      </c>
      <c r="E210" s="110">
        <v>21.15</v>
      </c>
      <c r="F210" s="111">
        <v>6.2899999999999996E-3</v>
      </c>
      <c r="G210" s="107">
        <f t="shared" si="15"/>
        <v>21.156289999999998</v>
      </c>
      <c r="H210" s="72">
        <v>5.26</v>
      </c>
      <c r="I210" s="74" t="s">
        <v>12</v>
      </c>
      <c r="J210" s="75">
        <f t="shared" si="24"/>
        <v>5260</v>
      </c>
      <c r="K210" s="72">
        <v>184.13</v>
      </c>
      <c r="L210" s="74" t="s">
        <v>60</v>
      </c>
      <c r="M210" s="71">
        <f t="shared" si="19"/>
        <v>184.13</v>
      </c>
      <c r="N210" s="72">
        <v>14.12</v>
      </c>
      <c r="O210" s="74" t="s">
        <v>60</v>
      </c>
      <c r="P210" s="71">
        <f t="shared" si="23"/>
        <v>14.12</v>
      </c>
    </row>
    <row r="211" spans="2:16">
      <c r="B211" s="108">
        <v>45</v>
      </c>
      <c r="C211" s="109" t="s">
        <v>61</v>
      </c>
      <c r="D211" s="70">
        <f t="shared" si="22"/>
        <v>228.42639593908629</v>
      </c>
      <c r="E211" s="110">
        <v>19.82</v>
      </c>
      <c r="F211" s="111">
        <v>5.6550000000000003E-3</v>
      </c>
      <c r="G211" s="107">
        <f t="shared" si="15"/>
        <v>19.825655000000001</v>
      </c>
      <c r="H211" s="72">
        <v>6.32</v>
      </c>
      <c r="I211" s="74" t="s">
        <v>12</v>
      </c>
      <c r="J211" s="75">
        <f t="shared" si="24"/>
        <v>6320</v>
      </c>
      <c r="K211" s="72">
        <v>236.8</v>
      </c>
      <c r="L211" s="74" t="s">
        <v>60</v>
      </c>
      <c r="M211" s="71">
        <f t="shared" si="19"/>
        <v>236.8</v>
      </c>
      <c r="N211" s="72">
        <v>16.55</v>
      </c>
      <c r="O211" s="74" t="s">
        <v>60</v>
      </c>
      <c r="P211" s="71">
        <f t="shared" si="23"/>
        <v>16.55</v>
      </c>
    </row>
    <row r="212" spans="2:16">
      <c r="B212" s="108">
        <v>50</v>
      </c>
      <c r="C212" s="109" t="s">
        <v>61</v>
      </c>
      <c r="D212" s="70">
        <f t="shared" si="22"/>
        <v>253.80710659898477</v>
      </c>
      <c r="E212" s="110">
        <v>18.739999999999998</v>
      </c>
      <c r="F212" s="111">
        <v>5.1399999999999996E-3</v>
      </c>
      <c r="G212" s="107">
        <f t="shared" si="15"/>
        <v>18.745139999999999</v>
      </c>
      <c r="H212" s="72">
        <v>7.43</v>
      </c>
      <c r="I212" s="74" t="s">
        <v>12</v>
      </c>
      <c r="J212" s="75">
        <f t="shared" si="24"/>
        <v>7430</v>
      </c>
      <c r="K212" s="72">
        <v>284.76</v>
      </c>
      <c r="L212" s="74" t="s">
        <v>60</v>
      </c>
      <c r="M212" s="71">
        <f t="shared" si="19"/>
        <v>284.76</v>
      </c>
      <c r="N212" s="72">
        <v>19.079999999999998</v>
      </c>
      <c r="O212" s="74" t="s">
        <v>60</v>
      </c>
      <c r="P212" s="71">
        <f t="shared" si="23"/>
        <v>19.079999999999998</v>
      </c>
    </row>
    <row r="213" spans="2:16">
      <c r="B213" s="108">
        <v>55</v>
      </c>
      <c r="C213" s="109" t="s">
        <v>61</v>
      </c>
      <c r="D213" s="70">
        <f t="shared" si="22"/>
        <v>279.18781725888323</v>
      </c>
      <c r="E213" s="110">
        <v>17.829999999999998</v>
      </c>
      <c r="F213" s="111">
        <v>4.7140000000000003E-3</v>
      </c>
      <c r="G213" s="107">
        <f t="shared" ref="G213:G228" si="25">E213+F213</f>
        <v>17.834713999999998</v>
      </c>
      <c r="H213" s="72">
        <v>8.61</v>
      </c>
      <c r="I213" s="74" t="s">
        <v>12</v>
      </c>
      <c r="J213" s="75">
        <f t="shared" si="24"/>
        <v>8610</v>
      </c>
      <c r="K213" s="72">
        <v>329.98</v>
      </c>
      <c r="L213" s="74" t="s">
        <v>60</v>
      </c>
      <c r="M213" s="71">
        <f t="shared" si="19"/>
        <v>329.98</v>
      </c>
      <c r="N213" s="72">
        <v>21.72</v>
      </c>
      <c r="O213" s="74" t="s">
        <v>60</v>
      </c>
      <c r="P213" s="71">
        <f t="shared" si="23"/>
        <v>21.72</v>
      </c>
    </row>
    <row r="214" spans="2:16">
      <c r="B214" s="108">
        <v>60</v>
      </c>
      <c r="C214" s="109" t="s">
        <v>61</v>
      </c>
      <c r="D214" s="70">
        <f t="shared" si="22"/>
        <v>304.56852791878174</v>
      </c>
      <c r="E214" s="110">
        <v>17.07</v>
      </c>
      <c r="F214" s="111">
        <v>4.3559999999999996E-3</v>
      </c>
      <c r="G214" s="107">
        <f t="shared" si="25"/>
        <v>17.074356000000002</v>
      </c>
      <c r="H214" s="72">
        <v>9.85</v>
      </c>
      <c r="I214" s="74" t="s">
        <v>12</v>
      </c>
      <c r="J214" s="75">
        <f t="shared" si="24"/>
        <v>9850</v>
      </c>
      <c r="K214" s="72">
        <v>373.36</v>
      </c>
      <c r="L214" s="74" t="s">
        <v>60</v>
      </c>
      <c r="M214" s="71">
        <f t="shared" si="19"/>
        <v>373.36</v>
      </c>
      <c r="N214" s="72">
        <v>24.43</v>
      </c>
      <c r="O214" s="74" t="s">
        <v>60</v>
      </c>
      <c r="P214" s="71">
        <f t="shared" si="23"/>
        <v>24.43</v>
      </c>
    </row>
    <row r="215" spans="2:16">
      <c r="B215" s="108">
        <v>65</v>
      </c>
      <c r="C215" s="109" t="s">
        <v>61</v>
      </c>
      <c r="D215" s="70">
        <f t="shared" si="22"/>
        <v>329.94923857868019</v>
      </c>
      <c r="E215" s="110">
        <v>16.420000000000002</v>
      </c>
      <c r="F215" s="111">
        <v>4.0509999999999999E-3</v>
      </c>
      <c r="G215" s="107">
        <f t="shared" si="25"/>
        <v>16.424051000000002</v>
      </c>
      <c r="H215" s="72">
        <v>11.13</v>
      </c>
      <c r="I215" s="74" t="s">
        <v>12</v>
      </c>
      <c r="J215" s="75">
        <f t="shared" si="24"/>
        <v>11130</v>
      </c>
      <c r="K215" s="72">
        <v>415.36</v>
      </c>
      <c r="L215" s="74" t="s">
        <v>60</v>
      </c>
      <c r="M215" s="71">
        <f t="shared" si="19"/>
        <v>415.36</v>
      </c>
      <c r="N215" s="72">
        <v>27.22</v>
      </c>
      <c r="O215" s="74" t="s">
        <v>60</v>
      </c>
      <c r="P215" s="71">
        <f t="shared" si="23"/>
        <v>27.22</v>
      </c>
    </row>
    <row r="216" spans="2:16">
      <c r="B216" s="108">
        <v>70</v>
      </c>
      <c r="C216" s="109" t="s">
        <v>61</v>
      </c>
      <c r="D216" s="70">
        <f t="shared" si="22"/>
        <v>355.32994923857871</v>
      </c>
      <c r="E216" s="110">
        <v>15.86</v>
      </c>
      <c r="F216" s="111">
        <v>3.787E-3</v>
      </c>
      <c r="G216" s="107">
        <f t="shared" si="25"/>
        <v>15.863787</v>
      </c>
      <c r="H216" s="72">
        <v>12.47</v>
      </c>
      <c r="I216" s="74" t="s">
        <v>12</v>
      </c>
      <c r="J216" s="75">
        <f t="shared" si="24"/>
        <v>12470</v>
      </c>
      <c r="K216" s="72">
        <v>456.28</v>
      </c>
      <c r="L216" s="74" t="s">
        <v>60</v>
      </c>
      <c r="M216" s="71">
        <f t="shared" si="19"/>
        <v>456.28</v>
      </c>
      <c r="N216" s="72">
        <v>30.07</v>
      </c>
      <c r="O216" s="74" t="s">
        <v>60</v>
      </c>
      <c r="P216" s="71">
        <f t="shared" si="23"/>
        <v>30.07</v>
      </c>
    </row>
    <row r="217" spans="2:16">
      <c r="B217" s="108">
        <v>80</v>
      </c>
      <c r="C217" s="109" t="s">
        <v>61</v>
      </c>
      <c r="D217" s="70">
        <f t="shared" si="22"/>
        <v>406.09137055837562</v>
      </c>
      <c r="E217" s="110">
        <v>14.93</v>
      </c>
      <c r="F217" s="111">
        <v>3.3540000000000002E-3</v>
      </c>
      <c r="G217" s="107">
        <f t="shared" si="25"/>
        <v>14.933354</v>
      </c>
      <c r="H217" s="72">
        <v>15.27</v>
      </c>
      <c r="I217" s="74" t="s">
        <v>12</v>
      </c>
      <c r="J217" s="75">
        <f t="shared" si="24"/>
        <v>15270</v>
      </c>
      <c r="K217" s="72">
        <v>604.33000000000004</v>
      </c>
      <c r="L217" s="74" t="s">
        <v>60</v>
      </c>
      <c r="M217" s="71">
        <f t="shared" si="19"/>
        <v>604.33000000000004</v>
      </c>
      <c r="N217" s="72">
        <v>35.93</v>
      </c>
      <c r="O217" s="74" t="s">
        <v>60</v>
      </c>
      <c r="P217" s="71">
        <f t="shared" si="23"/>
        <v>35.93</v>
      </c>
    </row>
    <row r="218" spans="2:16">
      <c r="B218" s="108">
        <v>90</v>
      </c>
      <c r="C218" s="109" t="s">
        <v>61</v>
      </c>
      <c r="D218" s="70">
        <f t="shared" si="22"/>
        <v>456.85279187817258</v>
      </c>
      <c r="E218" s="110">
        <v>14.2</v>
      </c>
      <c r="F218" s="111">
        <v>3.0130000000000001E-3</v>
      </c>
      <c r="G218" s="107">
        <f t="shared" si="25"/>
        <v>14.203012999999999</v>
      </c>
      <c r="H218" s="72">
        <v>18.23</v>
      </c>
      <c r="I218" s="74" t="s">
        <v>12</v>
      </c>
      <c r="J218" s="75">
        <f t="shared" si="24"/>
        <v>18230</v>
      </c>
      <c r="K218" s="72">
        <v>735.18</v>
      </c>
      <c r="L218" s="74" t="s">
        <v>60</v>
      </c>
      <c r="M218" s="71">
        <f t="shared" si="19"/>
        <v>735.18</v>
      </c>
      <c r="N218" s="72">
        <v>41.98</v>
      </c>
      <c r="O218" s="74" t="s">
        <v>60</v>
      </c>
      <c r="P218" s="71">
        <f t="shared" si="23"/>
        <v>41.98</v>
      </c>
    </row>
    <row r="219" spans="2:16">
      <c r="B219" s="108">
        <v>100</v>
      </c>
      <c r="C219" s="109" t="s">
        <v>61</v>
      </c>
      <c r="D219" s="70">
        <f t="shared" si="22"/>
        <v>507.61421319796955</v>
      </c>
      <c r="E219" s="110">
        <v>13.62</v>
      </c>
      <c r="F219" s="111">
        <v>2.7369999999999998E-3</v>
      </c>
      <c r="G219" s="107">
        <f t="shared" si="25"/>
        <v>13.622736999999999</v>
      </c>
      <c r="H219" s="72">
        <v>21.33</v>
      </c>
      <c r="I219" s="74" t="s">
        <v>12</v>
      </c>
      <c r="J219" s="75">
        <f t="shared" si="24"/>
        <v>21330</v>
      </c>
      <c r="K219" s="72">
        <v>855.86</v>
      </c>
      <c r="L219" s="74" t="s">
        <v>60</v>
      </c>
      <c r="M219" s="71">
        <f t="shared" si="19"/>
        <v>855.86</v>
      </c>
      <c r="N219" s="72">
        <v>48.15</v>
      </c>
      <c r="O219" s="74" t="s">
        <v>60</v>
      </c>
      <c r="P219" s="71">
        <f t="shared" si="23"/>
        <v>48.15</v>
      </c>
    </row>
    <row r="220" spans="2:16">
      <c r="B220" s="108">
        <v>110</v>
      </c>
      <c r="C220" s="109" t="s">
        <v>61</v>
      </c>
      <c r="D220" s="70">
        <f t="shared" si="22"/>
        <v>558.37563451776646</v>
      </c>
      <c r="E220" s="110">
        <v>13.15</v>
      </c>
      <c r="F220" s="111">
        <v>2.5089999999999999E-3</v>
      </c>
      <c r="G220" s="107">
        <f t="shared" si="25"/>
        <v>13.152509</v>
      </c>
      <c r="H220" s="72">
        <v>24.55</v>
      </c>
      <c r="I220" s="74" t="s">
        <v>12</v>
      </c>
      <c r="J220" s="75">
        <f t="shared" si="24"/>
        <v>24550</v>
      </c>
      <c r="K220" s="72">
        <v>969.41</v>
      </c>
      <c r="L220" s="74" t="s">
        <v>60</v>
      </c>
      <c r="M220" s="71">
        <f t="shared" si="19"/>
        <v>969.41</v>
      </c>
      <c r="N220" s="72">
        <v>54.42</v>
      </c>
      <c r="O220" s="74" t="s">
        <v>60</v>
      </c>
      <c r="P220" s="71">
        <f t="shared" si="23"/>
        <v>54.42</v>
      </c>
    </row>
    <row r="221" spans="2:16">
      <c r="B221" s="108">
        <v>120</v>
      </c>
      <c r="C221" s="109" t="s">
        <v>61</v>
      </c>
      <c r="D221" s="70">
        <f t="shared" si="22"/>
        <v>609.13705583756348</v>
      </c>
      <c r="E221" s="110">
        <v>12.77</v>
      </c>
      <c r="F221" s="111">
        <v>2.317E-3</v>
      </c>
      <c r="G221" s="107">
        <f t="shared" si="25"/>
        <v>12.772316999999999</v>
      </c>
      <c r="H221" s="72">
        <v>27.87</v>
      </c>
      <c r="I221" s="74" t="s">
        <v>12</v>
      </c>
      <c r="J221" s="75">
        <f t="shared" si="24"/>
        <v>27870</v>
      </c>
      <c r="K221" s="72">
        <v>1.08</v>
      </c>
      <c r="L221" s="73" t="s">
        <v>12</v>
      </c>
      <c r="M221" s="75">
        <f t="shared" ref="M221:M228" si="26">K221*1000</f>
        <v>1080</v>
      </c>
      <c r="N221" s="72">
        <v>60.76</v>
      </c>
      <c r="O221" s="74" t="s">
        <v>60</v>
      </c>
      <c r="P221" s="71">
        <f t="shared" si="23"/>
        <v>60.76</v>
      </c>
    </row>
    <row r="222" spans="2:16">
      <c r="B222" s="108">
        <v>130</v>
      </c>
      <c r="C222" s="109" t="s">
        <v>61</v>
      </c>
      <c r="D222" s="70">
        <f t="shared" si="22"/>
        <v>659.89847715736039</v>
      </c>
      <c r="E222" s="110">
        <v>12.45</v>
      </c>
      <c r="F222" s="111">
        <v>2.1540000000000001E-3</v>
      </c>
      <c r="G222" s="107">
        <f t="shared" si="25"/>
        <v>12.452154</v>
      </c>
      <c r="H222" s="72">
        <v>31.29</v>
      </c>
      <c r="I222" s="74" t="s">
        <v>12</v>
      </c>
      <c r="J222" s="75">
        <f t="shared" si="24"/>
        <v>31290</v>
      </c>
      <c r="K222" s="72">
        <v>1.18</v>
      </c>
      <c r="L222" s="74" t="s">
        <v>12</v>
      </c>
      <c r="M222" s="75">
        <f t="shared" si="26"/>
        <v>1180</v>
      </c>
      <c r="N222" s="72">
        <v>67.13</v>
      </c>
      <c r="O222" s="74" t="s">
        <v>60</v>
      </c>
      <c r="P222" s="71">
        <f t="shared" si="23"/>
        <v>67.13</v>
      </c>
    </row>
    <row r="223" spans="2:16">
      <c r="B223" s="108">
        <v>140</v>
      </c>
      <c r="C223" s="109" t="s">
        <v>61</v>
      </c>
      <c r="D223" s="70">
        <f t="shared" si="22"/>
        <v>710.65989847715741</v>
      </c>
      <c r="E223" s="110">
        <v>12.17</v>
      </c>
      <c r="F223" s="111">
        <v>2.013E-3</v>
      </c>
      <c r="G223" s="107">
        <f t="shared" si="25"/>
        <v>12.172013</v>
      </c>
      <c r="H223" s="72">
        <v>34.79</v>
      </c>
      <c r="I223" s="74" t="s">
        <v>12</v>
      </c>
      <c r="J223" s="75">
        <f t="shared" si="24"/>
        <v>34790</v>
      </c>
      <c r="K223" s="72">
        <v>1.28</v>
      </c>
      <c r="L223" s="74" t="s">
        <v>12</v>
      </c>
      <c r="M223" s="75">
        <f t="shared" si="26"/>
        <v>1280</v>
      </c>
      <c r="N223" s="72">
        <v>73.540000000000006</v>
      </c>
      <c r="O223" s="74" t="s">
        <v>60</v>
      </c>
      <c r="P223" s="71">
        <f t="shared" si="23"/>
        <v>73.540000000000006</v>
      </c>
    </row>
    <row r="224" spans="2:16">
      <c r="B224" s="108">
        <v>150</v>
      </c>
      <c r="C224" s="109" t="s">
        <v>61</v>
      </c>
      <c r="D224" s="70">
        <f t="shared" si="22"/>
        <v>761.42131979695432</v>
      </c>
      <c r="E224" s="110">
        <v>11.94</v>
      </c>
      <c r="F224" s="111">
        <v>1.8890000000000001E-3</v>
      </c>
      <c r="G224" s="107">
        <f t="shared" si="25"/>
        <v>11.941889</v>
      </c>
      <c r="H224" s="72">
        <v>38.36</v>
      </c>
      <c r="I224" s="74" t="s">
        <v>12</v>
      </c>
      <c r="J224" s="75">
        <f t="shared" si="24"/>
        <v>38360</v>
      </c>
      <c r="K224" s="72">
        <v>1.38</v>
      </c>
      <c r="L224" s="74" t="s">
        <v>12</v>
      </c>
      <c r="M224" s="75">
        <f t="shared" si="26"/>
        <v>1380</v>
      </c>
      <c r="N224" s="72">
        <v>79.94</v>
      </c>
      <c r="O224" s="74" t="s">
        <v>60</v>
      </c>
      <c r="P224" s="71">
        <f t="shared" si="23"/>
        <v>79.94</v>
      </c>
    </row>
    <row r="225" spans="1:16">
      <c r="B225" s="108">
        <v>160</v>
      </c>
      <c r="C225" s="109" t="s">
        <v>61</v>
      </c>
      <c r="D225" s="70">
        <f t="shared" si="22"/>
        <v>812.18274111675123</v>
      </c>
      <c r="E225" s="110">
        <v>11.75</v>
      </c>
      <c r="F225" s="111">
        <v>1.781E-3</v>
      </c>
      <c r="G225" s="107">
        <f t="shared" si="25"/>
        <v>11.751780999999999</v>
      </c>
      <c r="H225" s="72">
        <v>42</v>
      </c>
      <c r="I225" s="74" t="s">
        <v>12</v>
      </c>
      <c r="J225" s="75">
        <f t="shared" si="24"/>
        <v>42000</v>
      </c>
      <c r="K225" s="72">
        <v>1.47</v>
      </c>
      <c r="L225" s="74" t="s">
        <v>12</v>
      </c>
      <c r="M225" s="75">
        <f t="shared" si="26"/>
        <v>1470</v>
      </c>
      <c r="N225" s="72">
        <v>86.34</v>
      </c>
      <c r="O225" s="74" t="s">
        <v>60</v>
      </c>
      <c r="P225" s="71">
        <f t="shared" si="23"/>
        <v>86.34</v>
      </c>
    </row>
    <row r="226" spans="1:16">
      <c r="B226" s="108">
        <v>170</v>
      </c>
      <c r="C226" s="109" t="s">
        <v>61</v>
      </c>
      <c r="D226" s="70">
        <f t="shared" si="22"/>
        <v>862.94416243654825</v>
      </c>
      <c r="E226" s="110">
        <v>11.58</v>
      </c>
      <c r="F226" s="111">
        <v>1.6850000000000001E-3</v>
      </c>
      <c r="G226" s="107">
        <f t="shared" si="25"/>
        <v>11.581685</v>
      </c>
      <c r="H226" s="72">
        <v>45.69</v>
      </c>
      <c r="I226" s="74" t="s">
        <v>12</v>
      </c>
      <c r="J226" s="75">
        <f t="shared" si="24"/>
        <v>45690</v>
      </c>
      <c r="K226" s="72">
        <v>1.56</v>
      </c>
      <c r="L226" s="74" t="s">
        <v>12</v>
      </c>
      <c r="M226" s="75">
        <f t="shared" si="26"/>
        <v>1560</v>
      </c>
      <c r="N226" s="72">
        <v>92.72</v>
      </c>
      <c r="O226" s="74" t="s">
        <v>60</v>
      </c>
      <c r="P226" s="71">
        <f t="shared" si="23"/>
        <v>92.72</v>
      </c>
    </row>
    <row r="227" spans="1:16">
      <c r="B227" s="108">
        <v>180</v>
      </c>
      <c r="C227" s="109" t="s">
        <v>61</v>
      </c>
      <c r="D227" s="70">
        <f t="shared" si="22"/>
        <v>913.70558375634516</v>
      </c>
      <c r="E227" s="110">
        <v>11.43</v>
      </c>
      <c r="F227" s="111">
        <v>1.5989999999999999E-3</v>
      </c>
      <c r="G227" s="107">
        <f t="shared" si="25"/>
        <v>11.431599</v>
      </c>
      <c r="H227" s="72">
        <v>49.44</v>
      </c>
      <c r="I227" s="74" t="s">
        <v>12</v>
      </c>
      <c r="J227" s="75">
        <f t="shared" si="24"/>
        <v>49440</v>
      </c>
      <c r="K227" s="72">
        <v>1.65</v>
      </c>
      <c r="L227" s="74" t="s">
        <v>12</v>
      </c>
      <c r="M227" s="75">
        <f t="shared" si="26"/>
        <v>1650</v>
      </c>
      <c r="N227" s="72">
        <v>99.08</v>
      </c>
      <c r="O227" s="74" t="s">
        <v>60</v>
      </c>
      <c r="P227" s="71">
        <f t="shared" si="23"/>
        <v>99.08</v>
      </c>
    </row>
    <row r="228" spans="1:16">
      <c r="A228" s="4">
        <v>228</v>
      </c>
      <c r="B228" s="108">
        <v>197</v>
      </c>
      <c r="C228" s="109" t="s">
        <v>61</v>
      </c>
      <c r="D228" s="70">
        <f t="shared" si="22"/>
        <v>1000</v>
      </c>
      <c r="E228" s="110">
        <v>11.23</v>
      </c>
      <c r="F228" s="111">
        <v>1.472E-3</v>
      </c>
      <c r="G228" s="107">
        <f t="shared" si="25"/>
        <v>11.231472</v>
      </c>
      <c r="H228" s="72">
        <v>55.9</v>
      </c>
      <c r="I228" s="74" t="s">
        <v>12</v>
      </c>
      <c r="J228" s="75">
        <f t="shared" si="24"/>
        <v>55900</v>
      </c>
      <c r="K228" s="72">
        <v>1.88</v>
      </c>
      <c r="L228" s="74" t="s">
        <v>12</v>
      </c>
      <c r="M228" s="75">
        <f t="shared" si="26"/>
        <v>1880</v>
      </c>
      <c r="N228" s="72">
        <v>109.81</v>
      </c>
      <c r="O228" s="74" t="s">
        <v>60</v>
      </c>
      <c r="P228" s="71">
        <f t="shared" si="23"/>
        <v>109.81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1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92</v>
      </c>
      <c r="M2" s="8"/>
      <c r="N2" s="9" t="s">
        <v>14</v>
      </c>
      <c r="R2" s="46"/>
      <c r="S2" s="128"/>
      <c r="T2" s="25"/>
      <c r="U2" s="46"/>
      <c r="V2" s="129"/>
      <c r="W2" s="25"/>
      <c r="X2" s="25"/>
      <c r="Y2" s="25"/>
    </row>
    <row r="3" spans="1:25">
      <c r="A3" s="4">
        <v>3</v>
      </c>
      <c r="B3" s="12" t="s">
        <v>15</v>
      </c>
      <c r="C3" s="13" t="s">
        <v>16</v>
      </c>
      <c r="E3" s="12" t="s">
        <v>108</v>
      </c>
      <c r="F3" s="185"/>
      <c r="G3" s="14" t="s">
        <v>17</v>
      </c>
      <c r="H3" s="14"/>
      <c r="I3" s="14"/>
      <c r="K3" s="15"/>
      <c r="L3" s="5" t="s">
        <v>93</v>
      </c>
      <c r="M3" s="16"/>
      <c r="N3" s="9" t="s">
        <v>94</v>
      </c>
      <c r="O3" s="9"/>
      <c r="R3" s="25"/>
      <c r="S3" s="25"/>
      <c r="T3" s="25"/>
      <c r="U3" s="46"/>
      <c r="V3" s="122"/>
      <c r="W3" s="123"/>
      <c r="X3" s="25"/>
      <c r="Y3" s="25"/>
    </row>
    <row r="4" spans="1:25">
      <c r="A4" s="4">
        <v>4</v>
      </c>
      <c r="B4" s="12" t="s">
        <v>95</v>
      </c>
      <c r="C4" s="20">
        <v>79</v>
      </c>
      <c r="D4" s="21"/>
      <c r="F4" s="14" t="s">
        <v>11</v>
      </c>
      <c r="G4" s="14" t="s">
        <v>11</v>
      </c>
      <c r="H4" s="14" t="s">
        <v>18</v>
      </c>
      <c r="I4" s="14" t="s">
        <v>1</v>
      </c>
      <c r="J4" s="9"/>
      <c r="K4" s="22" t="s">
        <v>19</v>
      </c>
      <c r="L4" s="9"/>
      <c r="M4" s="9"/>
      <c r="N4" s="9"/>
      <c r="O4" s="9"/>
      <c r="R4" s="46"/>
      <c r="S4" s="23"/>
      <c r="T4" s="25"/>
      <c r="U4" s="25"/>
      <c r="V4" s="130"/>
      <c r="W4" s="25"/>
      <c r="X4" s="25"/>
      <c r="Y4" s="25"/>
    </row>
    <row r="5" spans="1:25">
      <c r="A5" s="1">
        <v>5</v>
      </c>
      <c r="B5" s="12" t="s">
        <v>20</v>
      </c>
      <c r="C5" s="20">
        <v>197</v>
      </c>
      <c r="D5" s="21" t="s">
        <v>21</v>
      </c>
      <c r="F5" s="14" t="s">
        <v>0</v>
      </c>
      <c r="G5" s="14" t="s">
        <v>22</v>
      </c>
      <c r="H5" s="14" t="s">
        <v>23</v>
      </c>
      <c r="I5" s="14" t="s">
        <v>23</v>
      </c>
      <c r="J5" s="24" t="s">
        <v>24</v>
      </c>
      <c r="K5" s="5" t="s">
        <v>62</v>
      </c>
      <c r="L5" s="14"/>
      <c r="M5" s="14"/>
      <c r="N5" s="9"/>
      <c r="O5" s="15" t="s">
        <v>105</v>
      </c>
      <c r="P5" s="1" t="str">
        <f ca="1">RIGHT(CELL("filename",A1),LEN(CELL("filename",A1))-FIND("]",CELL("filename",A1)))</f>
        <v>srim197Au_Al</v>
      </c>
      <c r="R5" s="46"/>
      <c r="S5" s="23"/>
      <c r="T5" s="124"/>
      <c r="U5" s="121"/>
      <c r="V5" s="98"/>
      <c r="W5" s="25"/>
      <c r="X5" s="25"/>
      <c r="Y5" s="25"/>
    </row>
    <row r="6" spans="1:25">
      <c r="A6" s="4">
        <v>6</v>
      </c>
      <c r="B6" s="12" t="s">
        <v>63</v>
      </c>
      <c r="C6" s="26" t="s">
        <v>27</v>
      </c>
      <c r="D6" s="21" t="s">
        <v>28</v>
      </c>
      <c r="F6" s="27" t="s">
        <v>6</v>
      </c>
      <c r="G6" s="28">
        <v>13</v>
      </c>
      <c r="H6" s="28">
        <v>100</v>
      </c>
      <c r="I6" s="29">
        <v>100</v>
      </c>
      <c r="J6" s="4">
        <v>1</v>
      </c>
      <c r="K6" s="30">
        <v>27.018999999999998</v>
      </c>
      <c r="L6" s="22" t="s">
        <v>96</v>
      </c>
      <c r="M6" s="9"/>
      <c r="N6" s="9"/>
      <c r="O6" s="15" t="s">
        <v>104</v>
      </c>
      <c r="P6" s="131" t="s">
        <v>106</v>
      </c>
      <c r="R6" s="46"/>
      <c r="S6" s="23"/>
      <c r="T6" s="58"/>
      <c r="U6" s="121"/>
      <c r="V6" s="98"/>
      <c r="W6" s="25"/>
      <c r="X6" s="25"/>
      <c r="Y6" s="25"/>
    </row>
    <row r="7" spans="1:25">
      <c r="A7" s="1">
        <v>7</v>
      </c>
      <c r="B7" s="31"/>
      <c r="C7" s="26" t="s">
        <v>29</v>
      </c>
      <c r="F7" s="32"/>
      <c r="G7" s="33"/>
      <c r="H7" s="33"/>
      <c r="I7" s="34"/>
      <c r="J7" s="4">
        <v>2</v>
      </c>
      <c r="K7" s="35">
        <v>270.19</v>
      </c>
      <c r="L7" s="22" t="s">
        <v>97</v>
      </c>
      <c r="M7" s="9"/>
      <c r="N7" s="9"/>
      <c r="O7" s="9"/>
      <c r="R7" s="46"/>
      <c r="S7" s="23"/>
      <c r="T7" s="25"/>
      <c r="U7" s="121"/>
      <c r="V7" s="98"/>
      <c r="W7" s="25"/>
      <c r="X7" s="36"/>
      <c r="Y7" s="25"/>
    </row>
    <row r="8" spans="1:25">
      <c r="A8" s="1">
        <v>8</v>
      </c>
      <c r="B8" s="12" t="s">
        <v>30</v>
      </c>
      <c r="C8" s="37">
        <v>2.702</v>
      </c>
      <c r="D8" s="38" t="s">
        <v>9</v>
      </c>
      <c r="F8" s="32"/>
      <c r="G8" s="33"/>
      <c r="H8" s="33"/>
      <c r="I8" s="34"/>
      <c r="J8" s="4">
        <v>3</v>
      </c>
      <c r="K8" s="35">
        <v>270.19</v>
      </c>
      <c r="L8" s="22" t="s">
        <v>31</v>
      </c>
      <c r="M8" s="9"/>
      <c r="N8" s="9"/>
      <c r="O8" s="9"/>
      <c r="R8" s="46"/>
      <c r="S8" s="23"/>
      <c r="T8" s="25"/>
      <c r="U8" s="121"/>
      <c r="V8" s="99"/>
      <c r="W8" s="25"/>
      <c r="X8" s="40"/>
      <c r="Y8" s="125"/>
    </row>
    <row r="9" spans="1:25">
      <c r="A9" s="1">
        <v>9</v>
      </c>
      <c r="B9" s="31"/>
      <c r="C9" s="37">
        <v>6.0304999999999998E+22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66</v>
      </c>
      <c r="M9" s="9"/>
      <c r="N9" s="9"/>
      <c r="O9" s="9"/>
      <c r="R9" s="46"/>
      <c r="S9" s="41"/>
      <c r="T9" s="126"/>
      <c r="U9" s="121"/>
      <c r="V9" s="99"/>
      <c r="W9" s="25"/>
      <c r="X9" s="40"/>
      <c r="Y9" s="125"/>
    </row>
    <row r="10" spans="1:25">
      <c r="A10" s="1">
        <v>10</v>
      </c>
      <c r="B10" s="12" t="s">
        <v>99</v>
      </c>
      <c r="C10" s="42">
        <v>-6.5699999999999995E-2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100</v>
      </c>
      <c r="M10" s="9"/>
      <c r="N10" s="9"/>
      <c r="O10" s="9"/>
      <c r="R10" s="46"/>
      <c r="S10" s="41"/>
      <c r="T10" s="58"/>
      <c r="U10" s="121"/>
      <c r="V10" s="99"/>
      <c r="W10" s="25"/>
      <c r="X10" s="40"/>
      <c r="Y10" s="125"/>
    </row>
    <row r="11" spans="1:25">
      <c r="A11" s="1">
        <v>11</v>
      </c>
      <c r="C11" s="43" t="s">
        <v>67</v>
      </c>
      <c r="D11" s="7" t="s">
        <v>36</v>
      </c>
      <c r="F11" s="32"/>
      <c r="G11" s="33"/>
      <c r="H11" s="33"/>
      <c r="I11" s="34"/>
      <c r="J11" s="4">
        <v>6</v>
      </c>
      <c r="K11" s="35">
        <v>1000</v>
      </c>
      <c r="L11" s="22" t="s">
        <v>68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69</v>
      </c>
      <c r="C12" s="44">
        <v>20</v>
      </c>
      <c r="D12" s="45">
        <f>$C$5/100</f>
        <v>1.97</v>
      </c>
      <c r="E12" s="21" t="s">
        <v>88</v>
      </c>
      <c r="F12" s="32"/>
      <c r="G12" s="33"/>
      <c r="H12" s="33"/>
      <c r="I12" s="34"/>
      <c r="J12" s="4">
        <v>7</v>
      </c>
      <c r="K12" s="35">
        <v>44.804000000000002</v>
      </c>
      <c r="L12" s="22" t="s">
        <v>101</v>
      </c>
      <c r="M12" s="9"/>
      <c r="R12" s="46"/>
      <c r="S12" s="47"/>
      <c r="T12" s="25"/>
      <c r="U12" s="25"/>
      <c r="V12" s="93"/>
      <c r="W12" s="93"/>
      <c r="X12" s="93"/>
      <c r="Y12" s="25"/>
    </row>
    <row r="13" spans="1:25">
      <c r="A13" s="1">
        <v>13</v>
      </c>
      <c r="B13" s="5" t="s">
        <v>70</v>
      </c>
      <c r="C13" s="48">
        <v>228</v>
      </c>
      <c r="D13" s="45">
        <f>$C$5*1000000</f>
        <v>197000000</v>
      </c>
      <c r="E13" s="21" t="s">
        <v>90</v>
      </c>
      <c r="F13" s="49"/>
      <c r="G13" s="50"/>
      <c r="H13" s="50"/>
      <c r="I13" s="51"/>
      <c r="J13" s="4">
        <v>8</v>
      </c>
      <c r="K13" s="52">
        <v>2.8681999999999999E-2</v>
      </c>
      <c r="L13" s="22" t="s">
        <v>72</v>
      </c>
      <c r="R13" s="46"/>
      <c r="S13" s="47"/>
      <c r="T13" s="25"/>
      <c r="U13" s="46"/>
      <c r="V13" s="93"/>
      <c r="W13" s="93"/>
      <c r="X13" s="39"/>
      <c r="Y13" s="25"/>
    </row>
    <row r="14" spans="1:25" ht="13.5">
      <c r="A14" s="1">
        <v>14</v>
      </c>
      <c r="B14" s="5" t="s">
        <v>168</v>
      </c>
      <c r="C14" s="81"/>
      <c r="D14" s="21" t="s">
        <v>169</v>
      </c>
      <c r="E14" s="25"/>
      <c r="F14" s="25"/>
      <c r="G14" s="25"/>
      <c r="H14" s="85">
        <f>SUM(H6:H13)</f>
        <v>100</v>
      </c>
      <c r="I14" s="85">
        <f>SUM(I6:I13)</f>
        <v>100</v>
      </c>
      <c r="J14" s="4">
        <v>0</v>
      </c>
      <c r="K14" s="53" t="s">
        <v>42</v>
      </c>
      <c r="L14" s="54"/>
      <c r="N14" s="43"/>
      <c r="O14" s="43"/>
      <c r="P14" s="43"/>
      <c r="R14" s="46"/>
      <c r="S14" s="47"/>
      <c r="T14" s="25"/>
      <c r="U14" s="46"/>
      <c r="V14" s="96"/>
      <c r="W14" s="96"/>
      <c r="X14" s="127"/>
      <c r="Y14" s="25"/>
    </row>
    <row r="15" spans="1:25" ht="13.5">
      <c r="A15" s="1">
        <v>15</v>
      </c>
      <c r="B15" s="5" t="s">
        <v>213</v>
      </c>
      <c r="C15" s="82"/>
      <c r="D15" s="80" t="s">
        <v>173</v>
      </c>
      <c r="E15" s="114"/>
      <c r="F15" s="114"/>
      <c r="G15" s="114"/>
      <c r="H15" s="58"/>
      <c r="I15" s="58"/>
      <c r="J15" s="115"/>
      <c r="K15" s="59"/>
      <c r="L15" s="60"/>
      <c r="M15" s="115"/>
      <c r="N15" s="21"/>
      <c r="O15" s="21"/>
      <c r="P15" s="115"/>
      <c r="R15" s="46"/>
      <c r="S15" s="47"/>
      <c r="T15" s="25"/>
      <c r="U15" s="25"/>
      <c r="V15" s="97"/>
      <c r="W15" s="97"/>
      <c r="X15" s="40"/>
      <c r="Y15" s="25"/>
    </row>
    <row r="16" spans="1:25">
      <c r="A16" s="1">
        <v>16</v>
      </c>
      <c r="B16" s="21"/>
      <c r="C16" s="56"/>
      <c r="D16" s="57"/>
      <c r="F16" s="61" t="s">
        <v>43</v>
      </c>
      <c r="G16" s="114"/>
      <c r="H16" s="62"/>
      <c r="I16" s="58"/>
      <c r="J16" s="116"/>
      <c r="K16" s="59"/>
      <c r="L16" s="60"/>
      <c r="M16" s="21"/>
      <c r="N16" s="21"/>
      <c r="O16" s="21"/>
      <c r="P16" s="21"/>
      <c r="R16" s="46"/>
      <c r="S16" s="47"/>
      <c r="T16" s="25"/>
      <c r="U16" s="25"/>
      <c r="V16" s="97"/>
      <c r="W16" s="97"/>
      <c r="X16" s="40"/>
      <c r="Y16" s="25"/>
    </row>
    <row r="17" spans="1:16">
      <c r="A17" s="1">
        <v>17</v>
      </c>
      <c r="B17" s="63" t="s">
        <v>44</v>
      </c>
      <c r="C17" s="11"/>
      <c r="D17" s="10"/>
      <c r="E17" s="63" t="s">
        <v>45</v>
      </c>
      <c r="F17" s="64" t="s">
        <v>46</v>
      </c>
      <c r="G17" s="65" t="s">
        <v>47</v>
      </c>
      <c r="H17" s="63" t="s">
        <v>48</v>
      </c>
      <c r="I17" s="11"/>
      <c r="J17" s="10"/>
      <c r="K17" s="63" t="s">
        <v>49</v>
      </c>
      <c r="L17" s="66"/>
      <c r="M17" s="67"/>
      <c r="N17" s="63" t="s">
        <v>50</v>
      </c>
      <c r="O17" s="11"/>
      <c r="P17" s="10"/>
    </row>
    <row r="18" spans="1:16">
      <c r="A18" s="1">
        <v>18</v>
      </c>
      <c r="B18" s="68" t="s">
        <v>51</v>
      </c>
      <c r="C18" s="25"/>
      <c r="D18" s="119" t="s">
        <v>52</v>
      </c>
      <c r="E18" s="182" t="s">
        <v>53</v>
      </c>
      <c r="F18" s="183"/>
      <c r="G18" s="184"/>
      <c r="H18" s="68" t="s">
        <v>54</v>
      </c>
      <c r="I18" s="25"/>
      <c r="J18" s="119" t="s">
        <v>55</v>
      </c>
      <c r="K18" s="68" t="s">
        <v>56</v>
      </c>
      <c r="L18" s="69"/>
      <c r="M18" s="119" t="s">
        <v>55</v>
      </c>
      <c r="N18" s="68" t="s">
        <v>56</v>
      </c>
      <c r="O18" s="25"/>
      <c r="P18" s="119" t="s">
        <v>55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3">
        <v>2</v>
      </c>
      <c r="C20" s="104" t="s">
        <v>57</v>
      </c>
      <c r="D20" s="117">
        <f>B20/1000/$C$5</f>
        <v>1.0152284263959391E-5</v>
      </c>
      <c r="E20" s="105">
        <v>0.29210000000000003</v>
      </c>
      <c r="F20" s="106">
        <v>2.7469999999999999</v>
      </c>
      <c r="G20" s="107">
        <f>E20+F20</f>
        <v>3.0390999999999999</v>
      </c>
      <c r="H20" s="103">
        <v>50</v>
      </c>
      <c r="I20" s="104" t="s">
        <v>58</v>
      </c>
      <c r="J20" s="76">
        <f>H20/1000/10</f>
        <v>5.0000000000000001E-3</v>
      </c>
      <c r="K20" s="103">
        <v>14</v>
      </c>
      <c r="L20" s="104" t="s">
        <v>58</v>
      </c>
      <c r="M20" s="76">
        <f t="shared" ref="M20:M83" si="0">K20/1000/10</f>
        <v>1.4E-3</v>
      </c>
      <c r="N20" s="103">
        <v>10</v>
      </c>
      <c r="O20" s="104" t="s">
        <v>58</v>
      </c>
      <c r="P20" s="76">
        <f t="shared" ref="P20:P83" si="1">N20/1000/10</f>
        <v>1E-3</v>
      </c>
    </row>
    <row r="21" spans="1:16">
      <c r="B21" s="108">
        <v>2.25</v>
      </c>
      <c r="C21" s="109" t="s">
        <v>57</v>
      </c>
      <c r="D21" s="95">
        <f t="shared" ref="D21:D84" si="2">B21/1000/$C$5</f>
        <v>1.1421319796954314E-5</v>
      </c>
      <c r="E21" s="110">
        <v>0.30980000000000002</v>
      </c>
      <c r="F21" s="111">
        <v>2.9159999999999999</v>
      </c>
      <c r="G21" s="107">
        <f t="shared" ref="G21:G84" si="3">E21+F21</f>
        <v>3.2258</v>
      </c>
      <c r="H21" s="108">
        <v>52</v>
      </c>
      <c r="I21" s="109" t="s">
        <v>58</v>
      </c>
      <c r="J21" s="70">
        <f t="shared" ref="J21:J84" si="4">H21/1000/10</f>
        <v>5.1999999999999998E-3</v>
      </c>
      <c r="K21" s="108">
        <v>15</v>
      </c>
      <c r="L21" s="109" t="s">
        <v>58</v>
      </c>
      <c r="M21" s="70">
        <f t="shared" si="0"/>
        <v>1.5E-3</v>
      </c>
      <c r="N21" s="108">
        <v>10</v>
      </c>
      <c r="O21" s="109" t="s">
        <v>58</v>
      </c>
      <c r="P21" s="70">
        <f t="shared" si="1"/>
        <v>1E-3</v>
      </c>
    </row>
    <row r="22" spans="1:16">
      <c r="B22" s="108">
        <v>2.5</v>
      </c>
      <c r="C22" s="109" t="s">
        <v>57</v>
      </c>
      <c r="D22" s="95">
        <f t="shared" si="2"/>
        <v>1.2690355329949238E-5</v>
      </c>
      <c r="E22" s="110">
        <v>0.3266</v>
      </c>
      <c r="F22" s="111">
        <v>3.0739999999999998</v>
      </c>
      <c r="G22" s="107">
        <f t="shared" si="3"/>
        <v>3.4005999999999998</v>
      </c>
      <c r="H22" s="108">
        <v>55</v>
      </c>
      <c r="I22" s="109" t="s">
        <v>58</v>
      </c>
      <c r="J22" s="70">
        <f t="shared" si="4"/>
        <v>5.4999999999999997E-3</v>
      </c>
      <c r="K22" s="108">
        <v>15</v>
      </c>
      <c r="L22" s="109" t="s">
        <v>58</v>
      </c>
      <c r="M22" s="70">
        <f t="shared" si="0"/>
        <v>1.5E-3</v>
      </c>
      <c r="N22" s="108">
        <v>11</v>
      </c>
      <c r="O22" s="109" t="s">
        <v>58</v>
      </c>
      <c r="P22" s="70">
        <f t="shared" si="1"/>
        <v>1.0999999999999998E-3</v>
      </c>
    </row>
    <row r="23" spans="1:16">
      <c r="B23" s="108">
        <v>2.75</v>
      </c>
      <c r="C23" s="109" t="s">
        <v>57</v>
      </c>
      <c r="D23" s="95">
        <f t="shared" si="2"/>
        <v>1.3959390862944161E-5</v>
      </c>
      <c r="E23" s="110">
        <v>0.34250000000000003</v>
      </c>
      <c r="F23" s="111">
        <v>3.222</v>
      </c>
      <c r="G23" s="107">
        <f t="shared" si="3"/>
        <v>3.5644999999999998</v>
      </c>
      <c r="H23" s="108">
        <v>57</v>
      </c>
      <c r="I23" s="109" t="s">
        <v>58</v>
      </c>
      <c r="J23" s="70">
        <f t="shared" si="4"/>
        <v>5.7000000000000002E-3</v>
      </c>
      <c r="K23" s="108">
        <v>16</v>
      </c>
      <c r="L23" s="109" t="s">
        <v>58</v>
      </c>
      <c r="M23" s="70">
        <f t="shared" si="0"/>
        <v>1.6000000000000001E-3</v>
      </c>
      <c r="N23" s="108">
        <v>11</v>
      </c>
      <c r="O23" s="109" t="s">
        <v>58</v>
      </c>
      <c r="P23" s="70">
        <f t="shared" si="1"/>
        <v>1.0999999999999998E-3</v>
      </c>
    </row>
    <row r="24" spans="1:16">
      <c r="B24" s="108">
        <v>3</v>
      </c>
      <c r="C24" s="109" t="s">
        <v>57</v>
      </c>
      <c r="D24" s="95">
        <f t="shared" si="2"/>
        <v>1.5228426395939086E-5</v>
      </c>
      <c r="E24" s="110">
        <v>0.35780000000000001</v>
      </c>
      <c r="F24" s="111">
        <v>3.3620000000000001</v>
      </c>
      <c r="G24" s="107">
        <f t="shared" si="3"/>
        <v>3.7198000000000002</v>
      </c>
      <c r="H24" s="108">
        <v>59</v>
      </c>
      <c r="I24" s="109" t="s">
        <v>58</v>
      </c>
      <c r="J24" s="70">
        <f t="shared" si="4"/>
        <v>5.8999999999999999E-3</v>
      </c>
      <c r="K24" s="108">
        <v>16</v>
      </c>
      <c r="L24" s="109" t="s">
        <v>58</v>
      </c>
      <c r="M24" s="70">
        <f t="shared" si="0"/>
        <v>1.6000000000000001E-3</v>
      </c>
      <c r="N24" s="108">
        <v>12</v>
      </c>
      <c r="O24" s="109" t="s">
        <v>58</v>
      </c>
      <c r="P24" s="70">
        <f t="shared" si="1"/>
        <v>1.2000000000000001E-3</v>
      </c>
    </row>
    <row r="25" spans="1:16">
      <c r="B25" s="108">
        <v>3.25</v>
      </c>
      <c r="C25" s="109" t="s">
        <v>57</v>
      </c>
      <c r="D25" s="95">
        <f t="shared" si="2"/>
        <v>1.6497461928934009E-5</v>
      </c>
      <c r="E25" s="110">
        <v>0.37240000000000001</v>
      </c>
      <c r="F25" s="111">
        <v>3.4950000000000001</v>
      </c>
      <c r="G25" s="107">
        <f t="shared" si="3"/>
        <v>3.8673999999999999</v>
      </c>
      <c r="H25" s="108">
        <v>61</v>
      </c>
      <c r="I25" s="109" t="s">
        <v>58</v>
      </c>
      <c r="J25" s="70">
        <f t="shared" si="4"/>
        <v>6.0999999999999995E-3</v>
      </c>
      <c r="K25" s="108">
        <v>17</v>
      </c>
      <c r="L25" s="109" t="s">
        <v>58</v>
      </c>
      <c r="M25" s="70">
        <f t="shared" si="0"/>
        <v>1.7000000000000001E-3</v>
      </c>
      <c r="N25" s="108">
        <v>12</v>
      </c>
      <c r="O25" s="109" t="s">
        <v>58</v>
      </c>
      <c r="P25" s="70">
        <f t="shared" si="1"/>
        <v>1.2000000000000001E-3</v>
      </c>
    </row>
    <row r="26" spans="1:16">
      <c r="B26" s="108">
        <v>3.5</v>
      </c>
      <c r="C26" s="109" t="s">
        <v>57</v>
      </c>
      <c r="D26" s="95">
        <f t="shared" si="2"/>
        <v>1.7766497461928935E-5</v>
      </c>
      <c r="E26" s="110">
        <v>0.38640000000000002</v>
      </c>
      <c r="F26" s="111">
        <v>3.6219999999999999</v>
      </c>
      <c r="G26" s="107">
        <f t="shared" si="3"/>
        <v>4.0084</v>
      </c>
      <c r="H26" s="108">
        <v>63</v>
      </c>
      <c r="I26" s="109" t="s">
        <v>58</v>
      </c>
      <c r="J26" s="70">
        <f t="shared" si="4"/>
        <v>6.3E-3</v>
      </c>
      <c r="K26" s="108">
        <v>17</v>
      </c>
      <c r="L26" s="109" t="s">
        <v>58</v>
      </c>
      <c r="M26" s="70">
        <f t="shared" si="0"/>
        <v>1.7000000000000001E-3</v>
      </c>
      <c r="N26" s="108">
        <v>12</v>
      </c>
      <c r="O26" s="109" t="s">
        <v>58</v>
      </c>
      <c r="P26" s="70">
        <f t="shared" si="1"/>
        <v>1.2000000000000001E-3</v>
      </c>
    </row>
    <row r="27" spans="1:16">
      <c r="B27" s="108">
        <v>3.75</v>
      </c>
      <c r="C27" s="109" t="s">
        <v>57</v>
      </c>
      <c r="D27" s="95">
        <f t="shared" si="2"/>
        <v>1.9035532994923858E-5</v>
      </c>
      <c r="E27" s="110">
        <v>0.4</v>
      </c>
      <c r="F27" s="111">
        <v>3.742</v>
      </c>
      <c r="G27" s="107">
        <f t="shared" si="3"/>
        <v>4.1420000000000003</v>
      </c>
      <c r="H27" s="108">
        <v>65</v>
      </c>
      <c r="I27" s="109" t="s">
        <v>58</v>
      </c>
      <c r="J27" s="70">
        <f t="shared" si="4"/>
        <v>6.5000000000000006E-3</v>
      </c>
      <c r="K27" s="108">
        <v>18</v>
      </c>
      <c r="L27" s="109" t="s">
        <v>58</v>
      </c>
      <c r="M27" s="70">
        <f t="shared" si="0"/>
        <v>1.8E-3</v>
      </c>
      <c r="N27" s="108">
        <v>13</v>
      </c>
      <c r="O27" s="109" t="s">
        <v>58</v>
      </c>
      <c r="P27" s="70">
        <f t="shared" si="1"/>
        <v>1.2999999999999999E-3</v>
      </c>
    </row>
    <row r="28" spans="1:16">
      <c r="B28" s="108">
        <v>4</v>
      </c>
      <c r="C28" s="109" t="s">
        <v>57</v>
      </c>
      <c r="D28" s="95">
        <f t="shared" si="2"/>
        <v>2.0304568527918781E-5</v>
      </c>
      <c r="E28" s="110">
        <v>0.41310000000000002</v>
      </c>
      <c r="F28" s="111">
        <v>3.8580000000000001</v>
      </c>
      <c r="G28" s="107">
        <f t="shared" si="3"/>
        <v>4.2711000000000006</v>
      </c>
      <c r="H28" s="108">
        <v>67</v>
      </c>
      <c r="I28" s="109" t="s">
        <v>58</v>
      </c>
      <c r="J28" s="70">
        <f t="shared" si="4"/>
        <v>6.7000000000000002E-3</v>
      </c>
      <c r="K28" s="108">
        <v>18</v>
      </c>
      <c r="L28" s="109" t="s">
        <v>58</v>
      </c>
      <c r="M28" s="70">
        <f t="shared" si="0"/>
        <v>1.8E-3</v>
      </c>
      <c r="N28" s="108">
        <v>13</v>
      </c>
      <c r="O28" s="109" t="s">
        <v>58</v>
      </c>
      <c r="P28" s="70">
        <f t="shared" si="1"/>
        <v>1.2999999999999999E-3</v>
      </c>
    </row>
    <row r="29" spans="1:16">
      <c r="B29" s="108">
        <v>4.5</v>
      </c>
      <c r="C29" s="109" t="s">
        <v>57</v>
      </c>
      <c r="D29" s="95">
        <f t="shared" si="2"/>
        <v>2.2842639593908627E-5</v>
      </c>
      <c r="E29" s="110">
        <v>0.43819999999999998</v>
      </c>
      <c r="F29" s="111">
        <v>4.0750000000000002</v>
      </c>
      <c r="G29" s="107">
        <f t="shared" si="3"/>
        <v>4.5132000000000003</v>
      </c>
      <c r="H29" s="108">
        <v>71</v>
      </c>
      <c r="I29" s="109" t="s">
        <v>58</v>
      </c>
      <c r="J29" s="70">
        <f t="shared" si="4"/>
        <v>7.0999999999999995E-3</v>
      </c>
      <c r="K29" s="108">
        <v>19</v>
      </c>
      <c r="L29" s="109" t="s">
        <v>58</v>
      </c>
      <c r="M29" s="70">
        <f t="shared" si="0"/>
        <v>1.9E-3</v>
      </c>
      <c r="N29" s="108">
        <v>14</v>
      </c>
      <c r="O29" s="109" t="s">
        <v>58</v>
      </c>
      <c r="P29" s="70">
        <f t="shared" si="1"/>
        <v>1.4E-3</v>
      </c>
    </row>
    <row r="30" spans="1:16">
      <c r="B30" s="108">
        <v>5</v>
      </c>
      <c r="C30" s="109" t="s">
        <v>57</v>
      </c>
      <c r="D30" s="95">
        <f t="shared" si="2"/>
        <v>2.5380710659898476E-5</v>
      </c>
      <c r="E30" s="110">
        <v>0.46189999999999998</v>
      </c>
      <c r="F30" s="111">
        <v>4.2759999999999998</v>
      </c>
      <c r="G30" s="107">
        <f t="shared" si="3"/>
        <v>4.7378999999999998</v>
      </c>
      <c r="H30" s="108">
        <v>75</v>
      </c>
      <c r="I30" s="109" t="s">
        <v>58</v>
      </c>
      <c r="J30" s="70">
        <f t="shared" si="4"/>
        <v>7.4999999999999997E-3</v>
      </c>
      <c r="K30" s="108">
        <v>20</v>
      </c>
      <c r="L30" s="109" t="s">
        <v>58</v>
      </c>
      <c r="M30" s="70">
        <f t="shared" si="0"/>
        <v>2E-3</v>
      </c>
      <c r="N30" s="108">
        <v>14</v>
      </c>
      <c r="O30" s="109" t="s">
        <v>58</v>
      </c>
      <c r="P30" s="70">
        <f t="shared" si="1"/>
        <v>1.4E-3</v>
      </c>
    </row>
    <row r="31" spans="1:16">
      <c r="B31" s="108">
        <v>5.5</v>
      </c>
      <c r="C31" s="109" t="s">
        <v>57</v>
      </c>
      <c r="D31" s="95">
        <f t="shared" si="2"/>
        <v>2.7918781725888322E-5</v>
      </c>
      <c r="E31" s="110">
        <v>0.4844</v>
      </c>
      <c r="F31" s="111">
        <v>4.4640000000000004</v>
      </c>
      <c r="G31" s="107">
        <f t="shared" si="3"/>
        <v>4.9484000000000004</v>
      </c>
      <c r="H31" s="108">
        <v>78</v>
      </c>
      <c r="I31" s="109" t="s">
        <v>58</v>
      </c>
      <c r="J31" s="70">
        <f t="shared" si="4"/>
        <v>7.7999999999999996E-3</v>
      </c>
      <c r="K31" s="108">
        <v>21</v>
      </c>
      <c r="L31" s="109" t="s">
        <v>58</v>
      </c>
      <c r="M31" s="70">
        <f t="shared" si="0"/>
        <v>2.1000000000000003E-3</v>
      </c>
      <c r="N31" s="108">
        <v>15</v>
      </c>
      <c r="O31" s="109" t="s">
        <v>58</v>
      </c>
      <c r="P31" s="70">
        <f t="shared" si="1"/>
        <v>1.5E-3</v>
      </c>
    </row>
    <row r="32" spans="1:16">
      <c r="B32" s="108">
        <v>6</v>
      </c>
      <c r="C32" s="109" t="s">
        <v>57</v>
      </c>
      <c r="D32" s="95">
        <f t="shared" si="2"/>
        <v>3.0456852791878172E-5</v>
      </c>
      <c r="E32" s="110">
        <v>0.50590000000000002</v>
      </c>
      <c r="F32" s="111">
        <v>4.6399999999999997</v>
      </c>
      <c r="G32" s="107">
        <f t="shared" si="3"/>
        <v>5.1458999999999993</v>
      </c>
      <c r="H32" s="108">
        <v>81</v>
      </c>
      <c r="I32" s="109" t="s">
        <v>58</v>
      </c>
      <c r="J32" s="70">
        <f t="shared" si="4"/>
        <v>8.0999999999999996E-3</v>
      </c>
      <c r="K32" s="108">
        <v>22</v>
      </c>
      <c r="L32" s="109" t="s">
        <v>58</v>
      </c>
      <c r="M32" s="70">
        <f t="shared" si="0"/>
        <v>2.1999999999999997E-3</v>
      </c>
      <c r="N32" s="108">
        <v>16</v>
      </c>
      <c r="O32" s="109" t="s">
        <v>58</v>
      </c>
      <c r="P32" s="70">
        <f t="shared" si="1"/>
        <v>1.6000000000000001E-3</v>
      </c>
    </row>
    <row r="33" spans="2:16">
      <c r="B33" s="108">
        <v>6.5</v>
      </c>
      <c r="C33" s="109" t="s">
        <v>57</v>
      </c>
      <c r="D33" s="95">
        <f t="shared" si="2"/>
        <v>3.2994923857868018E-5</v>
      </c>
      <c r="E33" s="110">
        <v>0.52659999999999996</v>
      </c>
      <c r="F33" s="111">
        <v>4.806</v>
      </c>
      <c r="G33" s="107">
        <f t="shared" si="3"/>
        <v>5.3326000000000002</v>
      </c>
      <c r="H33" s="108">
        <v>84</v>
      </c>
      <c r="I33" s="109" t="s">
        <v>58</v>
      </c>
      <c r="J33" s="70">
        <f t="shared" si="4"/>
        <v>8.4000000000000012E-3</v>
      </c>
      <c r="K33" s="108">
        <v>22</v>
      </c>
      <c r="L33" s="109" t="s">
        <v>58</v>
      </c>
      <c r="M33" s="70">
        <f t="shared" si="0"/>
        <v>2.1999999999999997E-3</v>
      </c>
      <c r="N33" s="108">
        <v>16</v>
      </c>
      <c r="O33" s="109" t="s">
        <v>58</v>
      </c>
      <c r="P33" s="70">
        <f t="shared" si="1"/>
        <v>1.6000000000000001E-3</v>
      </c>
    </row>
    <row r="34" spans="2:16">
      <c r="B34" s="108">
        <v>7</v>
      </c>
      <c r="C34" s="109" t="s">
        <v>57</v>
      </c>
      <c r="D34" s="95">
        <f t="shared" si="2"/>
        <v>3.553299492385787E-5</v>
      </c>
      <c r="E34" s="110">
        <v>0.54649999999999999</v>
      </c>
      <c r="F34" s="111">
        <v>4.9630000000000001</v>
      </c>
      <c r="G34" s="107">
        <f t="shared" si="3"/>
        <v>5.5095000000000001</v>
      </c>
      <c r="H34" s="108">
        <v>87</v>
      </c>
      <c r="I34" s="109" t="s">
        <v>58</v>
      </c>
      <c r="J34" s="70">
        <f t="shared" si="4"/>
        <v>8.6999999999999994E-3</v>
      </c>
      <c r="K34" s="108">
        <v>23</v>
      </c>
      <c r="L34" s="109" t="s">
        <v>58</v>
      </c>
      <c r="M34" s="70">
        <f t="shared" si="0"/>
        <v>2.3E-3</v>
      </c>
      <c r="N34" s="108">
        <v>17</v>
      </c>
      <c r="O34" s="109" t="s">
        <v>58</v>
      </c>
      <c r="P34" s="70">
        <f t="shared" si="1"/>
        <v>1.7000000000000001E-3</v>
      </c>
    </row>
    <row r="35" spans="2:16">
      <c r="B35" s="108">
        <v>8</v>
      </c>
      <c r="C35" s="109" t="s">
        <v>57</v>
      </c>
      <c r="D35" s="95">
        <f t="shared" si="2"/>
        <v>4.0609137055837562E-5</v>
      </c>
      <c r="E35" s="110">
        <v>0.58420000000000005</v>
      </c>
      <c r="F35" s="111">
        <v>5.2539999999999996</v>
      </c>
      <c r="G35" s="107">
        <f t="shared" si="3"/>
        <v>5.8381999999999996</v>
      </c>
      <c r="H35" s="108">
        <v>93</v>
      </c>
      <c r="I35" s="109" t="s">
        <v>58</v>
      </c>
      <c r="J35" s="70">
        <f t="shared" si="4"/>
        <v>9.2999999999999992E-3</v>
      </c>
      <c r="K35" s="108">
        <v>25</v>
      </c>
      <c r="L35" s="109" t="s">
        <v>58</v>
      </c>
      <c r="M35" s="70">
        <f t="shared" si="0"/>
        <v>2.5000000000000001E-3</v>
      </c>
      <c r="N35" s="108">
        <v>18</v>
      </c>
      <c r="O35" s="109" t="s">
        <v>58</v>
      </c>
      <c r="P35" s="70">
        <f t="shared" si="1"/>
        <v>1.8E-3</v>
      </c>
    </row>
    <row r="36" spans="2:16">
      <c r="B36" s="108">
        <v>9</v>
      </c>
      <c r="C36" s="109" t="s">
        <v>57</v>
      </c>
      <c r="D36" s="95">
        <f t="shared" si="2"/>
        <v>4.5685279187817254E-5</v>
      </c>
      <c r="E36" s="110">
        <v>0.61960000000000004</v>
      </c>
      <c r="F36" s="111">
        <v>5.5179999999999998</v>
      </c>
      <c r="G36" s="107">
        <f t="shared" si="3"/>
        <v>6.1375999999999999</v>
      </c>
      <c r="H36" s="108">
        <v>99</v>
      </c>
      <c r="I36" s="109" t="s">
        <v>58</v>
      </c>
      <c r="J36" s="70">
        <f t="shared" si="4"/>
        <v>9.9000000000000008E-3</v>
      </c>
      <c r="K36" s="108">
        <v>26</v>
      </c>
      <c r="L36" s="109" t="s">
        <v>58</v>
      </c>
      <c r="M36" s="70">
        <f t="shared" si="0"/>
        <v>2.5999999999999999E-3</v>
      </c>
      <c r="N36" s="108">
        <v>19</v>
      </c>
      <c r="O36" s="109" t="s">
        <v>58</v>
      </c>
      <c r="P36" s="70">
        <f t="shared" si="1"/>
        <v>1.9E-3</v>
      </c>
    </row>
    <row r="37" spans="2:16">
      <c r="B37" s="108">
        <v>10</v>
      </c>
      <c r="C37" s="109" t="s">
        <v>57</v>
      </c>
      <c r="D37" s="95">
        <f t="shared" si="2"/>
        <v>5.0761421319796953E-5</v>
      </c>
      <c r="E37" s="110">
        <v>0.6532</v>
      </c>
      <c r="F37" s="111">
        <v>5.7610000000000001</v>
      </c>
      <c r="G37" s="107">
        <f t="shared" si="3"/>
        <v>6.4142000000000001</v>
      </c>
      <c r="H37" s="108">
        <v>104</v>
      </c>
      <c r="I37" s="109" t="s">
        <v>58</v>
      </c>
      <c r="J37" s="70">
        <f t="shared" si="4"/>
        <v>1.04E-2</v>
      </c>
      <c r="K37" s="108">
        <v>27</v>
      </c>
      <c r="L37" s="109" t="s">
        <v>58</v>
      </c>
      <c r="M37" s="70">
        <f t="shared" si="0"/>
        <v>2.7000000000000001E-3</v>
      </c>
      <c r="N37" s="108">
        <v>20</v>
      </c>
      <c r="O37" s="109" t="s">
        <v>58</v>
      </c>
      <c r="P37" s="70">
        <f t="shared" si="1"/>
        <v>2E-3</v>
      </c>
    </row>
    <row r="38" spans="2:16">
      <c r="B38" s="108">
        <v>11</v>
      </c>
      <c r="C38" s="109" t="s">
        <v>57</v>
      </c>
      <c r="D38" s="95">
        <f t="shared" si="2"/>
        <v>5.5837563451776645E-5</v>
      </c>
      <c r="E38" s="110">
        <v>0.68500000000000005</v>
      </c>
      <c r="F38" s="111">
        <v>5.9850000000000003</v>
      </c>
      <c r="G38" s="107">
        <f t="shared" si="3"/>
        <v>6.67</v>
      </c>
      <c r="H38" s="108">
        <v>109</v>
      </c>
      <c r="I38" s="109" t="s">
        <v>58</v>
      </c>
      <c r="J38" s="70">
        <f t="shared" si="4"/>
        <v>1.09E-2</v>
      </c>
      <c r="K38" s="108">
        <v>28</v>
      </c>
      <c r="L38" s="109" t="s">
        <v>58</v>
      </c>
      <c r="M38" s="70">
        <f t="shared" si="0"/>
        <v>2.8E-3</v>
      </c>
      <c r="N38" s="108">
        <v>21</v>
      </c>
      <c r="O38" s="109" t="s">
        <v>58</v>
      </c>
      <c r="P38" s="70">
        <f t="shared" si="1"/>
        <v>2.1000000000000003E-3</v>
      </c>
    </row>
    <row r="39" spans="2:16">
      <c r="B39" s="108">
        <v>12</v>
      </c>
      <c r="C39" s="109" t="s">
        <v>57</v>
      </c>
      <c r="D39" s="95">
        <f t="shared" si="2"/>
        <v>6.0913705583756343E-5</v>
      </c>
      <c r="E39" s="110">
        <v>0.71550000000000002</v>
      </c>
      <c r="F39" s="111">
        <v>6.194</v>
      </c>
      <c r="G39" s="107">
        <f t="shared" si="3"/>
        <v>6.9094999999999995</v>
      </c>
      <c r="H39" s="108">
        <v>114</v>
      </c>
      <c r="I39" s="109" t="s">
        <v>58</v>
      </c>
      <c r="J39" s="70">
        <f t="shared" si="4"/>
        <v>1.14E-2</v>
      </c>
      <c r="K39" s="108">
        <v>29</v>
      </c>
      <c r="L39" s="109" t="s">
        <v>58</v>
      </c>
      <c r="M39" s="70">
        <f t="shared" si="0"/>
        <v>2.9000000000000002E-3</v>
      </c>
      <c r="N39" s="108">
        <v>21</v>
      </c>
      <c r="O39" s="109" t="s">
        <v>58</v>
      </c>
      <c r="P39" s="70">
        <f t="shared" si="1"/>
        <v>2.1000000000000003E-3</v>
      </c>
    </row>
    <row r="40" spans="2:16">
      <c r="B40" s="108">
        <v>13</v>
      </c>
      <c r="C40" s="109" t="s">
        <v>57</v>
      </c>
      <c r="D40" s="95">
        <f t="shared" si="2"/>
        <v>6.5989847715736035E-5</v>
      </c>
      <c r="E40" s="110">
        <v>0.74470000000000003</v>
      </c>
      <c r="F40" s="111">
        <v>6.3890000000000002</v>
      </c>
      <c r="G40" s="107">
        <f t="shared" si="3"/>
        <v>7.1337000000000002</v>
      </c>
      <c r="H40" s="108">
        <v>118</v>
      </c>
      <c r="I40" s="109" t="s">
        <v>58</v>
      </c>
      <c r="J40" s="70">
        <f t="shared" si="4"/>
        <v>1.18E-2</v>
      </c>
      <c r="K40" s="108">
        <v>30</v>
      </c>
      <c r="L40" s="109" t="s">
        <v>58</v>
      </c>
      <c r="M40" s="70">
        <f t="shared" si="0"/>
        <v>3.0000000000000001E-3</v>
      </c>
      <c r="N40" s="108">
        <v>22</v>
      </c>
      <c r="O40" s="109" t="s">
        <v>58</v>
      </c>
      <c r="P40" s="70">
        <f t="shared" si="1"/>
        <v>2.1999999999999997E-3</v>
      </c>
    </row>
    <row r="41" spans="2:16">
      <c r="B41" s="108">
        <v>14</v>
      </c>
      <c r="C41" s="109" t="s">
        <v>57</v>
      </c>
      <c r="D41" s="95">
        <f t="shared" si="2"/>
        <v>7.1065989847715741E-5</v>
      </c>
      <c r="E41" s="110">
        <v>0.77280000000000004</v>
      </c>
      <c r="F41" s="111">
        <v>6.5720000000000001</v>
      </c>
      <c r="G41" s="107">
        <f t="shared" si="3"/>
        <v>7.3448000000000002</v>
      </c>
      <c r="H41" s="108">
        <v>123</v>
      </c>
      <c r="I41" s="109" t="s">
        <v>58</v>
      </c>
      <c r="J41" s="70">
        <f t="shared" si="4"/>
        <v>1.23E-2</v>
      </c>
      <c r="K41" s="108">
        <v>31</v>
      </c>
      <c r="L41" s="109" t="s">
        <v>58</v>
      </c>
      <c r="M41" s="70">
        <f t="shared" si="0"/>
        <v>3.0999999999999999E-3</v>
      </c>
      <c r="N41" s="108">
        <v>23</v>
      </c>
      <c r="O41" s="109" t="s">
        <v>58</v>
      </c>
      <c r="P41" s="70">
        <f t="shared" si="1"/>
        <v>2.3E-3</v>
      </c>
    </row>
    <row r="42" spans="2:16">
      <c r="B42" s="108">
        <v>15</v>
      </c>
      <c r="C42" s="109" t="s">
        <v>57</v>
      </c>
      <c r="D42" s="95">
        <f t="shared" si="2"/>
        <v>7.6142131979695433E-5</v>
      </c>
      <c r="E42" s="110">
        <v>0.8</v>
      </c>
      <c r="F42" s="111">
        <v>6.7439999999999998</v>
      </c>
      <c r="G42" s="107">
        <f t="shared" si="3"/>
        <v>7.5439999999999996</v>
      </c>
      <c r="H42" s="108">
        <v>127</v>
      </c>
      <c r="I42" s="109" t="s">
        <v>58</v>
      </c>
      <c r="J42" s="70">
        <f t="shared" si="4"/>
        <v>1.2699999999999999E-2</v>
      </c>
      <c r="K42" s="108">
        <v>32</v>
      </c>
      <c r="L42" s="109" t="s">
        <v>58</v>
      </c>
      <c r="M42" s="70">
        <f t="shared" si="0"/>
        <v>3.2000000000000002E-3</v>
      </c>
      <c r="N42" s="108">
        <v>24</v>
      </c>
      <c r="O42" s="109" t="s">
        <v>58</v>
      </c>
      <c r="P42" s="70">
        <f t="shared" si="1"/>
        <v>2.4000000000000002E-3</v>
      </c>
    </row>
    <row r="43" spans="2:16">
      <c r="B43" s="108">
        <v>16</v>
      </c>
      <c r="C43" s="109" t="s">
        <v>57</v>
      </c>
      <c r="D43" s="95">
        <f t="shared" si="2"/>
        <v>8.1218274111675124E-5</v>
      </c>
      <c r="E43" s="110">
        <v>0.82620000000000005</v>
      </c>
      <c r="F43" s="111">
        <v>6.907</v>
      </c>
      <c r="G43" s="107">
        <f t="shared" si="3"/>
        <v>7.7332000000000001</v>
      </c>
      <c r="H43" s="108">
        <v>132</v>
      </c>
      <c r="I43" s="109" t="s">
        <v>58</v>
      </c>
      <c r="J43" s="70">
        <f t="shared" si="4"/>
        <v>1.32E-2</v>
      </c>
      <c r="K43" s="108">
        <v>33</v>
      </c>
      <c r="L43" s="109" t="s">
        <v>58</v>
      </c>
      <c r="M43" s="70">
        <f t="shared" si="0"/>
        <v>3.3E-3</v>
      </c>
      <c r="N43" s="108">
        <v>25</v>
      </c>
      <c r="O43" s="109" t="s">
        <v>58</v>
      </c>
      <c r="P43" s="70">
        <f t="shared" si="1"/>
        <v>2.5000000000000001E-3</v>
      </c>
    </row>
    <row r="44" spans="2:16">
      <c r="B44" s="108">
        <v>17</v>
      </c>
      <c r="C44" s="109" t="s">
        <v>57</v>
      </c>
      <c r="D44" s="95">
        <f t="shared" si="2"/>
        <v>8.629441624365483E-5</v>
      </c>
      <c r="E44" s="110">
        <v>0.85160000000000002</v>
      </c>
      <c r="F44" s="111">
        <v>7.0609999999999999</v>
      </c>
      <c r="G44" s="107">
        <f t="shared" si="3"/>
        <v>7.9126000000000003</v>
      </c>
      <c r="H44" s="108">
        <v>136</v>
      </c>
      <c r="I44" s="109" t="s">
        <v>58</v>
      </c>
      <c r="J44" s="70">
        <f t="shared" si="4"/>
        <v>1.3600000000000001E-2</v>
      </c>
      <c r="K44" s="108">
        <v>34</v>
      </c>
      <c r="L44" s="109" t="s">
        <v>58</v>
      </c>
      <c r="M44" s="70">
        <f t="shared" si="0"/>
        <v>3.4000000000000002E-3</v>
      </c>
      <c r="N44" s="108">
        <v>25</v>
      </c>
      <c r="O44" s="109" t="s">
        <v>58</v>
      </c>
      <c r="P44" s="70">
        <f t="shared" si="1"/>
        <v>2.5000000000000001E-3</v>
      </c>
    </row>
    <row r="45" spans="2:16">
      <c r="B45" s="108">
        <v>18</v>
      </c>
      <c r="C45" s="109" t="s">
        <v>57</v>
      </c>
      <c r="D45" s="95">
        <f t="shared" si="2"/>
        <v>9.1370558375634508E-5</v>
      </c>
      <c r="E45" s="110">
        <v>0.87629999999999997</v>
      </c>
      <c r="F45" s="111">
        <v>7.2080000000000002</v>
      </c>
      <c r="G45" s="107">
        <f t="shared" si="3"/>
        <v>8.0843000000000007</v>
      </c>
      <c r="H45" s="108">
        <v>140</v>
      </c>
      <c r="I45" s="109" t="s">
        <v>58</v>
      </c>
      <c r="J45" s="70">
        <f t="shared" si="4"/>
        <v>1.4000000000000002E-2</v>
      </c>
      <c r="K45" s="108">
        <v>35</v>
      </c>
      <c r="L45" s="109" t="s">
        <v>58</v>
      </c>
      <c r="M45" s="70">
        <f t="shared" si="0"/>
        <v>3.5000000000000005E-3</v>
      </c>
      <c r="N45" s="108">
        <v>26</v>
      </c>
      <c r="O45" s="109" t="s">
        <v>58</v>
      </c>
      <c r="P45" s="70">
        <f t="shared" si="1"/>
        <v>2.5999999999999999E-3</v>
      </c>
    </row>
    <row r="46" spans="2:16">
      <c r="B46" s="108">
        <v>20</v>
      </c>
      <c r="C46" s="109" t="s">
        <v>57</v>
      </c>
      <c r="D46" s="95">
        <f t="shared" si="2"/>
        <v>1.0152284263959391E-4</v>
      </c>
      <c r="E46" s="110">
        <v>0.92369999999999997</v>
      </c>
      <c r="F46" s="111">
        <v>7.48</v>
      </c>
      <c r="G46" s="107">
        <f t="shared" si="3"/>
        <v>8.4037000000000006</v>
      </c>
      <c r="H46" s="108">
        <v>148</v>
      </c>
      <c r="I46" s="109" t="s">
        <v>58</v>
      </c>
      <c r="J46" s="70">
        <f t="shared" si="4"/>
        <v>1.4799999999999999E-2</v>
      </c>
      <c r="K46" s="108">
        <v>36</v>
      </c>
      <c r="L46" s="109" t="s">
        <v>58</v>
      </c>
      <c r="M46" s="70">
        <f t="shared" si="0"/>
        <v>3.5999999999999999E-3</v>
      </c>
      <c r="N46" s="108">
        <v>27</v>
      </c>
      <c r="O46" s="109" t="s">
        <v>58</v>
      </c>
      <c r="P46" s="70">
        <f t="shared" si="1"/>
        <v>2.7000000000000001E-3</v>
      </c>
    </row>
    <row r="47" spans="2:16">
      <c r="B47" s="108">
        <v>22.5</v>
      </c>
      <c r="C47" s="109" t="s">
        <v>57</v>
      </c>
      <c r="D47" s="95">
        <f t="shared" si="2"/>
        <v>1.1421319796954314E-4</v>
      </c>
      <c r="E47" s="110">
        <v>0.9798</v>
      </c>
      <c r="F47" s="111">
        <v>7.7889999999999997</v>
      </c>
      <c r="G47" s="107">
        <f t="shared" si="3"/>
        <v>8.7687999999999988</v>
      </c>
      <c r="H47" s="108">
        <v>158</v>
      </c>
      <c r="I47" s="109" t="s">
        <v>58</v>
      </c>
      <c r="J47" s="70">
        <f t="shared" si="4"/>
        <v>1.5800000000000002E-2</v>
      </c>
      <c r="K47" s="108">
        <v>38</v>
      </c>
      <c r="L47" s="109" t="s">
        <v>58</v>
      </c>
      <c r="M47" s="70">
        <f t="shared" si="0"/>
        <v>3.8E-3</v>
      </c>
      <c r="N47" s="108">
        <v>29</v>
      </c>
      <c r="O47" s="109" t="s">
        <v>58</v>
      </c>
      <c r="P47" s="70">
        <f t="shared" si="1"/>
        <v>2.9000000000000002E-3</v>
      </c>
    </row>
    <row r="48" spans="2:16">
      <c r="B48" s="108">
        <v>25</v>
      </c>
      <c r="C48" s="109" t="s">
        <v>57</v>
      </c>
      <c r="D48" s="95">
        <f t="shared" si="2"/>
        <v>1.2690355329949239E-4</v>
      </c>
      <c r="E48" s="110">
        <v>1.0329999999999999</v>
      </c>
      <c r="F48" s="111">
        <v>8.0670000000000002</v>
      </c>
      <c r="G48" s="107">
        <f t="shared" si="3"/>
        <v>9.1</v>
      </c>
      <c r="H48" s="108">
        <v>167</v>
      </c>
      <c r="I48" s="109" t="s">
        <v>58</v>
      </c>
      <c r="J48" s="70">
        <f t="shared" si="4"/>
        <v>1.67E-2</v>
      </c>
      <c r="K48" s="108">
        <v>40</v>
      </c>
      <c r="L48" s="109" t="s">
        <v>58</v>
      </c>
      <c r="M48" s="70">
        <f t="shared" si="0"/>
        <v>4.0000000000000001E-3</v>
      </c>
      <c r="N48" s="108">
        <v>31</v>
      </c>
      <c r="O48" s="109" t="s">
        <v>58</v>
      </c>
      <c r="P48" s="70">
        <f t="shared" si="1"/>
        <v>3.0999999999999999E-3</v>
      </c>
    </row>
    <row r="49" spans="2:16">
      <c r="B49" s="108">
        <v>27.5</v>
      </c>
      <c r="C49" s="109" t="s">
        <v>57</v>
      </c>
      <c r="D49" s="95">
        <f t="shared" si="2"/>
        <v>1.3959390862944163E-4</v>
      </c>
      <c r="E49" s="110">
        <v>1.083</v>
      </c>
      <c r="F49" s="111">
        <v>8.32</v>
      </c>
      <c r="G49" s="107">
        <f t="shared" si="3"/>
        <v>9.4030000000000005</v>
      </c>
      <c r="H49" s="108">
        <v>176</v>
      </c>
      <c r="I49" s="109" t="s">
        <v>58</v>
      </c>
      <c r="J49" s="70">
        <f t="shared" si="4"/>
        <v>1.7599999999999998E-2</v>
      </c>
      <c r="K49" s="108">
        <v>42</v>
      </c>
      <c r="L49" s="109" t="s">
        <v>58</v>
      </c>
      <c r="M49" s="70">
        <f t="shared" si="0"/>
        <v>4.2000000000000006E-3</v>
      </c>
      <c r="N49" s="108">
        <v>32</v>
      </c>
      <c r="O49" s="109" t="s">
        <v>58</v>
      </c>
      <c r="P49" s="70">
        <f t="shared" si="1"/>
        <v>3.2000000000000002E-3</v>
      </c>
    </row>
    <row r="50" spans="2:16">
      <c r="B50" s="108">
        <v>30</v>
      </c>
      <c r="C50" s="109" t="s">
        <v>57</v>
      </c>
      <c r="D50" s="95">
        <f t="shared" si="2"/>
        <v>1.5228426395939087E-4</v>
      </c>
      <c r="E50" s="110">
        <v>1.131</v>
      </c>
      <c r="F50" s="111">
        <v>8.5510000000000002</v>
      </c>
      <c r="G50" s="107">
        <f t="shared" si="3"/>
        <v>9.6820000000000004</v>
      </c>
      <c r="H50" s="108">
        <v>185</v>
      </c>
      <c r="I50" s="109" t="s">
        <v>58</v>
      </c>
      <c r="J50" s="70">
        <f t="shared" si="4"/>
        <v>1.8499999999999999E-2</v>
      </c>
      <c r="K50" s="108">
        <v>44</v>
      </c>
      <c r="L50" s="109" t="s">
        <v>58</v>
      </c>
      <c r="M50" s="70">
        <f t="shared" si="0"/>
        <v>4.3999999999999994E-3</v>
      </c>
      <c r="N50" s="108">
        <v>34</v>
      </c>
      <c r="O50" s="109" t="s">
        <v>58</v>
      </c>
      <c r="P50" s="70">
        <f t="shared" si="1"/>
        <v>3.4000000000000002E-3</v>
      </c>
    </row>
    <row r="51" spans="2:16">
      <c r="B51" s="108">
        <v>32.5</v>
      </c>
      <c r="C51" s="109" t="s">
        <v>57</v>
      </c>
      <c r="D51" s="95">
        <f t="shared" si="2"/>
        <v>1.649746192893401E-4</v>
      </c>
      <c r="E51" s="110">
        <v>1.1779999999999999</v>
      </c>
      <c r="F51" s="111">
        <v>8.7650000000000006</v>
      </c>
      <c r="G51" s="107">
        <f t="shared" si="3"/>
        <v>9.9430000000000014</v>
      </c>
      <c r="H51" s="108">
        <v>194</v>
      </c>
      <c r="I51" s="109" t="s">
        <v>58</v>
      </c>
      <c r="J51" s="70">
        <f t="shared" si="4"/>
        <v>1.9400000000000001E-2</v>
      </c>
      <c r="K51" s="108">
        <v>46</v>
      </c>
      <c r="L51" s="109" t="s">
        <v>58</v>
      </c>
      <c r="M51" s="70">
        <f t="shared" si="0"/>
        <v>4.5999999999999999E-3</v>
      </c>
      <c r="N51" s="108">
        <v>35</v>
      </c>
      <c r="O51" s="109" t="s">
        <v>58</v>
      </c>
      <c r="P51" s="70">
        <f t="shared" si="1"/>
        <v>3.5000000000000005E-3</v>
      </c>
    </row>
    <row r="52" spans="2:16">
      <c r="B52" s="108">
        <v>35</v>
      </c>
      <c r="C52" s="109" t="s">
        <v>57</v>
      </c>
      <c r="D52" s="95">
        <f t="shared" si="2"/>
        <v>1.7766497461928937E-4</v>
      </c>
      <c r="E52" s="110">
        <v>1.222</v>
      </c>
      <c r="F52" s="111">
        <v>8.9619999999999997</v>
      </c>
      <c r="G52" s="107">
        <f t="shared" si="3"/>
        <v>10.183999999999999</v>
      </c>
      <c r="H52" s="108">
        <v>202</v>
      </c>
      <c r="I52" s="109" t="s">
        <v>58</v>
      </c>
      <c r="J52" s="70">
        <f t="shared" si="4"/>
        <v>2.0200000000000003E-2</v>
      </c>
      <c r="K52" s="108">
        <v>47</v>
      </c>
      <c r="L52" s="109" t="s">
        <v>58</v>
      </c>
      <c r="M52" s="70">
        <f t="shared" si="0"/>
        <v>4.7000000000000002E-3</v>
      </c>
      <c r="N52" s="108">
        <v>36</v>
      </c>
      <c r="O52" s="109" t="s">
        <v>58</v>
      </c>
      <c r="P52" s="70">
        <f t="shared" si="1"/>
        <v>3.5999999999999999E-3</v>
      </c>
    </row>
    <row r="53" spans="2:16">
      <c r="B53" s="108">
        <v>37.5</v>
      </c>
      <c r="C53" s="109" t="s">
        <v>57</v>
      </c>
      <c r="D53" s="95">
        <f t="shared" si="2"/>
        <v>1.9035532994923857E-4</v>
      </c>
      <c r="E53" s="110">
        <v>1.2649999999999999</v>
      </c>
      <c r="F53" s="111">
        <v>9.1460000000000008</v>
      </c>
      <c r="G53" s="107">
        <f t="shared" si="3"/>
        <v>10.411000000000001</v>
      </c>
      <c r="H53" s="108">
        <v>210</v>
      </c>
      <c r="I53" s="109" t="s">
        <v>58</v>
      </c>
      <c r="J53" s="70">
        <f t="shared" si="4"/>
        <v>2.0999999999999998E-2</v>
      </c>
      <c r="K53" s="108">
        <v>49</v>
      </c>
      <c r="L53" s="109" t="s">
        <v>58</v>
      </c>
      <c r="M53" s="70">
        <f t="shared" si="0"/>
        <v>4.8999999999999998E-3</v>
      </c>
      <c r="N53" s="108">
        <v>38</v>
      </c>
      <c r="O53" s="109" t="s">
        <v>58</v>
      </c>
      <c r="P53" s="70">
        <f t="shared" si="1"/>
        <v>3.8E-3</v>
      </c>
    </row>
    <row r="54" spans="2:16">
      <c r="B54" s="108">
        <v>40</v>
      </c>
      <c r="C54" s="109" t="s">
        <v>57</v>
      </c>
      <c r="D54" s="95">
        <f t="shared" si="2"/>
        <v>2.0304568527918781E-4</v>
      </c>
      <c r="E54" s="110">
        <v>1.306</v>
      </c>
      <c r="F54" s="111">
        <v>9.3170000000000002</v>
      </c>
      <c r="G54" s="107">
        <f t="shared" si="3"/>
        <v>10.623000000000001</v>
      </c>
      <c r="H54" s="108">
        <v>218</v>
      </c>
      <c r="I54" s="109" t="s">
        <v>58</v>
      </c>
      <c r="J54" s="70">
        <f t="shared" si="4"/>
        <v>2.18E-2</v>
      </c>
      <c r="K54" s="108">
        <v>50</v>
      </c>
      <c r="L54" s="109" t="s">
        <v>58</v>
      </c>
      <c r="M54" s="70">
        <f t="shared" si="0"/>
        <v>5.0000000000000001E-3</v>
      </c>
      <c r="N54" s="108">
        <v>39</v>
      </c>
      <c r="O54" s="109" t="s">
        <v>58</v>
      </c>
      <c r="P54" s="70">
        <f t="shared" si="1"/>
        <v>3.8999999999999998E-3</v>
      </c>
    </row>
    <row r="55" spans="2:16">
      <c r="B55" s="108">
        <v>45</v>
      </c>
      <c r="C55" s="109" t="s">
        <v>57</v>
      </c>
      <c r="D55" s="95">
        <f t="shared" si="2"/>
        <v>2.2842639593908628E-4</v>
      </c>
      <c r="E55" s="110">
        <v>1.3859999999999999</v>
      </c>
      <c r="F55" s="111">
        <v>9.6280000000000001</v>
      </c>
      <c r="G55" s="107">
        <f t="shared" si="3"/>
        <v>11.013999999999999</v>
      </c>
      <c r="H55" s="108">
        <v>233</v>
      </c>
      <c r="I55" s="109" t="s">
        <v>58</v>
      </c>
      <c r="J55" s="70">
        <f t="shared" si="4"/>
        <v>2.3300000000000001E-2</v>
      </c>
      <c r="K55" s="108">
        <v>53</v>
      </c>
      <c r="L55" s="109" t="s">
        <v>58</v>
      </c>
      <c r="M55" s="70">
        <f t="shared" si="0"/>
        <v>5.3E-3</v>
      </c>
      <c r="N55" s="108">
        <v>42</v>
      </c>
      <c r="O55" s="109" t="s">
        <v>58</v>
      </c>
      <c r="P55" s="70">
        <f t="shared" si="1"/>
        <v>4.2000000000000006E-3</v>
      </c>
    </row>
    <row r="56" spans="2:16">
      <c r="B56" s="108">
        <v>50</v>
      </c>
      <c r="C56" s="109" t="s">
        <v>57</v>
      </c>
      <c r="D56" s="95">
        <f t="shared" si="2"/>
        <v>2.5380710659898478E-4</v>
      </c>
      <c r="E56" s="110">
        <v>1.4610000000000001</v>
      </c>
      <c r="F56" s="111">
        <v>9.9039999999999999</v>
      </c>
      <c r="G56" s="107">
        <f t="shared" si="3"/>
        <v>11.365</v>
      </c>
      <c r="H56" s="108">
        <v>249</v>
      </c>
      <c r="I56" s="109" t="s">
        <v>58</v>
      </c>
      <c r="J56" s="70">
        <f t="shared" si="4"/>
        <v>2.4899999999999999E-2</v>
      </c>
      <c r="K56" s="108">
        <v>56</v>
      </c>
      <c r="L56" s="109" t="s">
        <v>58</v>
      </c>
      <c r="M56" s="70">
        <f t="shared" si="0"/>
        <v>5.5999999999999999E-3</v>
      </c>
      <c r="N56" s="108">
        <v>44</v>
      </c>
      <c r="O56" s="109" t="s">
        <v>58</v>
      </c>
      <c r="P56" s="70">
        <f t="shared" si="1"/>
        <v>4.3999999999999994E-3</v>
      </c>
    </row>
    <row r="57" spans="2:16">
      <c r="B57" s="108">
        <v>55</v>
      </c>
      <c r="C57" s="109" t="s">
        <v>57</v>
      </c>
      <c r="D57" s="95">
        <f t="shared" si="2"/>
        <v>2.7918781725888326E-4</v>
      </c>
      <c r="E57" s="110">
        <v>1.532</v>
      </c>
      <c r="F57" s="111">
        <v>10.15</v>
      </c>
      <c r="G57" s="107">
        <f t="shared" si="3"/>
        <v>11.682</v>
      </c>
      <c r="H57" s="108">
        <v>263</v>
      </c>
      <c r="I57" s="109" t="s">
        <v>58</v>
      </c>
      <c r="J57" s="70">
        <f t="shared" si="4"/>
        <v>2.63E-2</v>
      </c>
      <c r="K57" s="108">
        <v>59</v>
      </c>
      <c r="L57" s="109" t="s">
        <v>58</v>
      </c>
      <c r="M57" s="70">
        <f t="shared" si="0"/>
        <v>5.8999999999999999E-3</v>
      </c>
      <c r="N57" s="108">
        <v>46</v>
      </c>
      <c r="O57" s="109" t="s">
        <v>58</v>
      </c>
      <c r="P57" s="70">
        <f t="shared" si="1"/>
        <v>4.5999999999999999E-3</v>
      </c>
    </row>
    <row r="58" spans="2:16">
      <c r="B58" s="108">
        <v>60</v>
      </c>
      <c r="C58" s="109" t="s">
        <v>57</v>
      </c>
      <c r="D58" s="95">
        <f t="shared" si="2"/>
        <v>3.0456852791878173E-4</v>
      </c>
      <c r="E58" s="110">
        <v>1.6</v>
      </c>
      <c r="F58" s="111">
        <v>10.37</v>
      </c>
      <c r="G58" s="107">
        <f t="shared" si="3"/>
        <v>11.969999999999999</v>
      </c>
      <c r="H58" s="108">
        <v>277</v>
      </c>
      <c r="I58" s="109" t="s">
        <v>58</v>
      </c>
      <c r="J58" s="70">
        <f t="shared" si="4"/>
        <v>2.7700000000000002E-2</v>
      </c>
      <c r="K58" s="108">
        <v>61</v>
      </c>
      <c r="L58" s="109" t="s">
        <v>58</v>
      </c>
      <c r="M58" s="70">
        <f t="shared" si="0"/>
        <v>6.0999999999999995E-3</v>
      </c>
      <c r="N58" s="108">
        <v>49</v>
      </c>
      <c r="O58" s="109" t="s">
        <v>58</v>
      </c>
      <c r="P58" s="70">
        <f t="shared" si="1"/>
        <v>4.8999999999999998E-3</v>
      </c>
    </row>
    <row r="59" spans="2:16">
      <c r="B59" s="108">
        <v>65</v>
      </c>
      <c r="C59" s="109" t="s">
        <v>57</v>
      </c>
      <c r="D59" s="95">
        <f t="shared" si="2"/>
        <v>3.299492385786802E-4</v>
      </c>
      <c r="E59" s="110">
        <v>1.665</v>
      </c>
      <c r="F59" s="111">
        <v>10.57</v>
      </c>
      <c r="G59" s="107">
        <f t="shared" si="3"/>
        <v>12.234999999999999</v>
      </c>
      <c r="H59" s="108">
        <v>291</v>
      </c>
      <c r="I59" s="109" t="s">
        <v>58</v>
      </c>
      <c r="J59" s="70">
        <f t="shared" si="4"/>
        <v>2.9099999999999997E-2</v>
      </c>
      <c r="K59" s="108">
        <v>64</v>
      </c>
      <c r="L59" s="109" t="s">
        <v>58</v>
      </c>
      <c r="M59" s="70">
        <f t="shared" si="0"/>
        <v>6.4000000000000003E-3</v>
      </c>
      <c r="N59" s="108">
        <v>51</v>
      </c>
      <c r="O59" s="109" t="s">
        <v>58</v>
      </c>
      <c r="P59" s="70">
        <f t="shared" si="1"/>
        <v>5.0999999999999995E-3</v>
      </c>
    </row>
    <row r="60" spans="2:16">
      <c r="B60" s="108">
        <v>70</v>
      </c>
      <c r="C60" s="109" t="s">
        <v>57</v>
      </c>
      <c r="D60" s="95">
        <f t="shared" si="2"/>
        <v>3.5532994923857873E-4</v>
      </c>
      <c r="E60" s="110">
        <v>1.728</v>
      </c>
      <c r="F60" s="111">
        <v>10.76</v>
      </c>
      <c r="G60" s="107">
        <f t="shared" si="3"/>
        <v>12.488</v>
      </c>
      <c r="H60" s="108">
        <v>305</v>
      </c>
      <c r="I60" s="109" t="s">
        <v>58</v>
      </c>
      <c r="J60" s="70">
        <f t="shared" si="4"/>
        <v>3.0499999999999999E-2</v>
      </c>
      <c r="K60" s="108">
        <v>66</v>
      </c>
      <c r="L60" s="109" t="s">
        <v>58</v>
      </c>
      <c r="M60" s="70">
        <f t="shared" si="0"/>
        <v>6.6E-3</v>
      </c>
      <c r="N60" s="108">
        <v>53</v>
      </c>
      <c r="O60" s="109" t="s">
        <v>58</v>
      </c>
      <c r="P60" s="70">
        <f t="shared" si="1"/>
        <v>5.3E-3</v>
      </c>
    </row>
    <row r="61" spans="2:16">
      <c r="B61" s="108">
        <v>80</v>
      </c>
      <c r="C61" s="109" t="s">
        <v>57</v>
      </c>
      <c r="D61" s="95">
        <f t="shared" si="2"/>
        <v>4.0609137055837562E-4</v>
      </c>
      <c r="E61" s="110">
        <v>1.847</v>
      </c>
      <c r="F61" s="111">
        <v>11.08</v>
      </c>
      <c r="G61" s="107">
        <f t="shared" si="3"/>
        <v>12.927</v>
      </c>
      <c r="H61" s="108">
        <v>332</v>
      </c>
      <c r="I61" s="109" t="s">
        <v>58</v>
      </c>
      <c r="J61" s="70">
        <f t="shared" si="4"/>
        <v>3.32E-2</v>
      </c>
      <c r="K61" s="108">
        <v>71</v>
      </c>
      <c r="L61" s="109" t="s">
        <v>58</v>
      </c>
      <c r="M61" s="70">
        <f t="shared" si="0"/>
        <v>7.0999999999999995E-3</v>
      </c>
      <c r="N61" s="108">
        <v>57</v>
      </c>
      <c r="O61" s="109" t="s">
        <v>58</v>
      </c>
      <c r="P61" s="70">
        <f t="shared" si="1"/>
        <v>5.7000000000000002E-3</v>
      </c>
    </row>
    <row r="62" spans="2:16">
      <c r="B62" s="108">
        <v>90</v>
      </c>
      <c r="C62" s="109" t="s">
        <v>57</v>
      </c>
      <c r="D62" s="95">
        <f t="shared" si="2"/>
        <v>4.5685279187817257E-4</v>
      </c>
      <c r="E62" s="110">
        <v>1.96</v>
      </c>
      <c r="F62" s="111">
        <v>11.35</v>
      </c>
      <c r="G62" s="107">
        <f t="shared" si="3"/>
        <v>13.309999999999999</v>
      </c>
      <c r="H62" s="108">
        <v>358</v>
      </c>
      <c r="I62" s="109" t="s">
        <v>58</v>
      </c>
      <c r="J62" s="70">
        <f t="shared" si="4"/>
        <v>3.5799999999999998E-2</v>
      </c>
      <c r="K62" s="108">
        <v>75</v>
      </c>
      <c r="L62" s="109" t="s">
        <v>58</v>
      </c>
      <c r="M62" s="70">
        <f t="shared" si="0"/>
        <v>7.4999999999999997E-3</v>
      </c>
      <c r="N62" s="108">
        <v>61</v>
      </c>
      <c r="O62" s="109" t="s">
        <v>58</v>
      </c>
      <c r="P62" s="70">
        <f t="shared" si="1"/>
        <v>6.0999999999999995E-3</v>
      </c>
    </row>
    <row r="63" spans="2:16">
      <c r="B63" s="108">
        <v>100</v>
      </c>
      <c r="C63" s="109" t="s">
        <v>57</v>
      </c>
      <c r="D63" s="95">
        <f t="shared" si="2"/>
        <v>5.0761421319796957E-4</v>
      </c>
      <c r="E63" s="110">
        <v>2.0659999999999998</v>
      </c>
      <c r="F63" s="111">
        <v>11.58</v>
      </c>
      <c r="G63" s="107">
        <f t="shared" si="3"/>
        <v>13.646000000000001</v>
      </c>
      <c r="H63" s="108">
        <v>383</v>
      </c>
      <c r="I63" s="109" t="s">
        <v>58</v>
      </c>
      <c r="J63" s="70">
        <f t="shared" si="4"/>
        <v>3.8300000000000001E-2</v>
      </c>
      <c r="K63" s="108">
        <v>80</v>
      </c>
      <c r="L63" s="109" t="s">
        <v>58</v>
      </c>
      <c r="M63" s="70">
        <f t="shared" si="0"/>
        <v>8.0000000000000002E-3</v>
      </c>
      <c r="N63" s="108">
        <v>65</v>
      </c>
      <c r="O63" s="109" t="s">
        <v>58</v>
      </c>
      <c r="P63" s="70">
        <f t="shared" si="1"/>
        <v>6.5000000000000006E-3</v>
      </c>
    </row>
    <row r="64" spans="2:16">
      <c r="B64" s="108">
        <v>110</v>
      </c>
      <c r="C64" s="109" t="s">
        <v>57</v>
      </c>
      <c r="D64" s="95">
        <f t="shared" si="2"/>
        <v>5.5837563451776651E-4</v>
      </c>
      <c r="E64" s="110">
        <v>2.1659999999999999</v>
      </c>
      <c r="F64" s="111">
        <v>11.79</v>
      </c>
      <c r="G64" s="107">
        <f t="shared" si="3"/>
        <v>13.956</v>
      </c>
      <c r="H64" s="108">
        <v>408</v>
      </c>
      <c r="I64" s="109" t="s">
        <v>58</v>
      </c>
      <c r="J64" s="70">
        <f t="shared" si="4"/>
        <v>4.0799999999999996E-2</v>
      </c>
      <c r="K64" s="108">
        <v>84</v>
      </c>
      <c r="L64" s="109" t="s">
        <v>58</v>
      </c>
      <c r="M64" s="70">
        <f t="shared" si="0"/>
        <v>8.4000000000000012E-3</v>
      </c>
      <c r="N64" s="108">
        <v>69</v>
      </c>
      <c r="O64" s="109" t="s">
        <v>58</v>
      </c>
      <c r="P64" s="70">
        <f t="shared" si="1"/>
        <v>6.9000000000000008E-3</v>
      </c>
    </row>
    <row r="65" spans="2:16">
      <c r="B65" s="108">
        <v>120</v>
      </c>
      <c r="C65" s="109" t="s">
        <v>57</v>
      </c>
      <c r="D65" s="95">
        <f t="shared" si="2"/>
        <v>6.0913705583756346E-4</v>
      </c>
      <c r="E65" s="110">
        <v>2.2629999999999999</v>
      </c>
      <c r="F65" s="111">
        <v>11.96</v>
      </c>
      <c r="G65" s="107">
        <f t="shared" si="3"/>
        <v>14.223000000000001</v>
      </c>
      <c r="H65" s="108">
        <v>432</v>
      </c>
      <c r="I65" s="109" t="s">
        <v>58</v>
      </c>
      <c r="J65" s="70">
        <f t="shared" si="4"/>
        <v>4.3200000000000002E-2</v>
      </c>
      <c r="K65" s="108">
        <v>88</v>
      </c>
      <c r="L65" s="109" t="s">
        <v>58</v>
      </c>
      <c r="M65" s="70">
        <f t="shared" si="0"/>
        <v>8.7999999999999988E-3</v>
      </c>
      <c r="N65" s="108">
        <v>73</v>
      </c>
      <c r="O65" s="109" t="s">
        <v>58</v>
      </c>
      <c r="P65" s="70">
        <f t="shared" si="1"/>
        <v>7.2999999999999992E-3</v>
      </c>
    </row>
    <row r="66" spans="2:16">
      <c r="B66" s="108">
        <v>130</v>
      </c>
      <c r="C66" s="109" t="s">
        <v>57</v>
      </c>
      <c r="D66" s="95">
        <f t="shared" si="2"/>
        <v>6.5989847715736041E-4</v>
      </c>
      <c r="E66" s="110">
        <v>2.355</v>
      </c>
      <c r="F66" s="111">
        <v>12.12</v>
      </c>
      <c r="G66" s="107">
        <f t="shared" si="3"/>
        <v>14.475</v>
      </c>
      <c r="H66" s="108">
        <v>456</v>
      </c>
      <c r="I66" s="109" t="s">
        <v>58</v>
      </c>
      <c r="J66" s="70">
        <f t="shared" si="4"/>
        <v>4.5600000000000002E-2</v>
      </c>
      <c r="K66" s="108">
        <v>92</v>
      </c>
      <c r="L66" s="109" t="s">
        <v>58</v>
      </c>
      <c r="M66" s="70">
        <f t="shared" si="0"/>
        <v>9.1999999999999998E-3</v>
      </c>
      <c r="N66" s="108">
        <v>76</v>
      </c>
      <c r="O66" s="109" t="s">
        <v>58</v>
      </c>
      <c r="P66" s="70">
        <f t="shared" si="1"/>
        <v>7.6E-3</v>
      </c>
    </row>
    <row r="67" spans="2:16">
      <c r="B67" s="108">
        <v>140</v>
      </c>
      <c r="C67" s="109" t="s">
        <v>57</v>
      </c>
      <c r="D67" s="95">
        <f t="shared" si="2"/>
        <v>7.1065989847715746E-4</v>
      </c>
      <c r="E67" s="110">
        <v>2.444</v>
      </c>
      <c r="F67" s="111">
        <v>12.26</v>
      </c>
      <c r="G67" s="107">
        <f t="shared" si="3"/>
        <v>14.704000000000001</v>
      </c>
      <c r="H67" s="108">
        <v>479</v>
      </c>
      <c r="I67" s="109" t="s">
        <v>58</v>
      </c>
      <c r="J67" s="70">
        <f t="shared" si="4"/>
        <v>4.7899999999999998E-2</v>
      </c>
      <c r="K67" s="108">
        <v>96</v>
      </c>
      <c r="L67" s="109" t="s">
        <v>58</v>
      </c>
      <c r="M67" s="70">
        <f t="shared" si="0"/>
        <v>9.6000000000000009E-3</v>
      </c>
      <c r="N67" s="108">
        <v>80</v>
      </c>
      <c r="O67" s="109" t="s">
        <v>58</v>
      </c>
      <c r="P67" s="70">
        <f t="shared" si="1"/>
        <v>8.0000000000000002E-3</v>
      </c>
    </row>
    <row r="68" spans="2:16">
      <c r="B68" s="108">
        <v>150</v>
      </c>
      <c r="C68" s="109" t="s">
        <v>57</v>
      </c>
      <c r="D68" s="95">
        <f t="shared" si="2"/>
        <v>7.614213197969543E-4</v>
      </c>
      <c r="E68" s="110">
        <v>2.5299999999999998</v>
      </c>
      <c r="F68" s="111">
        <v>12.38</v>
      </c>
      <c r="G68" s="107">
        <f t="shared" si="3"/>
        <v>14.91</v>
      </c>
      <c r="H68" s="108">
        <v>502</v>
      </c>
      <c r="I68" s="109" t="s">
        <v>58</v>
      </c>
      <c r="J68" s="70">
        <f t="shared" si="4"/>
        <v>5.0200000000000002E-2</v>
      </c>
      <c r="K68" s="108">
        <v>100</v>
      </c>
      <c r="L68" s="109" t="s">
        <v>58</v>
      </c>
      <c r="M68" s="70">
        <f t="shared" si="0"/>
        <v>0.01</v>
      </c>
      <c r="N68" s="108">
        <v>83</v>
      </c>
      <c r="O68" s="109" t="s">
        <v>58</v>
      </c>
      <c r="P68" s="70">
        <f t="shared" si="1"/>
        <v>8.3000000000000001E-3</v>
      </c>
    </row>
    <row r="69" spans="2:16">
      <c r="B69" s="108">
        <v>160</v>
      </c>
      <c r="C69" s="109" t="s">
        <v>57</v>
      </c>
      <c r="D69" s="95">
        <f t="shared" si="2"/>
        <v>8.1218274111675124E-4</v>
      </c>
      <c r="E69" s="110">
        <v>2.613</v>
      </c>
      <c r="F69" s="111">
        <v>12.49</v>
      </c>
      <c r="G69" s="107">
        <f t="shared" si="3"/>
        <v>15.103</v>
      </c>
      <c r="H69" s="108">
        <v>525</v>
      </c>
      <c r="I69" s="109" t="s">
        <v>58</v>
      </c>
      <c r="J69" s="70">
        <f t="shared" si="4"/>
        <v>5.2500000000000005E-2</v>
      </c>
      <c r="K69" s="108">
        <v>103</v>
      </c>
      <c r="L69" s="109" t="s">
        <v>58</v>
      </c>
      <c r="M69" s="70">
        <f t="shared" si="0"/>
        <v>1.03E-2</v>
      </c>
      <c r="N69" s="108">
        <v>86</v>
      </c>
      <c r="O69" s="109" t="s">
        <v>58</v>
      </c>
      <c r="P69" s="70">
        <f t="shared" si="1"/>
        <v>8.6E-3</v>
      </c>
    </row>
    <row r="70" spans="2:16">
      <c r="B70" s="108">
        <v>170</v>
      </c>
      <c r="C70" s="109" t="s">
        <v>57</v>
      </c>
      <c r="D70" s="95">
        <f t="shared" si="2"/>
        <v>8.629441624365483E-4</v>
      </c>
      <c r="E70" s="110">
        <v>2.6930000000000001</v>
      </c>
      <c r="F70" s="111">
        <v>12.58</v>
      </c>
      <c r="G70" s="107">
        <f t="shared" si="3"/>
        <v>15.273</v>
      </c>
      <c r="H70" s="108">
        <v>548</v>
      </c>
      <c r="I70" s="109" t="s">
        <v>58</v>
      </c>
      <c r="J70" s="70">
        <f t="shared" si="4"/>
        <v>5.4800000000000001E-2</v>
      </c>
      <c r="K70" s="108">
        <v>107</v>
      </c>
      <c r="L70" s="109" t="s">
        <v>58</v>
      </c>
      <c r="M70" s="70">
        <f t="shared" si="0"/>
        <v>1.0699999999999999E-2</v>
      </c>
      <c r="N70" s="108">
        <v>90</v>
      </c>
      <c r="O70" s="109" t="s">
        <v>58</v>
      </c>
      <c r="P70" s="70">
        <f t="shared" si="1"/>
        <v>8.9999999999999993E-3</v>
      </c>
    </row>
    <row r="71" spans="2:16">
      <c r="B71" s="108">
        <v>180</v>
      </c>
      <c r="C71" s="109" t="s">
        <v>57</v>
      </c>
      <c r="D71" s="95">
        <f t="shared" si="2"/>
        <v>9.1370558375634514E-4</v>
      </c>
      <c r="E71" s="110">
        <v>2.7709999999999999</v>
      </c>
      <c r="F71" s="111">
        <v>12.67</v>
      </c>
      <c r="G71" s="107">
        <f t="shared" si="3"/>
        <v>15.440999999999999</v>
      </c>
      <c r="H71" s="108">
        <v>570</v>
      </c>
      <c r="I71" s="109" t="s">
        <v>58</v>
      </c>
      <c r="J71" s="70">
        <f t="shared" si="4"/>
        <v>5.6999999999999995E-2</v>
      </c>
      <c r="K71" s="108">
        <v>110</v>
      </c>
      <c r="L71" s="109" t="s">
        <v>58</v>
      </c>
      <c r="M71" s="70">
        <f t="shared" si="0"/>
        <v>1.0999999999999999E-2</v>
      </c>
      <c r="N71" s="108">
        <v>93</v>
      </c>
      <c r="O71" s="109" t="s">
        <v>58</v>
      </c>
      <c r="P71" s="70">
        <f t="shared" si="1"/>
        <v>9.2999999999999992E-3</v>
      </c>
    </row>
    <row r="72" spans="2:16">
      <c r="B72" s="108">
        <v>200</v>
      </c>
      <c r="C72" s="109" t="s">
        <v>57</v>
      </c>
      <c r="D72" s="95">
        <f t="shared" si="2"/>
        <v>1.0152284263959391E-3</v>
      </c>
      <c r="E72" s="110">
        <v>2.9209999999999998</v>
      </c>
      <c r="F72" s="111">
        <v>12.81</v>
      </c>
      <c r="G72" s="107">
        <f t="shared" si="3"/>
        <v>15.731</v>
      </c>
      <c r="H72" s="108">
        <v>614</v>
      </c>
      <c r="I72" s="109" t="s">
        <v>58</v>
      </c>
      <c r="J72" s="70">
        <f t="shared" si="4"/>
        <v>6.1399999999999996E-2</v>
      </c>
      <c r="K72" s="108">
        <v>117</v>
      </c>
      <c r="L72" s="109" t="s">
        <v>58</v>
      </c>
      <c r="M72" s="70">
        <f t="shared" si="0"/>
        <v>1.17E-2</v>
      </c>
      <c r="N72" s="108">
        <v>99</v>
      </c>
      <c r="O72" s="109" t="s">
        <v>58</v>
      </c>
      <c r="P72" s="70">
        <f t="shared" si="1"/>
        <v>9.9000000000000008E-3</v>
      </c>
    </row>
    <row r="73" spans="2:16">
      <c r="B73" s="108">
        <v>225</v>
      </c>
      <c r="C73" s="109" t="s">
        <v>57</v>
      </c>
      <c r="D73" s="95">
        <f t="shared" si="2"/>
        <v>1.1421319796954316E-3</v>
      </c>
      <c r="E73" s="110">
        <v>3.0979999999999999</v>
      </c>
      <c r="F73" s="111">
        <v>12.96</v>
      </c>
      <c r="G73" s="107">
        <f t="shared" si="3"/>
        <v>16.058</v>
      </c>
      <c r="H73" s="108">
        <v>668</v>
      </c>
      <c r="I73" s="109" t="s">
        <v>58</v>
      </c>
      <c r="J73" s="70">
        <f t="shared" si="4"/>
        <v>6.6799999999999998E-2</v>
      </c>
      <c r="K73" s="108">
        <v>126</v>
      </c>
      <c r="L73" s="109" t="s">
        <v>58</v>
      </c>
      <c r="M73" s="70">
        <f t="shared" si="0"/>
        <v>1.26E-2</v>
      </c>
      <c r="N73" s="108">
        <v>107</v>
      </c>
      <c r="O73" s="109" t="s">
        <v>58</v>
      </c>
      <c r="P73" s="70">
        <f t="shared" si="1"/>
        <v>1.0699999999999999E-2</v>
      </c>
    </row>
    <row r="74" spans="2:16">
      <c r="B74" s="108">
        <v>250</v>
      </c>
      <c r="C74" s="109" t="s">
        <v>57</v>
      </c>
      <c r="D74" s="95">
        <f t="shared" si="2"/>
        <v>1.2690355329949238E-3</v>
      </c>
      <c r="E74" s="110">
        <v>3.266</v>
      </c>
      <c r="F74" s="111">
        <v>13.06</v>
      </c>
      <c r="G74" s="107">
        <f t="shared" si="3"/>
        <v>16.326000000000001</v>
      </c>
      <c r="H74" s="108">
        <v>721</v>
      </c>
      <c r="I74" s="109" t="s">
        <v>58</v>
      </c>
      <c r="J74" s="70">
        <f t="shared" si="4"/>
        <v>7.2099999999999997E-2</v>
      </c>
      <c r="K74" s="108">
        <v>134</v>
      </c>
      <c r="L74" s="109" t="s">
        <v>58</v>
      </c>
      <c r="M74" s="70">
        <f t="shared" si="0"/>
        <v>1.34E-2</v>
      </c>
      <c r="N74" s="108">
        <v>114</v>
      </c>
      <c r="O74" s="109" t="s">
        <v>58</v>
      </c>
      <c r="P74" s="70">
        <f t="shared" si="1"/>
        <v>1.14E-2</v>
      </c>
    </row>
    <row r="75" spans="2:16">
      <c r="B75" s="108">
        <v>275</v>
      </c>
      <c r="C75" s="109" t="s">
        <v>57</v>
      </c>
      <c r="D75" s="95">
        <f t="shared" si="2"/>
        <v>1.3959390862944164E-3</v>
      </c>
      <c r="E75" s="110">
        <v>3.4249999999999998</v>
      </c>
      <c r="F75" s="111">
        <v>13.14</v>
      </c>
      <c r="G75" s="107">
        <f t="shared" si="3"/>
        <v>16.565000000000001</v>
      </c>
      <c r="H75" s="108">
        <v>774</v>
      </c>
      <c r="I75" s="109" t="s">
        <v>58</v>
      </c>
      <c r="J75" s="70">
        <f t="shared" si="4"/>
        <v>7.7399999999999997E-2</v>
      </c>
      <c r="K75" s="108">
        <v>142</v>
      </c>
      <c r="L75" s="109" t="s">
        <v>58</v>
      </c>
      <c r="M75" s="70">
        <f t="shared" si="0"/>
        <v>1.4199999999999999E-2</v>
      </c>
      <c r="N75" s="108">
        <v>122</v>
      </c>
      <c r="O75" s="109" t="s">
        <v>58</v>
      </c>
      <c r="P75" s="70">
        <f t="shared" si="1"/>
        <v>1.2199999999999999E-2</v>
      </c>
    </row>
    <row r="76" spans="2:16">
      <c r="B76" s="108">
        <v>300</v>
      </c>
      <c r="C76" s="109" t="s">
        <v>57</v>
      </c>
      <c r="D76" s="95">
        <f t="shared" si="2"/>
        <v>1.5228426395939086E-3</v>
      </c>
      <c r="E76" s="110">
        <v>3.5779999999999998</v>
      </c>
      <c r="F76" s="111">
        <v>13.19</v>
      </c>
      <c r="G76" s="107">
        <f t="shared" si="3"/>
        <v>16.768000000000001</v>
      </c>
      <c r="H76" s="108">
        <v>826</v>
      </c>
      <c r="I76" s="109" t="s">
        <v>58</v>
      </c>
      <c r="J76" s="70">
        <f t="shared" si="4"/>
        <v>8.2599999999999993E-2</v>
      </c>
      <c r="K76" s="108">
        <v>150</v>
      </c>
      <c r="L76" s="109" t="s">
        <v>58</v>
      </c>
      <c r="M76" s="70">
        <f t="shared" si="0"/>
        <v>1.4999999999999999E-2</v>
      </c>
      <c r="N76" s="108">
        <v>129</v>
      </c>
      <c r="O76" s="109" t="s">
        <v>58</v>
      </c>
      <c r="P76" s="70">
        <f t="shared" si="1"/>
        <v>1.29E-2</v>
      </c>
    </row>
    <row r="77" spans="2:16">
      <c r="B77" s="108">
        <v>325</v>
      </c>
      <c r="C77" s="109" t="s">
        <v>57</v>
      </c>
      <c r="D77" s="95">
        <f t="shared" si="2"/>
        <v>1.649746192893401E-3</v>
      </c>
      <c r="E77" s="110">
        <v>3.7240000000000002</v>
      </c>
      <c r="F77" s="111">
        <v>13.23</v>
      </c>
      <c r="G77" s="107">
        <f t="shared" si="3"/>
        <v>16.954000000000001</v>
      </c>
      <c r="H77" s="108">
        <v>877</v>
      </c>
      <c r="I77" s="109" t="s">
        <v>58</v>
      </c>
      <c r="J77" s="70">
        <f t="shared" si="4"/>
        <v>8.77E-2</v>
      </c>
      <c r="K77" s="108">
        <v>158</v>
      </c>
      <c r="L77" s="109" t="s">
        <v>58</v>
      </c>
      <c r="M77" s="70">
        <f t="shared" si="0"/>
        <v>1.5800000000000002E-2</v>
      </c>
      <c r="N77" s="108">
        <v>136</v>
      </c>
      <c r="O77" s="109" t="s">
        <v>58</v>
      </c>
      <c r="P77" s="70">
        <f t="shared" si="1"/>
        <v>1.3600000000000001E-2</v>
      </c>
    </row>
    <row r="78" spans="2:16">
      <c r="B78" s="108">
        <v>350</v>
      </c>
      <c r="C78" s="109" t="s">
        <v>57</v>
      </c>
      <c r="D78" s="95">
        <f t="shared" si="2"/>
        <v>1.7766497461928932E-3</v>
      </c>
      <c r="E78" s="110">
        <v>3.8639999999999999</v>
      </c>
      <c r="F78" s="111">
        <v>13.25</v>
      </c>
      <c r="G78" s="107">
        <f t="shared" si="3"/>
        <v>17.114000000000001</v>
      </c>
      <c r="H78" s="108">
        <v>928</v>
      </c>
      <c r="I78" s="109" t="s">
        <v>58</v>
      </c>
      <c r="J78" s="70">
        <f t="shared" si="4"/>
        <v>9.2800000000000007E-2</v>
      </c>
      <c r="K78" s="108">
        <v>165</v>
      </c>
      <c r="L78" s="109" t="s">
        <v>58</v>
      </c>
      <c r="M78" s="70">
        <f t="shared" si="0"/>
        <v>1.6500000000000001E-2</v>
      </c>
      <c r="N78" s="108">
        <v>143</v>
      </c>
      <c r="O78" s="109" t="s">
        <v>58</v>
      </c>
      <c r="P78" s="70">
        <f t="shared" si="1"/>
        <v>1.4299999999999998E-2</v>
      </c>
    </row>
    <row r="79" spans="2:16">
      <c r="B79" s="108">
        <v>375</v>
      </c>
      <c r="C79" s="109" t="s">
        <v>57</v>
      </c>
      <c r="D79" s="95">
        <f t="shared" si="2"/>
        <v>1.9035532994923859E-3</v>
      </c>
      <c r="E79" s="110">
        <v>4</v>
      </c>
      <c r="F79" s="111">
        <v>13.26</v>
      </c>
      <c r="G79" s="107">
        <f t="shared" si="3"/>
        <v>17.259999999999998</v>
      </c>
      <c r="H79" s="108">
        <v>978</v>
      </c>
      <c r="I79" s="109" t="s">
        <v>58</v>
      </c>
      <c r="J79" s="70">
        <f t="shared" si="4"/>
        <v>9.7799999999999998E-2</v>
      </c>
      <c r="K79" s="108">
        <v>173</v>
      </c>
      <c r="L79" s="109" t="s">
        <v>58</v>
      </c>
      <c r="M79" s="70">
        <f t="shared" si="0"/>
        <v>1.7299999999999999E-2</v>
      </c>
      <c r="N79" s="108">
        <v>149</v>
      </c>
      <c r="O79" s="109" t="s">
        <v>58</v>
      </c>
      <c r="P79" s="70">
        <f t="shared" si="1"/>
        <v>1.49E-2</v>
      </c>
    </row>
    <row r="80" spans="2:16">
      <c r="B80" s="108">
        <v>400</v>
      </c>
      <c r="C80" s="109" t="s">
        <v>57</v>
      </c>
      <c r="D80" s="95">
        <f t="shared" si="2"/>
        <v>2.0304568527918783E-3</v>
      </c>
      <c r="E80" s="110">
        <v>4.1970000000000001</v>
      </c>
      <c r="F80" s="111">
        <v>13.27</v>
      </c>
      <c r="G80" s="107">
        <f t="shared" si="3"/>
        <v>17.466999999999999</v>
      </c>
      <c r="H80" s="108">
        <v>1028</v>
      </c>
      <c r="I80" s="109" t="s">
        <v>58</v>
      </c>
      <c r="J80" s="70">
        <f t="shared" si="4"/>
        <v>0.1028</v>
      </c>
      <c r="K80" s="108">
        <v>180</v>
      </c>
      <c r="L80" s="109" t="s">
        <v>58</v>
      </c>
      <c r="M80" s="70">
        <f t="shared" si="0"/>
        <v>1.7999999999999999E-2</v>
      </c>
      <c r="N80" s="108">
        <v>156</v>
      </c>
      <c r="O80" s="109" t="s">
        <v>58</v>
      </c>
      <c r="P80" s="70">
        <f t="shared" si="1"/>
        <v>1.5599999999999999E-2</v>
      </c>
    </row>
    <row r="81" spans="2:16">
      <c r="B81" s="108">
        <v>450</v>
      </c>
      <c r="C81" s="109" t="s">
        <v>57</v>
      </c>
      <c r="D81" s="95">
        <f t="shared" si="2"/>
        <v>2.2842639593908631E-3</v>
      </c>
      <c r="E81" s="110">
        <v>4.8899999999999997</v>
      </c>
      <c r="F81" s="111">
        <v>13.24</v>
      </c>
      <c r="G81" s="107">
        <f t="shared" si="3"/>
        <v>18.13</v>
      </c>
      <c r="H81" s="108">
        <v>1126</v>
      </c>
      <c r="I81" s="109" t="s">
        <v>58</v>
      </c>
      <c r="J81" s="70">
        <f t="shared" si="4"/>
        <v>0.11259999999999999</v>
      </c>
      <c r="K81" s="108">
        <v>194</v>
      </c>
      <c r="L81" s="109" t="s">
        <v>58</v>
      </c>
      <c r="M81" s="70">
        <f t="shared" si="0"/>
        <v>1.9400000000000001E-2</v>
      </c>
      <c r="N81" s="108">
        <v>169</v>
      </c>
      <c r="O81" s="109" t="s">
        <v>58</v>
      </c>
      <c r="P81" s="70">
        <f t="shared" si="1"/>
        <v>1.6900000000000002E-2</v>
      </c>
    </row>
    <row r="82" spans="2:16">
      <c r="B82" s="108">
        <v>500</v>
      </c>
      <c r="C82" s="109" t="s">
        <v>57</v>
      </c>
      <c r="D82" s="95">
        <f t="shared" si="2"/>
        <v>2.5380710659898475E-3</v>
      </c>
      <c r="E82" s="110">
        <v>5.4130000000000003</v>
      </c>
      <c r="F82" s="111">
        <v>13.2</v>
      </c>
      <c r="G82" s="107">
        <f t="shared" si="3"/>
        <v>18.613</v>
      </c>
      <c r="H82" s="108">
        <v>1221</v>
      </c>
      <c r="I82" s="109" t="s">
        <v>58</v>
      </c>
      <c r="J82" s="70">
        <f t="shared" si="4"/>
        <v>0.12210000000000001</v>
      </c>
      <c r="K82" s="108">
        <v>207</v>
      </c>
      <c r="L82" s="109" t="s">
        <v>58</v>
      </c>
      <c r="M82" s="70">
        <f t="shared" si="0"/>
        <v>2.07E-2</v>
      </c>
      <c r="N82" s="108">
        <v>181</v>
      </c>
      <c r="O82" s="109" t="s">
        <v>58</v>
      </c>
      <c r="P82" s="70">
        <f t="shared" si="1"/>
        <v>1.8099999999999998E-2</v>
      </c>
    </row>
    <row r="83" spans="2:16">
      <c r="B83" s="108">
        <v>550</v>
      </c>
      <c r="C83" s="109" t="s">
        <v>57</v>
      </c>
      <c r="D83" s="95">
        <f t="shared" si="2"/>
        <v>2.7918781725888328E-3</v>
      </c>
      <c r="E83" s="110">
        <v>5.81</v>
      </c>
      <c r="F83" s="111">
        <v>13.13</v>
      </c>
      <c r="G83" s="107">
        <f t="shared" si="3"/>
        <v>18.940000000000001</v>
      </c>
      <c r="H83" s="108">
        <v>1314</v>
      </c>
      <c r="I83" s="109" t="s">
        <v>58</v>
      </c>
      <c r="J83" s="70">
        <f t="shared" si="4"/>
        <v>0.13140000000000002</v>
      </c>
      <c r="K83" s="108">
        <v>220</v>
      </c>
      <c r="L83" s="109" t="s">
        <v>58</v>
      </c>
      <c r="M83" s="70">
        <f t="shared" si="0"/>
        <v>2.1999999999999999E-2</v>
      </c>
      <c r="N83" s="108">
        <v>193</v>
      </c>
      <c r="O83" s="109" t="s">
        <v>58</v>
      </c>
      <c r="P83" s="70">
        <f t="shared" si="1"/>
        <v>1.9300000000000001E-2</v>
      </c>
    </row>
    <row r="84" spans="2:16">
      <c r="B84" s="108">
        <v>600</v>
      </c>
      <c r="C84" s="109" t="s">
        <v>57</v>
      </c>
      <c r="D84" s="95">
        <f t="shared" si="2"/>
        <v>3.0456852791878172E-3</v>
      </c>
      <c r="E84" s="110">
        <v>6.1159999999999997</v>
      </c>
      <c r="F84" s="111">
        <v>13.05</v>
      </c>
      <c r="G84" s="107">
        <f t="shared" si="3"/>
        <v>19.166</v>
      </c>
      <c r="H84" s="108">
        <v>1406</v>
      </c>
      <c r="I84" s="109" t="s">
        <v>58</v>
      </c>
      <c r="J84" s="70">
        <f t="shared" si="4"/>
        <v>0.1406</v>
      </c>
      <c r="K84" s="108">
        <v>232</v>
      </c>
      <c r="L84" s="109" t="s">
        <v>58</v>
      </c>
      <c r="M84" s="70">
        <f t="shared" ref="M84:M147" si="5">K84/1000/10</f>
        <v>2.3200000000000002E-2</v>
      </c>
      <c r="N84" s="108">
        <v>204</v>
      </c>
      <c r="O84" s="109" t="s">
        <v>58</v>
      </c>
      <c r="P84" s="70">
        <f t="shared" ref="P84:P147" si="6">N84/1000/10</f>
        <v>2.0399999999999998E-2</v>
      </c>
    </row>
    <row r="85" spans="2:16">
      <c r="B85" s="108">
        <v>650</v>
      </c>
      <c r="C85" s="109" t="s">
        <v>57</v>
      </c>
      <c r="D85" s="95">
        <f t="shared" ref="D85:D88" si="7">B85/1000/$C$5</f>
        <v>3.299492385786802E-3</v>
      </c>
      <c r="E85" s="110">
        <v>6.3540000000000001</v>
      </c>
      <c r="F85" s="111">
        <v>12.97</v>
      </c>
      <c r="G85" s="107">
        <f t="shared" ref="G85:G148" si="8">E85+F85</f>
        <v>19.324000000000002</v>
      </c>
      <c r="H85" s="108">
        <v>1497</v>
      </c>
      <c r="I85" s="109" t="s">
        <v>58</v>
      </c>
      <c r="J85" s="70">
        <f t="shared" ref="J85:J107" si="9">H85/1000/10</f>
        <v>0.1497</v>
      </c>
      <c r="K85" s="108">
        <v>244</v>
      </c>
      <c r="L85" s="109" t="s">
        <v>58</v>
      </c>
      <c r="M85" s="70">
        <f t="shared" si="5"/>
        <v>2.4399999999999998E-2</v>
      </c>
      <c r="N85" s="108">
        <v>216</v>
      </c>
      <c r="O85" s="109" t="s">
        <v>58</v>
      </c>
      <c r="P85" s="70">
        <f t="shared" si="6"/>
        <v>2.1600000000000001E-2</v>
      </c>
    </row>
    <row r="86" spans="2:16">
      <c r="B86" s="108">
        <v>700</v>
      </c>
      <c r="C86" s="109" t="s">
        <v>57</v>
      </c>
      <c r="D86" s="95">
        <f t="shared" si="7"/>
        <v>3.5532994923857864E-3</v>
      </c>
      <c r="E86" s="110">
        <v>6.5430000000000001</v>
      </c>
      <c r="F86" s="111">
        <v>12.87</v>
      </c>
      <c r="G86" s="107">
        <f t="shared" si="8"/>
        <v>19.413</v>
      </c>
      <c r="H86" s="108">
        <v>1587</v>
      </c>
      <c r="I86" s="109" t="s">
        <v>58</v>
      </c>
      <c r="J86" s="70">
        <f t="shared" si="9"/>
        <v>0.15870000000000001</v>
      </c>
      <c r="K86" s="108">
        <v>256</v>
      </c>
      <c r="L86" s="109" t="s">
        <v>58</v>
      </c>
      <c r="M86" s="70">
        <f t="shared" si="5"/>
        <v>2.5600000000000001E-2</v>
      </c>
      <c r="N86" s="108">
        <v>227</v>
      </c>
      <c r="O86" s="109" t="s">
        <v>58</v>
      </c>
      <c r="P86" s="70">
        <f t="shared" si="6"/>
        <v>2.2700000000000001E-2</v>
      </c>
    </row>
    <row r="87" spans="2:16">
      <c r="B87" s="108">
        <v>800</v>
      </c>
      <c r="C87" s="109" t="s">
        <v>57</v>
      </c>
      <c r="D87" s="95">
        <f t="shared" si="7"/>
        <v>4.0609137055837565E-3</v>
      </c>
      <c r="E87" s="110">
        <v>6.8220000000000001</v>
      </c>
      <c r="F87" s="111">
        <v>12.67</v>
      </c>
      <c r="G87" s="107">
        <f t="shared" si="8"/>
        <v>19.492000000000001</v>
      </c>
      <c r="H87" s="108">
        <v>1768</v>
      </c>
      <c r="I87" s="109" t="s">
        <v>58</v>
      </c>
      <c r="J87" s="70">
        <f t="shared" si="9"/>
        <v>0.17680000000000001</v>
      </c>
      <c r="K87" s="108">
        <v>280</v>
      </c>
      <c r="L87" s="109" t="s">
        <v>58</v>
      </c>
      <c r="M87" s="70">
        <f t="shared" si="5"/>
        <v>2.8000000000000004E-2</v>
      </c>
      <c r="N87" s="108">
        <v>248</v>
      </c>
      <c r="O87" s="109" t="s">
        <v>58</v>
      </c>
      <c r="P87" s="70">
        <f t="shared" si="6"/>
        <v>2.4799999999999999E-2</v>
      </c>
    </row>
    <row r="88" spans="2:16">
      <c r="B88" s="108">
        <v>900</v>
      </c>
      <c r="C88" s="109" t="s">
        <v>57</v>
      </c>
      <c r="D88" s="95">
        <f t="shared" si="7"/>
        <v>4.5685279187817262E-3</v>
      </c>
      <c r="E88" s="110">
        <v>7.0190000000000001</v>
      </c>
      <c r="F88" s="111">
        <v>12.46</v>
      </c>
      <c r="G88" s="107">
        <f t="shared" si="8"/>
        <v>19.478999999999999</v>
      </c>
      <c r="H88" s="108">
        <v>1948</v>
      </c>
      <c r="I88" s="109" t="s">
        <v>58</v>
      </c>
      <c r="J88" s="70">
        <f t="shared" si="9"/>
        <v>0.1948</v>
      </c>
      <c r="K88" s="108">
        <v>302</v>
      </c>
      <c r="L88" s="109" t="s">
        <v>58</v>
      </c>
      <c r="M88" s="70">
        <f t="shared" si="5"/>
        <v>3.0199999999999998E-2</v>
      </c>
      <c r="N88" s="108">
        <v>269</v>
      </c>
      <c r="O88" s="109" t="s">
        <v>58</v>
      </c>
      <c r="P88" s="70">
        <f t="shared" si="6"/>
        <v>2.69E-2</v>
      </c>
    </row>
    <row r="89" spans="2:16">
      <c r="B89" s="108">
        <v>1</v>
      </c>
      <c r="C89" s="118" t="s">
        <v>59</v>
      </c>
      <c r="D89" s="70">
        <f t="shared" ref="D89:D152" si="10">B89/$C$5</f>
        <v>5.076142131979695E-3</v>
      </c>
      <c r="E89" s="110">
        <v>7.17</v>
      </c>
      <c r="F89" s="111">
        <v>12.24</v>
      </c>
      <c r="G89" s="107">
        <f t="shared" si="8"/>
        <v>19.41</v>
      </c>
      <c r="H89" s="108">
        <v>2130</v>
      </c>
      <c r="I89" s="109" t="s">
        <v>58</v>
      </c>
      <c r="J89" s="70">
        <f t="shared" si="9"/>
        <v>0.21299999999999999</v>
      </c>
      <c r="K89" s="108">
        <v>325</v>
      </c>
      <c r="L89" s="109" t="s">
        <v>58</v>
      </c>
      <c r="M89" s="70">
        <f t="shared" si="5"/>
        <v>3.2500000000000001E-2</v>
      </c>
      <c r="N89" s="108">
        <v>290</v>
      </c>
      <c r="O89" s="109" t="s">
        <v>58</v>
      </c>
      <c r="P89" s="70">
        <f t="shared" si="6"/>
        <v>2.8999999999999998E-2</v>
      </c>
    </row>
    <row r="90" spans="2:16">
      <c r="B90" s="108">
        <v>1.1000000000000001</v>
      </c>
      <c r="C90" s="109" t="s">
        <v>59</v>
      </c>
      <c r="D90" s="70">
        <f t="shared" si="10"/>
        <v>5.5837563451776656E-3</v>
      </c>
      <c r="E90" s="110">
        <v>7.2960000000000003</v>
      </c>
      <c r="F90" s="111">
        <v>12.03</v>
      </c>
      <c r="G90" s="107">
        <f t="shared" si="8"/>
        <v>19.326000000000001</v>
      </c>
      <c r="H90" s="108">
        <v>2312</v>
      </c>
      <c r="I90" s="109" t="s">
        <v>58</v>
      </c>
      <c r="J90" s="70">
        <f t="shared" si="9"/>
        <v>0.23119999999999999</v>
      </c>
      <c r="K90" s="108">
        <v>347</v>
      </c>
      <c r="L90" s="109" t="s">
        <v>58</v>
      </c>
      <c r="M90" s="70">
        <f t="shared" si="5"/>
        <v>3.4699999999999995E-2</v>
      </c>
      <c r="N90" s="108">
        <v>310</v>
      </c>
      <c r="O90" s="109" t="s">
        <v>58</v>
      </c>
      <c r="P90" s="70">
        <f t="shared" si="6"/>
        <v>3.1E-2</v>
      </c>
    </row>
    <row r="91" spans="2:16">
      <c r="B91" s="108">
        <v>1.2</v>
      </c>
      <c r="C91" s="109" t="s">
        <v>59</v>
      </c>
      <c r="D91" s="70">
        <f t="shared" si="10"/>
        <v>6.0913705583756344E-3</v>
      </c>
      <c r="E91" s="110">
        <v>7.4059999999999997</v>
      </c>
      <c r="F91" s="111">
        <v>11.82</v>
      </c>
      <c r="G91" s="107">
        <f t="shared" si="8"/>
        <v>19.225999999999999</v>
      </c>
      <c r="H91" s="108">
        <v>2496</v>
      </c>
      <c r="I91" s="109" t="s">
        <v>58</v>
      </c>
      <c r="J91" s="70">
        <f t="shared" si="9"/>
        <v>0.24959999999999999</v>
      </c>
      <c r="K91" s="108">
        <v>368</v>
      </c>
      <c r="L91" s="109" t="s">
        <v>58</v>
      </c>
      <c r="M91" s="70">
        <f t="shared" si="5"/>
        <v>3.6799999999999999E-2</v>
      </c>
      <c r="N91" s="108">
        <v>330</v>
      </c>
      <c r="O91" s="109" t="s">
        <v>58</v>
      </c>
      <c r="P91" s="70">
        <f t="shared" si="6"/>
        <v>3.3000000000000002E-2</v>
      </c>
    </row>
    <row r="92" spans="2:16">
      <c r="B92" s="108">
        <v>1.3</v>
      </c>
      <c r="C92" s="109" t="s">
        <v>59</v>
      </c>
      <c r="D92" s="70">
        <f t="shared" si="10"/>
        <v>6.5989847715736041E-3</v>
      </c>
      <c r="E92" s="110">
        <v>7.5060000000000002</v>
      </c>
      <c r="F92" s="111">
        <v>11.61</v>
      </c>
      <c r="G92" s="107">
        <f t="shared" si="8"/>
        <v>19.116</v>
      </c>
      <c r="H92" s="108">
        <v>2681</v>
      </c>
      <c r="I92" s="109" t="s">
        <v>58</v>
      </c>
      <c r="J92" s="70">
        <f t="shared" si="9"/>
        <v>0.2681</v>
      </c>
      <c r="K92" s="108">
        <v>390</v>
      </c>
      <c r="L92" s="109" t="s">
        <v>58</v>
      </c>
      <c r="M92" s="70">
        <f t="shared" si="5"/>
        <v>3.9E-2</v>
      </c>
      <c r="N92" s="108">
        <v>350</v>
      </c>
      <c r="O92" s="109" t="s">
        <v>58</v>
      </c>
      <c r="P92" s="70">
        <f t="shared" si="6"/>
        <v>3.4999999999999996E-2</v>
      </c>
    </row>
    <row r="93" spans="2:16">
      <c r="B93" s="108">
        <v>1.4</v>
      </c>
      <c r="C93" s="109" t="s">
        <v>59</v>
      </c>
      <c r="D93" s="70">
        <f t="shared" si="10"/>
        <v>7.1065989847715729E-3</v>
      </c>
      <c r="E93" s="110">
        <v>7.601</v>
      </c>
      <c r="F93" s="111">
        <v>11.41</v>
      </c>
      <c r="G93" s="107">
        <f t="shared" si="8"/>
        <v>19.010999999999999</v>
      </c>
      <c r="H93" s="108">
        <v>2867</v>
      </c>
      <c r="I93" s="109" t="s">
        <v>58</v>
      </c>
      <c r="J93" s="70">
        <f t="shared" si="9"/>
        <v>0.28670000000000001</v>
      </c>
      <c r="K93" s="108">
        <v>411</v>
      </c>
      <c r="L93" s="109" t="s">
        <v>58</v>
      </c>
      <c r="M93" s="70">
        <f t="shared" si="5"/>
        <v>4.1099999999999998E-2</v>
      </c>
      <c r="N93" s="108">
        <v>370</v>
      </c>
      <c r="O93" s="109" t="s">
        <v>58</v>
      </c>
      <c r="P93" s="70">
        <f t="shared" si="6"/>
        <v>3.6999999999999998E-2</v>
      </c>
    </row>
    <row r="94" spans="2:16">
      <c r="B94" s="108">
        <v>1.5</v>
      </c>
      <c r="C94" s="109" t="s">
        <v>59</v>
      </c>
      <c r="D94" s="70">
        <f t="shared" si="10"/>
        <v>7.6142131979695434E-3</v>
      </c>
      <c r="E94" s="110">
        <v>7.6920000000000002</v>
      </c>
      <c r="F94" s="111">
        <v>11.22</v>
      </c>
      <c r="G94" s="107">
        <f t="shared" si="8"/>
        <v>18.911999999999999</v>
      </c>
      <c r="H94" s="108">
        <v>3054</v>
      </c>
      <c r="I94" s="109" t="s">
        <v>58</v>
      </c>
      <c r="J94" s="70">
        <f t="shared" si="9"/>
        <v>0.3054</v>
      </c>
      <c r="K94" s="108">
        <v>432</v>
      </c>
      <c r="L94" s="109" t="s">
        <v>58</v>
      </c>
      <c r="M94" s="70">
        <f t="shared" si="5"/>
        <v>4.3200000000000002E-2</v>
      </c>
      <c r="N94" s="108">
        <v>390</v>
      </c>
      <c r="O94" s="109" t="s">
        <v>58</v>
      </c>
      <c r="P94" s="70">
        <f t="shared" si="6"/>
        <v>3.9E-2</v>
      </c>
    </row>
    <row r="95" spans="2:16">
      <c r="B95" s="108">
        <v>1.6</v>
      </c>
      <c r="C95" s="109" t="s">
        <v>59</v>
      </c>
      <c r="D95" s="70">
        <f t="shared" si="10"/>
        <v>8.1218274111675131E-3</v>
      </c>
      <c r="E95" s="110">
        <v>7.78</v>
      </c>
      <c r="F95" s="111">
        <v>11.03</v>
      </c>
      <c r="G95" s="107">
        <f t="shared" si="8"/>
        <v>18.809999999999999</v>
      </c>
      <c r="H95" s="108">
        <v>3243</v>
      </c>
      <c r="I95" s="109" t="s">
        <v>58</v>
      </c>
      <c r="J95" s="70">
        <f t="shared" si="9"/>
        <v>0.32429999999999998</v>
      </c>
      <c r="K95" s="108">
        <v>452</v>
      </c>
      <c r="L95" s="109" t="s">
        <v>58</v>
      </c>
      <c r="M95" s="70">
        <f t="shared" si="5"/>
        <v>4.5200000000000004E-2</v>
      </c>
      <c r="N95" s="108">
        <v>409</v>
      </c>
      <c r="O95" s="109" t="s">
        <v>58</v>
      </c>
      <c r="P95" s="70">
        <f t="shared" si="6"/>
        <v>4.0899999999999999E-2</v>
      </c>
    </row>
    <row r="96" spans="2:16">
      <c r="B96" s="108">
        <v>1.7</v>
      </c>
      <c r="C96" s="109" t="s">
        <v>59</v>
      </c>
      <c r="D96" s="70">
        <f t="shared" si="10"/>
        <v>8.6294416243654828E-3</v>
      </c>
      <c r="E96" s="110">
        <v>7.8650000000000002</v>
      </c>
      <c r="F96" s="111">
        <v>10.85</v>
      </c>
      <c r="G96" s="107">
        <f t="shared" si="8"/>
        <v>18.715</v>
      </c>
      <c r="H96" s="108">
        <v>3432</v>
      </c>
      <c r="I96" s="109" t="s">
        <v>58</v>
      </c>
      <c r="J96" s="70">
        <f t="shared" si="9"/>
        <v>0.34320000000000001</v>
      </c>
      <c r="K96" s="108">
        <v>473</v>
      </c>
      <c r="L96" s="109" t="s">
        <v>58</v>
      </c>
      <c r="M96" s="70">
        <f t="shared" si="5"/>
        <v>4.7299999999999995E-2</v>
      </c>
      <c r="N96" s="108">
        <v>429</v>
      </c>
      <c r="O96" s="109" t="s">
        <v>58</v>
      </c>
      <c r="P96" s="70">
        <f t="shared" si="6"/>
        <v>4.2900000000000001E-2</v>
      </c>
    </row>
    <row r="97" spans="2:16">
      <c r="B97" s="108">
        <v>1.8</v>
      </c>
      <c r="C97" s="109" t="s">
        <v>59</v>
      </c>
      <c r="D97" s="70">
        <f t="shared" si="10"/>
        <v>9.1370558375634525E-3</v>
      </c>
      <c r="E97" s="110">
        <v>7.9489999999999998</v>
      </c>
      <c r="F97" s="111">
        <v>10.67</v>
      </c>
      <c r="G97" s="107">
        <f t="shared" si="8"/>
        <v>18.619</v>
      </c>
      <c r="H97" s="108">
        <v>3623</v>
      </c>
      <c r="I97" s="109" t="s">
        <v>58</v>
      </c>
      <c r="J97" s="70">
        <f t="shared" si="9"/>
        <v>0.36230000000000001</v>
      </c>
      <c r="K97" s="108">
        <v>493</v>
      </c>
      <c r="L97" s="109" t="s">
        <v>58</v>
      </c>
      <c r="M97" s="70">
        <f t="shared" si="5"/>
        <v>4.9299999999999997E-2</v>
      </c>
      <c r="N97" s="108">
        <v>448</v>
      </c>
      <c r="O97" s="109" t="s">
        <v>58</v>
      </c>
      <c r="P97" s="70">
        <f t="shared" si="6"/>
        <v>4.48E-2</v>
      </c>
    </row>
    <row r="98" spans="2:16">
      <c r="B98" s="108">
        <v>2</v>
      </c>
      <c r="C98" s="109" t="s">
        <v>59</v>
      </c>
      <c r="D98" s="70">
        <f t="shared" si="10"/>
        <v>1.015228426395939E-2</v>
      </c>
      <c r="E98" s="110">
        <v>8.11</v>
      </c>
      <c r="F98" s="111">
        <v>10.33</v>
      </c>
      <c r="G98" s="107">
        <f t="shared" si="8"/>
        <v>18.439999999999998</v>
      </c>
      <c r="H98" s="108">
        <v>4008</v>
      </c>
      <c r="I98" s="109" t="s">
        <v>58</v>
      </c>
      <c r="J98" s="70">
        <f t="shared" si="9"/>
        <v>0.40079999999999999</v>
      </c>
      <c r="K98" s="108">
        <v>535</v>
      </c>
      <c r="L98" s="109" t="s">
        <v>58</v>
      </c>
      <c r="M98" s="70">
        <f t="shared" si="5"/>
        <v>5.3500000000000006E-2</v>
      </c>
      <c r="N98" s="108">
        <v>487</v>
      </c>
      <c r="O98" s="109" t="s">
        <v>58</v>
      </c>
      <c r="P98" s="70">
        <f t="shared" si="6"/>
        <v>4.87E-2</v>
      </c>
    </row>
    <row r="99" spans="2:16">
      <c r="B99" s="108">
        <v>2.25</v>
      </c>
      <c r="C99" s="109" t="s">
        <v>59</v>
      </c>
      <c r="D99" s="70">
        <f t="shared" si="10"/>
        <v>1.1421319796954314E-2</v>
      </c>
      <c r="E99" s="110">
        <v>8.3030000000000008</v>
      </c>
      <c r="F99" s="111">
        <v>9.9410000000000007</v>
      </c>
      <c r="G99" s="107">
        <f t="shared" si="8"/>
        <v>18.244</v>
      </c>
      <c r="H99" s="108">
        <v>4495</v>
      </c>
      <c r="I99" s="109" t="s">
        <v>58</v>
      </c>
      <c r="J99" s="70">
        <f t="shared" si="9"/>
        <v>0.44950000000000001</v>
      </c>
      <c r="K99" s="108">
        <v>586</v>
      </c>
      <c r="L99" s="109" t="s">
        <v>58</v>
      </c>
      <c r="M99" s="70">
        <f t="shared" si="5"/>
        <v>5.8599999999999999E-2</v>
      </c>
      <c r="N99" s="108">
        <v>536</v>
      </c>
      <c r="O99" s="109" t="s">
        <v>58</v>
      </c>
      <c r="P99" s="70">
        <f t="shared" si="6"/>
        <v>5.3600000000000002E-2</v>
      </c>
    </row>
    <row r="100" spans="2:16">
      <c r="B100" s="108">
        <v>2.5</v>
      </c>
      <c r="C100" s="109" t="s">
        <v>59</v>
      </c>
      <c r="D100" s="70">
        <f t="shared" si="10"/>
        <v>1.2690355329949238E-2</v>
      </c>
      <c r="E100" s="110">
        <v>8.4849999999999994</v>
      </c>
      <c r="F100" s="111">
        <v>9.5830000000000002</v>
      </c>
      <c r="G100" s="107">
        <f t="shared" si="8"/>
        <v>18.067999999999998</v>
      </c>
      <c r="H100" s="108">
        <v>4987</v>
      </c>
      <c r="I100" s="109" t="s">
        <v>58</v>
      </c>
      <c r="J100" s="70">
        <f t="shared" si="9"/>
        <v>0.49870000000000003</v>
      </c>
      <c r="K100" s="108">
        <v>636</v>
      </c>
      <c r="L100" s="109" t="s">
        <v>58</v>
      </c>
      <c r="M100" s="70">
        <f t="shared" si="5"/>
        <v>6.3600000000000004E-2</v>
      </c>
      <c r="N100" s="108">
        <v>584</v>
      </c>
      <c r="O100" s="109" t="s">
        <v>58</v>
      </c>
      <c r="P100" s="70">
        <f t="shared" si="6"/>
        <v>5.8399999999999994E-2</v>
      </c>
    </row>
    <row r="101" spans="2:16">
      <c r="B101" s="108">
        <v>2.75</v>
      </c>
      <c r="C101" s="109" t="s">
        <v>59</v>
      </c>
      <c r="D101" s="70">
        <f t="shared" si="10"/>
        <v>1.3959390862944163E-2</v>
      </c>
      <c r="E101" s="110">
        <v>8.6560000000000006</v>
      </c>
      <c r="F101" s="111">
        <v>9.2530000000000001</v>
      </c>
      <c r="G101" s="107">
        <f t="shared" si="8"/>
        <v>17.908999999999999</v>
      </c>
      <c r="H101" s="108">
        <v>5485</v>
      </c>
      <c r="I101" s="109" t="s">
        <v>58</v>
      </c>
      <c r="J101" s="70">
        <f t="shared" si="9"/>
        <v>0.54849999999999999</v>
      </c>
      <c r="K101" s="108">
        <v>685</v>
      </c>
      <c r="L101" s="109" t="s">
        <v>58</v>
      </c>
      <c r="M101" s="70">
        <f t="shared" si="5"/>
        <v>6.8500000000000005E-2</v>
      </c>
      <c r="N101" s="108">
        <v>632</v>
      </c>
      <c r="O101" s="109" t="s">
        <v>58</v>
      </c>
      <c r="P101" s="70">
        <f t="shared" si="6"/>
        <v>6.3200000000000006E-2</v>
      </c>
    </row>
    <row r="102" spans="2:16">
      <c r="B102" s="108">
        <v>3</v>
      </c>
      <c r="C102" s="109" t="s">
        <v>59</v>
      </c>
      <c r="D102" s="70">
        <f t="shared" si="10"/>
        <v>1.5228426395939087E-2</v>
      </c>
      <c r="E102" s="110">
        <v>8.8160000000000007</v>
      </c>
      <c r="F102" s="111">
        <v>8.9480000000000004</v>
      </c>
      <c r="G102" s="107">
        <f t="shared" si="8"/>
        <v>17.764000000000003</v>
      </c>
      <c r="H102" s="108">
        <v>5987</v>
      </c>
      <c r="I102" s="109" t="s">
        <v>58</v>
      </c>
      <c r="J102" s="70">
        <f t="shared" si="9"/>
        <v>0.59870000000000001</v>
      </c>
      <c r="K102" s="108">
        <v>734</v>
      </c>
      <c r="L102" s="109" t="s">
        <v>58</v>
      </c>
      <c r="M102" s="70">
        <f t="shared" si="5"/>
        <v>7.3399999999999993E-2</v>
      </c>
      <c r="N102" s="108">
        <v>680</v>
      </c>
      <c r="O102" s="109" t="s">
        <v>58</v>
      </c>
      <c r="P102" s="70">
        <f t="shared" si="6"/>
        <v>6.8000000000000005E-2</v>
      </c>
    </row>
    <row r="103" spans="2:16">
      <c r="B103" s="108">
        <v>3.25</v>
      </c>
      <c r="C103" s="109" t="s">
        <v>59</v>
      </c>
      <c r="D103" s="70">
        <f t="shared" si="10"/>
        <v>1.6497461928934011E-2</v>
      </c>
      <c r="E103" s="110">
        <v>8.9649999999999999</v>
      </c>
      <c r="F103" s="111">
        <v>8.6660000000000004</v>
      </c>
      <c r="G103" s="107">
        <f t="shared" si="8"/>
        <v>17.631</v>
      </c>
      <c r="H103" s="108">
        <v>6494</v>
      </c>
      <c r="I103" s="109" t="s">
        <v>58</v>
      </c>
      <c r="J103" s="70">
        <f t="shared" si="9"/>
        <v>0.64939999999999998</v>
      </c>
      <c r="K103" s="108">
        <v>781</v>
      </c>
      <c r="L103" s="109" t="s">
        <v>58</v>
      </c>
      <c r="M103" s="70">
        <f t="shared" si="5"/>
        <v>7.8100000000000003E-2</v>
      </c>
      <c r="N103" s="108">
        <v>727</v>
      </c>
      <c r="O103" s="109" t="s">
        <v>58</v>
      </c>
      <c r="P103" s="70">
        <f t="shared" si="6"/>
        <v>7.2700000000000001E-2</v>
      </c>
    </row>
    <row r="104" spans="2:16">
      <c r="B104" s="108">
        <v>3.5</v>
      </c>
      <c r="C104" s="109" t="s">
        <v>59</v>
      </c>
      <c r="D104" s="70">
        <f t="shared" si="10"/>
        <v>1.7766497461928935E-2</v>
      </c>
      <c r="E104" s="110">
        <v>9.1039999999999992</v>
      </c>
      <c r="F104" s="111">
        <v>8.4039999999999999</v>
      </c>
      <c r="G104" s="107">
        <f t="shared" si="8"/>
        <v>17.507999999999999</v>
      </c>
      <c r="H104" s="108">
        <v>7005</v>
      </c>
      <c r="I104" s="109" t="s">
        <v>58</v>
      </c>
      <c r="J104" s="70">
        <f t="shared" si="9"/>
        <v>0.70050000000000001</v>
      </c>
      <c r="K104" s="108">
        <v>827</v>
      </c>
      <c r="L104" s="109" t="s">
        <v>58</v>
      </c>
      <c r="M104" s="70">
        <f t="shared" si="5"/>
        <v>8.2699999999999996E-2</v>
      </c>
      <c r="N104" s="108">
        <v>775</v>
      </c>
      <c r="O104" s="109" t="s">
        <v>58</v>
      </c>
      <c r="P104" s="70">
        <f t="shared" si="6"/>
        <v>7.7499999999999999E-2</v>
      </c>
    </row>
    <row r="105" spans="2:16">
      <c r="B105" s="108">
        <v>3.75</v>
      </c>
      <c r="C105" s="109" t="s">
        <v>59</v>
      </c>
      <c r="D105" s="70">
        <f t="shared" si="10"/>
        <v>1.9035532994923859E-2</v>
      </c>
      <c r="E105" s="110">
        <v>9.2330000000000005</v>
      </c>
      <c r="F105" s="111">
        <v>8.1590000000000007</v>
      </c>
      <c r="G105" s="107">
        <f t="shared" si="8"/>
        <v>17.392000000000003</v>
      </c>
      <c r="H105" s="108">
        <v>7520</v>
      </c>
      <c r="I105" s="109" t="s">
        <v>58</v>
      </c>
      <c r="J105" s="70">
        <f t="shared" si="9"/>
        <v>0.752</v>
      </c>
      <c r="K105" s="108">
        <v>872</v>
      </c>
      <c r="L105" s="109" t="s">
        <v>58</v>
      </c>
      <c r="M105" s="70">
        <f t="shared" si="5"/>
        <v>8.72E-2</v>
      </c>
      <c r="N105" s="108">
        <v>822</v>
      </c>
      <c r="O105" s="109" t="s">
        <v>58</v>
      </c>
      <c r="P105" s="70">
        <f t="shared" si="6"/>
        <v>8.2199999999999995E-2</v>
      </c>
    </row>
    <row r="106" spans="2:16">
      <c r="B106" s="108">
        <v>4</v>
      </c>
      <c r="C106" s="109" t="s">
        <v>59</v>
      </c>
      <c r="D106" s="70">
        <f t="shared" si="10"/>
        <v>2.030456852791878E-2</v>
      </c>
      <c r="E106" s="110">
        <v>9.3520000000000003</v>
      </c>
      <c r="F106" s="111">
        <v>7.931</v>
      </c>
      <c r="G106" s="107">
        <f t="shared" si="8"/>
        <v>17.283000000000001</v>
      </c>
      <c r="H106" s="108">
        <v>8038</v>
      </c>
      <c r="I106" s="109" t="s">
        <v>58</v>
      </c>
      <c r="J106" s="70">
        <f t="shared" si="9"/>
        <v>0.80380000000000007</v>
      </c>
      <c r="K106" s="108">
        <v>917</v>
      </c>
      <c r="L106" s="109" t="s">
        <v>58</v>
      </c>
      <c r="M106" s="70">
        <f t="shared" si="5"/>
        <v>9.1700000000000004E-2</v>
      </c>
      <c r="N106" s="108">
        <v>869</v>
      </c>
      <c r="O106" s="109" t="s">
        <v>58</v>
      </c>
      <c r="P106" s="70">
        <f t="shared" si="6"/>
        <v>8.6900000000000005E-2</v>
      </c>
    </row>
    <row r="107" spans="2:16">
      <c r="B107" s="108">
        <v>4.5</v>
      </c>
      <c r="C107" s="109" t="s">
        <v>59</v>
      </c>
      <c r="D107" s="70">
        <f t="shared" si="10"/>
        <v>2.2842639593908629E-2</v>
      </c>
      <c r="E107" s="110">
        <v>9.5640000000000001</v>
      </c>
      <c r="F107" s="111">
        <v>7.5170000000000003</v>
      </c>
      <c r="G107" s="107">
        <f t="shared" si="8"/>
        <v>17.081</v>
      </c>
      <c r="H107" s="108">
        <v>9087</v>
      </c>
      <c r="I107" s="109" t="s">
        <v>58</v>
      </c>
      <c r="J107" s="70">
        <f t="shared" si="9"/>
        <v>0.90869999999999995</v>
      </c>
      <c r="K107" s="108">
        <v>1010</v>
      </c>
      <c r="L107" s="109" t="s">
        <v>58</v>
      </c>
      <c r="M107" s="70">
        <f t="shared" si="5"/>
        <v>0.10100000000000001</v>
      </c>
      <c r="N107" s="108">
        <v>963</v>
      </c>
      <c r="O107" s="109" t="s">
        <v>58</v>
      </c>
      <c r="P107" s="70">
        <f t="shared" si="6"/>
        <v>9.6299999999999997E-2</v>
      </c>
    </row>
    <row r="108" spans="2:16">
      <c r="B108" s="108">
        <v>5</v>
      </c>
      <c r="C108" s="109" t="s">
        <v>59</v>
      </c>
      <c r="D108" s="70">
        <f t="shared" si="10"/>
        <v>2.5380710659898477E-2</v>
      </c>
      <c r="E108" s="110">
        <v>9.7449999999999992</v>
      </c>
      <c r="F108" s="111">
        <v>7.1509999999999998</v>
      </c>
      <c r="G108" s="107">
        <f t="shared" si="8"/>
        <v>16.896000000000001</v>
      </c>
      <c r="H108" s="108">
        <v>1.01</v>
      </c>
      <c r="I108" s="118" t="s">
        <v>60</v>
      </c>
      <c r="J108" s="71">
        <f t="shared" ref="J108:J171" si="11">H108</f>
        <v>1.01</v>
      </c>
      <c r="K108" s="108">
        <v>1099</v>
      </c>
      <c r="L108" s="109" t="s">
        <v>58</v>
      </c>
      <c r="M108" s="70">
        <f t="shared" si="5"/>
        <v>0.1099</v>
      </c>
      <c r="N108" s="108">
        <v>1057</v>
      </c>
      <c r="O108" s="109" t="s">
        <v>58</v>
      </c>
      <c r="P108" s="70">
        <f t="shared" si="6"/>
        <v>0.10569999999999999</v>
      </c>
    </row>
    <row r="109" spans="2:16">
      <c r="B109" s="108">
        <v>5.5</v>
      </c>
      <c r="C109" s="109" t="s">
        <v>59</v>
      </c>
      <c r="D109" s="70">
        <f t="shared" si="10"/>
        <v>2.7918781725888325E-2</v>
      </c>
      <c r="E109" s="110">
        <v>9.8989999999999991</v>
      </c>
      <c r="F109" s="111">
        <v>6.8250000000000002</v>
      </c>
      <c r="G109" s="107">
        <f t="shared" si="8"/>
        <v>16.724</v>
      </c>
      <c r="H109" s="108">
        <v>1.1200000000000001</v>
      </c>
      <c r="I109" s="109" t="s">
        <v>60</v>
      </c>
      <c r="J109" s="71">
        <f t="shared" si="11"/>
        <v>1.1200000000000001</v>
      </c>
      <c r="K109" s="108">
        <v>1186</v>
      </c>
      <c r="L109" s="109" t="s">
        <v>58</v>
      </c>
      <c r="M109" s="70">
        <f t="shared" si="5"/>
        <v>0.1186</v>
      </c>
      <c r="N109" s="108">
        <v>1150</v>
      </c>
      <c r="O109" s="109" t="s">
        <v>58</v>
      </c>
      <c r="P109" s="70">
        <f t="shared" si="6"/>
        <v>0.11499999999999999</v>
      </c>
    </row>
    <row r="110" spans="2:16">
      <c r="B110" s="108">
        <v>6</v>
      </c>
      <c r="C110" s="109" t="s">
        <v>59</v>
      </c>
      <c r="D110" s="70">
        <f t="shared" si="10"/>
        <v>3.0456852791878174E-2</v>
      </c>
      <c r="E110" s="110">
        <v>10.029999999999999</v>
      </c>
      <c r="F110" s="111">
        <v>6.532</v>
      </c>
      <c r="G110" s="107">
        <f t="shared" si="8"/>
        <v>16.561999999999998</v>
      </c>
      <c r="H110" s="108">
        <v>1.23</v>
      </c>
      <c r="I110" s="109" t="s">
        <v>60</v>
      </c>
      <c r="J110" s="71">
        <f t="shared" si="11"/>
        <v>1.23</v>
      </c>
      <c r="K110" s="108">
        <v>1270</v>
      </c>
      <c r="L110" s="109" t="s">
        <v>58</v>
      </c>
      <c r="M110" s="70">
        <f t="shared" si="5"/>
        <v>0.127</v>
      </c>
      <c r="N110" s="108">
        <v>1242</v>
      </c>
      <c r="O110" s="109" t="s">
        <v>58</v>
      </c>
      <c r="P110" s="70">
        <f t="shared" si="6"/>
        <v>0.1242</v>
      </c>
    </row>
    <row r="111" spans="2:16">
      <c r="B111" s="108">
        <v>6.5</v>
      </c>
      <c r="C111" s="109" t="s">
        <v>59</v>
      </c>
      <c r="D111" s="70">
        <f t="shared" si="10"/>
        <v>3.2994923857868022E-2</v>
      </c>
      <c r="E111" s="110">
        <v>10.15</v>
      </c>
      <c r="F111" s="111">
        <v>6.2670000000000003</v>
      </c>
      <c r="G111" s="107">
        <f t="shared" si="8"/>
        <v>16.417000000000002</v>
      </c>
      <c r="H111" s="108">
        <v>1.34</v>
      </c>
      <c r="I111" s="109" t="s">
        <v>60</v>
      </c>
      <c r="J111" s="71">
        <f t="shared" si="11"/>
        <v>1.34</v>
      </c>
      <c r="K111" s="108">
        <v>1352</v>
      </c>
      <c r="L111" s="109" t="s">
        <v>58</v>
      </c>
      <c r="M111" s="70">
        <f t="shared" si="5"/>
        <v>0.13520000000000001</v>
      </c>
      <c r="N111" s="108">
        <v>1334</v>
      </c>
      <c r="O111" s="109" t="s">
        <v>58</v>
      </c>
      <c r="P111" s="70">
        <f t="shared" si="6"/>
        <v>0.13340000000000002</v>
      </c>
    </row>
    <row r="112" spans="2:16">
      <c r="B112" s="108">
        <v>7</v>
      </c>
      <c r="C112" s="109" t="s">
        <v>59</v>
      </c>
      <c r="D112" s="70">
        <f t="shared" si="10"/>
        <v>3.553299492385787E-2</v>
      </c>
      <c r="E112" s="110">
        <v>10.25</v>
      </c>
      <c r="F112" s="111">
        <v>6.0259999999999998</v>
      </c>
      <c r="G112" s="107">
        <f t="shared" si="8"/>
        <v>16.276</v>
      </c>
      <c r="H112" s="108">
        <v>1.45</v>
      </c>
      <c r="I112" s="109" t="s">
        <v>60</v>
      </c>
      <c r="J112" s="71">
        <f t="shared" si="11"/>
        <v>1.45</v>
      </c>
      <c r="K112" s="108">
        <v>1433</v>
      </c>
      <c r="L112" s="109" t="s">
        <v>58</v>
      </c>
      <c r="M112" s="70">
        <f t="shared" si="5"/>
        <v>0.14330000000000001</v>
      </c>
      <c r="N112" s="108">
        <v>1425</v>
      </c>
      <c r="O112" s="109" t="s">
        <v>58</v>
      </c>
      <c r="P112" s="70">
        <f t="shared" si="6"/>
        <v>0.14250000000000002</v>
      </c>
    </row>
    <row r="113" spans="1:16">
      <c r="B113" s="108">
        <v>8</v>
      </c>
      <c r="C113" s="109" t="s">
        <v>59</v>
      </c>
      <c r="D113" s="70">
        <f t="shared" si="10"/>
        <v>4.060913705583756E-2</v>
      </c>
      <c r="E113" s="110">
        <v>10.42</v>
      </c>
      <c r="F113" s="111">
        <v>5.6040000000000001</v>
      </c>
      <c r="G113" s="107">
        <f t="shared" si="8"/>
        <v>16.024000000000001</v>
      </c>
      <c r="H113" s="108">
        <v>1.68</v>
      </c>
      <c r="I113" s="109" t="s">
        <v>60</v>
      </c>
      <c r="J113" s="71">
        <f t="shared" si="11"/>
        <v>1.68</v>
      </c>
      <c r="K113" s="108">
        <v>1604</v>
      </c>
      <c r="L113" s="109" t="s">
        <v>58</v>
      </c>
      <c r="M113" s="70">
        <f t="shared" si="5"/>
        <v>0.16040000000000001</v>
      </c>
      <c r="N113" s="108">
        <v>1607</v>
      </c>
      <c r="O113" s="109" t="s">
        <v>58</v>
      </c>
      <c r="P113" s="70">
        <f t="shared" si="6"/>
        <v>0.16070000000000001</v>
      </c>
    </row>
    <row r="114" spans="1:16">
      <c r="B114" s="108">
        <v>9</v>
      </c>
      <c r="C114" s="109" t="s">
        <v>59</v>
      </c>
      <c r="D114" s="70">
        <f t="shared" si="10"/>
        <v>4.5685279187817257E-2</v>
      </c>
      <c r="E114" s="110">
        <v>10.58</v>
      </c>
      <c r="F114" s="111">
        <v>5.2460000000000004</v>
      </c>
      <c r="G114" s="107">
        <f t="shared" si="8"/>
        <v>15.826000000000001</v>
      </c>
      <c r="H114" s="108">
        <v>1.9</v>
      </c>
      <c r="I114" s="109" t="s">
        <v>60</v>
      </c>
      <c r="J114" s="71">
        <f t="shared" si="11"/>
        <v>1.9</v>
      </c>
      <c r="K114" s="108">
        <v>1766</v>
      </c>
      <c r="L114" s="109" t="s">
        <v>58</v>
      </c>
      <c r="M114" s="70">
        <f t="shared" si="5"/>
        <v>0.17660000000000001</v>
      </c>
      <c r="N114" s="108">
        <v>1787</v>
      </c>
      <c r="O114" s="109" t="s">
        <v>58</v>
      </c>
      <c r="P114" s="70">
        <f t="shared" si="6"/>
        <v>0.1787</v>
      </c>
    </row>
    <row r="115" spans="1:16">
      <c r="B115" s="108">
        <v>10</v>
      </c>
      <c r="C115" s="109" t="s">
        <v>59</v>
      </c>
      <c r="D115" s="70">
        <f t="shared" si="10"/>
        <v>5.0761421319796954E-2</v>
      </c>
      <c r="E115" s="110">
        <v>10.75</v>
      </c>
      <c r="F115" s="111">
        <v>4.9370000000000003</v>
      </c>
      <c r="G115" s="107">
        <f t="shared" si="8"/>
        <v>15.687000000000001</v>
      </c>
      <c r="H115" s="108">
        <v>2.13</v>
      </c>
      <c r="I115" s="109" t="s">
        <v>60</v>
      </c>
      <c r="J115" s="71">
        <f t="shared" si="11"/>
        <v>2.13</v>
      </c>
      <c r="K115" s="108">
        <v>1922</v>
      </c>
      <c r="L115" s="109" t="s">
        <v>58</v>
      </c>
      <c r="M115" s="70">
        <f t="shared" si="5"/>
        <v>0.19219999999999998</v>
      </c>
      <c r="N115" s="108">
        <v>1964</v>
      </c>
      <c r="O115" s="109" t="s">
        <v>58</v>
      </c>
      <c r="P115" s="70">
        <f t="shared" si="6"/>
        <v>0.19639999999999999</v>
      </c>
    </row>
    <row r="116" spans="1:16">
      <c r="B116" s="108">
        <v>11</v>
      </c>
      <c r="C116" s="109" t="s">
        <v>59</v>
      </c>
      <c r="D116" s="70">
        <f t="shared" si="10"/>
        <v>5.5837563451776651E-2</v>
      </c>
      <c r="E116" s="110">
        <v>10.92</v>
      </c>
      <c r="F116" s="111">
        <v>4.6680000000000001</v>
      </c>
      <c r="G116" s="107">
        <f t="shared" si="8"/>
        <v>15.588000000000001</v>
      </c>
      <c r="H116" s="108">
        <v>2.37</v>
      </c>
      <c r="I116" s="109" t="s">
        <v>60</v>
      </c>
      <c r="J116" s="71">
        <f t="shared" si="11"/>
        <v>2.37</v>
      </c>
      <c r="K116" s="108">
        <v>2071</v>
      </c>
      <c r="L116" s="109" t="s">
        <v>58</v>
      </c>
      <c r="M116" s="70">
        <f t="shared" si="5"/>
        <v>0.20710000000000001</v>
      </c>
      <c r="N116" s="108">
        <v>2140</v>
      </c>
      <c r="O116" s="109" t="s">
        <v>58</v>
      </c>
      <c r="P116" s="70">
        <f t="shared" si="6"/>
        <v>0.21400000000000002</v>
      </c>
    </row>
    <row r="117" spans="1:16">
      <c r="B117" s="108">
        <v>12</v>
      </c>
      <c r="C117" s="109" t="s">
        <v>59</v>
      </c>
      <c r="D117" s="70">
        <f t="shared" si="10"/>
        <v>6.0913705583756347E-2</v>
      </c>
      <c r="E117" s="110">
        <v>11.11</v>
      </c>
      <c r="F117" s="111">
        <v>4.43</v>
      </c>
      <c r="G117" s="107">
        <f t="shared" si="8"/>
        <v>15.54</v>
      </c>
      <c r="H117" s="108">
        <v>2.6</v>
      </c>
      <c r="I117" s="109" t="s">
        <v>60</v>
      </c>
      <c r="J117" s="71">
        <f t="shared" si="11"/>
        <v>2.6</v>
      </c>
      <c r="K117" s="108">
        <v>2215</v>
      </c>
      <c r="L117" s="109" t="s">
        <v>58</v>
      </c>
      <c r="M117" s="70">
        <f t="shared" si="5"/>
        <v>0.22149999999999997</v>
      </c>
      <c r="N117" s="108">
        <v>2313</v>
      </c>
      <c r="O117" s="109" t="s">
        <v>58</v>
      </c>
      <c r="P117" s="70">
        <f t="shared" si="6"/>
        <v>0.23130000000000001</v>
      </c>
    </row>
    <row r="118" spans="1:16">
      <c r="B118" s="108">
        <v>13</v>
      </c>
      <c r="C118" s="109" t="s">
        <v>59</v>
      </c>
      <c r="D118" s="70">
        <f t="shared" si="10"/>
        <v>6.5989847715736044E-2</v>
      </c>
      <c r="E118" s="110">
        <v>11.33</v>
      </c>
      <c r="F118" s="111">
        <v>4.2190000000000003</v>
      </c>
      <c r="G118" s="107">
        <f t="shared" si="8"/>
        <v>15.548999999999999</v>
      </c>
      <c r="H118" s="108">
        <v>2.83</v>
      </c>
      <c r="I118" s="109" t="s">
        <v>60</v>
      </c>
      <c r="J118" s="71">
        <f t="shared" si="11"/>
        <v>2.83</v>
      </c>
      <c r="K118" s="108">
        <v>2352</v>
      </c>
      <c r="L118" s="109" t="s">
        <v>58</v>
      </c>
      <c r="M118" s="70">
        <f t="shared" si="5"/>
        <v>0.23519999999999999</v>
      </c>
      <c r="N118" s="108">
        <v>2482</v>
      </c>
      <c r="O118" s="109" t="s">
        <v>58</v>
      </c>
      <c r="P118" s="70">
        <f t="shared" si="6"/>
        <v>0.24820000000000003</v>
      </c>
    </row>
    <row r="119" spans="1:16">
      <c r="B119" s="108">
        <v>14</v>
      </c>
      <c r="C119" s="109" t="s">
        <v>59</v>
      </c>
      <c r="D119" s="70">
        <f t="shared" si="10"/>
        <v>7.1065989847715741E-2</v>
      </c>
      <c r="E119" s="110">
        <v>11.58</v>
      </c>
      <c r="F119" s="111">
        <v>4.03</v>
      </c>
      <c r="G119" s="107">
        <f t="shared" si="8"/>
        <v>15.61</v>
      </c>
      <c r="H119" s="108">
        <v>3.07</v>
      </c>
      <c r="I119" s="109" t="s">
        <v>60</v>
      </c>
      <c r="J119" s="71">
        <f t="shared" si="11"/>
        <v>3.07</v>
      </c>
      <c r="K119" s="108">
        <v>2483</v>
      </c>
      <c r="L119" s="109" t="s">
        <v>58</v>
      </c>
      <c r="M119" s="70">
        <f t="shared" si="5"/>
        <v>0.24830000000000002</v>
      </c>
      <c r="N119" s="108">
        <v>2649</v>
      </c>
      <c r="O119" s="109" t="s">
        <v>58</v>
      </c>
      <c r="P119" s="70">
        <f t="shared" si="6"/>
        <v>0.26490000000000002</v>
      </c>
    </row>
    <row r="120" spans="1:16">
      <c r="B120" s="108">
        <v>15</v>
      </c>
      <c r="C120" s="109" t="s">
        <v>59</v>
      </c>
      <c r="D120" s="70">
        <f t="shared" si="10"/>
        <v>7.6142131979695438E-2</v>
      </c>
      <c r="E120" s="110">
        <v>11.85</v>
      </c>
      <c r="F120" s="111">
        <v>3.86</v>
      </c>
      <c r="G120" s="107">
        <f t="shared" si="8"/>
        <v>15.709999999999999</v>
      </c>
      <c r="H120" s="108">
        <v>3.3</v>
      </c>
      <c r="I120" s="109" t="s">
        <v>60</v>
      </c>
      <c r="J120" s="71">
        <f t="shared" si="11"/>
        <v>3.3</v>
      </c>
      <c r="K120" s="108">
        <v>2609</v>
      </c>
      <c r="L120" s="109" t="s">
        <v>58</v>
      </c>
      <c r="M120" s="70">
        <f t="shared" si="5"/>
        <v>0.26090000000000002</v>
      </c>
      <c r="N120" s="108">
        <v>2811</v>
      </c>
      <c r="O120" s="109" t="s">
        <v>58</v>
      </c>
      <c r="P120" s="70">
        <f t="shared" si="6"/>
        <v>0.28110000000000002</v>
      </c>
    </row>
    <row r="121" spans="1:16">
      <c r="B121" s="108">
        <v>16</v>
      </c>
      <c r="C121" s="109" t="s">
        <v>59</v>
      </c>
      <c r="D121" s="70">
        <f t="shared" si="10"/>
        <v>8.1218274111675121E-2</v>
      </c>
      <c r="E121" s="110">
        <v>12.15</v>
      </c>
      <c r="F121" s="111">
        <v>3.7050000000000001</v>
      </c>
      <c r="G121" s="107">
        <f t="shared" si="8"/>
        <v>15.855</v>
      </c>
      <c r="H121" s="108">
        <v>3.53</v>
      </c>
      <c r="I121" s="109" t="s">
        <v>60</v>
      </c>
      <c r="J121" s="71">
        <f t="shared" si="11"/>
        <v>3.53</v>
      </c>
      <c r="K121" s="108">
        <v>2729</v>
      </c>
      <c r="L121" s="109" t="s">
        <v>58</v>
      </c>
      <c r="M121" s="70">
        <f t="shared" si="5"/>
        <v>0.27290000000000003</v>
      </c>
      <c r="N121" s="108">
        <v>2970</v>
      </c>
      <c r="O121" s="109" t="s">
        <v>58</v>
      </c>
      <c r="P121" s="70">
        <f t="shared" si="6"/>
        <v>0.29700000000000004</v>
      </c>
    </row>
    <row r="122" spans="1:16">
      <c r="B122" s="108">
        <v>17</v>
      </c>
      <c r="C122" s="109" t="s">
        <v>59</v>
      </c>
      <c r="D122" s="70">
        <f t="shared" si="10"/>
        <v>8.6294416243654817E-2</v>
      </c>
      <c r="E122" s="110">
        <v>12.48</v>
      </c>
      <c r="F122" s="111">
        <v>3.5640000000000001</v>
      </c>
      <c r="G122" s="107">
        <f t="shared" si="8"/>
        <v>16.044</v>
      </c>
      <c r="H122" s="108">
        <v>3.76</v>
      </c>
      <c r="I122" s="109" t="s">
        <v>60</v>
      </c>
      <c r="J122" s="71">
        <f t="shared" si="11"/>
        <v>3.76</v>
      </c>
      <c r="K122" s="108">
        <v>2844</v>
      </c>
      <c r="L122" s="109" t="s">
        <v>58</v>
      </c>
      <c r="M122" s="70">
        <f t="shared" si="5"/>
        <v>0.28439999999999999</v>
      </c>
      <c r="N122" s="108">
        <v>3124</v>
      </c>
      <c r="O122" s="109" t="s">
        <v>58</v>
      </c>
      <c r="P122" s="70">
        <f t="shared" si="6"/>
        <v>0.31240000000000001</v>
      </c>
    </row>
    <row r="123" spans="1:16">
      <c r="B123" s="108">
        <v>18</v>
      </c>
      <c r="C123" s="109" t="s">
        <v>59</v>
      </c>
      <c r="D123" s="70">
        <f t="shared" si="10"/>
        <v>9.1370558375634514E-2</v>
      </c>
      <c r="E123" s="110">
        <v>12.84</v>
      </c>
      <c r="F123" s="111">
        <v>3.4340000000000002</v>
      </c>
      <c r="G123" s="107">
        <f t="shared" si="8"/>
        <v>16.274000000000001</v>
      </c>
      <c r="H123" s="108">
        <v>3.99</v>
      </c>
      <c r="I123" s="109" t="s">
        <v>60</v>
      </c>
      <c r="J123" s="71">
        <f t="shared" si="11"/>
        <v>3.99</v>
      </c>
      <c r="K123" s="108">
        <v>2952</v>
      </c>
      <c r="L123" s="109" t="s">
        <v>58</v>
      </c>
      <c r="M123" s="70">
        <f t="shared" si="5"/>
        <v>0.29520000000000002</v>
      </c>
      <c r="N123" s="108">
        <v>3274</v>
      </c>
      <c r="O123" s="109" t="s">
        <v>58</v>
      </c>
      <c r="P123" s="70">
        <f t="shared" si="6"/>
        <v>0.32740000000000002</v>
      </c>
    </row>
    <row r="124" spans="1:16">
      <c r="B124" s="108">
        <v>20</v>
      </c>
      <c r="C124" s="109" t="s">
        <v>59</v>
      </c>
      <c r="D124" s="70">
        <f t="shared" si="10"/>
        <v>0.10152284263959391</v>
      </c>
      <c r="E124" s="110">
        <v>13.61</v>
      </c>
      <c r="F124" s="111">
        <v>3.206</v>
      </c>
      <c r="G124" s="107">
        <f t="shared" si="8"/>
        <v>16.815999999999999</v>
      </c>
      <c r="H124" s="108">
        <v>4.43</v>
      </c>
      <c r="I124" s="109" t="s">
        <v>60</v>
      </c>
      <c r="J124" s="71">
        <f t="shared" si="11"/>
        <v>4.43</v>
      </c>
      <c r="K124" s="108">
        <v>3183</v>
      </c>
      <c r="L124" s="109" t="s">
        <v>58</v>
      </c>
      <c r="M124" s="70">
        <f t="shared" si="5"/>
        <v>0.31829999999999997</v>
      </c>
      <c r="N124" s="108">
        <v>3560</v>
      </c>
      <c r="O124" s="109" t="s">
        <v>58</v>
      </c>
      <c r="P124" s="70">
        <f t="shared" si="6"/>
        <v>0.35599999999999998</v>
      </c>
    </row>
    <row r="125" spans="1:16">
      <c r="B125" s="72">
        <v>22.5</v>
      </c>
      <c r="C125" s="74" t="s">
        <v>59</v>
      </c>
      <c r="D125" s="70">
        <f t="shared" si="10"/>
        <v>0.11421319796954314</v>
      </c>
      <c r="E125" s="110">
        <v>14.69</v>
      </c>
      <c r="F125" s="111">
        <v>2.964</v>
      </c>
      <c r="G125" s="107">
        <f t="shared" si="8"/>
        <v>17.654</v>
      </c>
      <c r="H125" s="108">
        <v>4.96</v>
      </c>
      <c r="I125" s="109" t="s">
        <v>60</v>
      </c>
      <c r="J125" s="71">
        <f t="shared" si="11"/>
        <v>4.96</v>
      </c>
      <c r="K125" s="108">
        <v>3452</v>
      </c>
      <c r="L125" s="109" t="s">
        <v>58</v>
      </c>
      <c r="M125" s="70">
        <f t="shared" si="5"/>
        <v>0.34520000000000001</v>
      </c>
      <c r="N125" s="108">
        <v>3889</v>
      </c>
      <c r="O125" s="109" t="s">
        <v>58</v>
      </c>
      <c r="P125" s="70">
        <f t="shared" si="6"/>
        <v>0.38889999999999997</v>
      </c>
    </row>
    <row r="126" spans="1:16">
      <c r="B126" s="72">
        <v>25</v>
      </c>
      <c r="C126" s="74" t="s">
        <v>59</v>
      </c>
      <c r="D126" s="70">
        <f t="shared" si="10"/>
        <v>0.12690355329949238</v>
      </c>
      <c r="E126" s="110">
        <v>15.86</v>
      </c>
      <c r="F126" s="111">
        <v>2.76</v>
      </c>
      <c r="G126" s="107">
        <f t="shared" si="8"/>
        <v>18.619999999999997</v>
      </c>
      <c r="H126" s="72">
        <v>5.46</v>
      </c>
      <c r="I126" s="74" t="s">
        <v>60</v>
      </c>
      <c r="J126" s="71">
        <f t="shared" si="11"/>
        <v>5.46</v>
      </c>
      <c r="K126" s="72">
        <v>3684</v>
      </c>
      <c r="L126" s="74" t="s">
        <v>58</v>
      </c>
      <c r="M126" s="70">
        <f t="shared" si="5"/>
        <v>0.36840000000000001</v>
      </c>
      <c r="N126" s="72">
        <v>4189</v>
      </c>
      <c r="O126" s="74" t="s">
        <v>58</v>
      </c>
      <c r="P126" s="70">
        <f t="shared" si="6"/>
        <v>0.41889999999999999</v>
      </c>
    </row>
    <row r="127" spans="1:16">
      <c r="B127" s="72">
        <v>27.5</v>
      </c>
      <c r="C127" s="74" t="s">
        <v>59</v>
      </c>
      <c r="D127" s="70">
        <f t="shared" si="10"/>
        <v>0.13959390862944163</v>
      </c>
      <c r="E127" s="110">
        <v>17.100000000000001</v>
      </c>
      <c r="F127" s="111">
        <v>2.5859999999999999</v>
      </c>
      <c r="G127" s="107">
        <f t="shared" si="8"/>
        <v>19.686</v>
      </c>
      <c r="H127" s="72">
        <v>5.94</v>
      </c>
      <c r="I127" s="74" t="s">
        <v>60</v>
      </c>
      <c r="J127" s="71">
        <f t="shared" si="11"/>
        <v>5.94</v>
      </c>
      <c r="K127" s="72">
        <v>3883</v>
      </c>
      <c r="L127" s="74" t="s">
        <v>58</v>
      </c>
      <c r="M127" s="70">
        <f t="shared" si="5"/>
        <v>0.38829999999999998</v>
      </c>
      <c r="N127" s="72">
        <v>4461</v>
      </c>
      <c r="O127" s="74" t="s">
        <v>58</v>
      </c>
      <c r="P127" s="70">
        <f t="shared" si="6"/>
        <v>0.44610000000000005</v>
      </c>
    </row>
    <row r="128" spans="1:16">
      <c r="A128" s="112"/>
      <c r="B128" s="108">
        <v>30</v>
      </c>
      <c r="C128" s="109" t="s">
        <v>59</v>
      </c>
      <c r="D128" s="70">
        <f t="shared" si="10"/>
        <v>0.15228426395939088</v>
      </c>
      <c r="E128" s="110">
        <v>18.38</v>
      </c>
      <c r="F128" s="111">
        <v>2.4350000000000001</v>
      </c>
      <c r="G128" s="107">
        <f t="shared" si="8"/>
        <v>20.814999999999998</v>
      </c>
      <c r="H128" s="108">
        <v>6.39</v>
      </c>
      <c r="I128" s="109" t="s">
        <v>60</v>
      </c>
      <c r="J128" s="71">
        <f t="shared" si="11"/>
        <v>6.39</v>
      </c>
      <c r="K128" s="72">
        <v>4056</v>
      </c>
      <c r="L128" s="74" t="s">
        <v>58</v>
      </c>
      <c r="M128" s="70">
        <f t="shared" si="5"/>
        <v>0.40560000000000002</v>
      </c>
      <c r="N128" s="72">
        <v>4708</v>
      </c>
      <c r="O128" s="74" t="s">
        <v>58</v>
      </c>
      <c r="P128" s="70">
        <f t="shared" si="6"/>
        <v>0.4708</v>
      </c>
    </row>
    <row r="129" spans="1:16">
      <c r="A129" s="112"/>
      <c r="B129" s="108">
        <v>32.5</v>
      </c>
      <c r="C129" s="109" t="s">
        <v>59</v>
      </c>
      <c r="D129" s="70">
        <f t="shared" si="10"/>
        <v>0.1649746192893401</v>
      </c>
      <c r="E129" s="110">
        <v>19.68</v>
      </c>
      <c r="F129" s="111">
        <v>2.302</v>
      </c>
      <c r="G129" s="107">
        <f t="shared" si="8"/>
        <v>21.981999999999999</v>
      </c>
      <c r="H129" s="108">
        <v>6.82</v>
      </c>
      <c r="I129" s="109" t="s">
        <v>60</v>
      </c>
      <c r="J129" s="71">
        <f t="shared" si="11"/>
        <v>6.82</v>
      </c>
      <c r="K129" s="72">
        <v>4207</v>
      </c>
      <c r="L129" s="74" t="s">
        <v>58</v>
      </c>
      <c r="M129" s="70">
        <f t="shared" si="5"/>
        <v>0.42069999999999996</v>
      </c>
      <c r="N129" s="72">
        <v>4931</v>
      </c>
      <c r="O129" s="74" t="s">
        <v>58</v>
      </c>
      <c r="P129" s="70">
        <f t="shared" si="6"/>
        <v>0.49309999999999998</v>
      </c>
    </row>
    <row r="130" spans="1:16">
      <c r="A130" s="112"/>
      <c r="B130" s="108">
        <v>35</v>
      </c>
      <c r="C130" s="109" t="s">
        <v>59</v>
      </c>
      <c r="D130" s="70">
        <f t="shared" si="10"/>
        <v>0.17766497461928935</v>
      </c>
      <c r="E130" s="110">
        <v>21</v>
      </c>
      <c r="F130" s="111">
        <v>2.1850000000000001</v>
      </c>
      <c r="G130" s="107">
        <f t="shared" si="8"/>
        <v>23.184999999999999</v>
      </c>
      <c r="H130" s="108">
        <v>7.23</v>
      </c>
      <c r="I130" s="109" t="s">
        <v>60</v>
      </c>
      <c r="J130" s="71">
        <f t="shared" si="11"/>
        <v>7.23</v>
      </c>
      <c r="K130" s="72">
        <v>4340</v>
      </c>
      <c r="L130" s="74" t="s">
        <v>58</v>
      </c>
      <c r="M130" s="70">
        <f t="shared" si="5"/>
        <v>0.434</v>
      </c>
      <c r="N130" s="72">
        <v>5133</v>
      </c>
      <c r="O130" s="74" t="s">
        <v>58</v>
      </c>
      <c r="P130" s="70">
        <f t="shared" si="6"/>
        <v>0.51329999999999998</v>
      </c>
    </row>
    <row r="131" spans="1:16">
      <c r="A131" s="112"/>
      <c r="B131" s="108">
        <v>37.5</v>
      </c>
      <c r="C131" s="109" t="s">
        <v>59</v>
      </c>
      <c r="D131" s="70">
        <f t="shared" si="10"/>
        <v>0.19035532994923857</v>
      </c>
      <c r="E131" s="110">
        <v>22.31</v>
      </c>
      <c r="F131" s="111">
        <v>2.081</v>
      </c>
      <c r="G131" s="107">
        <f t="shared" si="8"/>
        <v>24.390999999999998</v>
      </c>
      <c r="H131" s="108">
        <v>7.61</v>
      </c>
      <c r="I131" s="109" t="s">
        <v>60</v>
      </c>
      <c r="J131" s="71">
        <f t="shared" si="11"/>
        <v>7.61</v>
      </c>
      <c r="K131" s="72">
        <v>4458</v>
      </c>
      <c r="L131" s="74" t="s">
        <v>58</v>
      </c>
      <c r="M131" s="70">
        <f t="shared" si="5"/>
        <v>0.44580000000000003</v>
      </c>
      <c r="N131" s="72">
        <v>5318</v>
      </c>
      <c r="O131" s="74" t="s">
        <v>58</v>
      </c>
      <c r="P131" s="70">
        <f t="shared" si="6"/>
        <v>0.53179999999999994</v>
      </c>
    </row>
    <row r="132" spans="1:16">
      <c r="A132" s="112"/>
      <c r="B132" s="108">
        <v>40</v>
      </c>
      <c r="C132" s="109" t="s">
        <v>59</v>
      </c>
      <c r="D132" s="70">
        <f t="shared" si="10"/>
        <v>0.20304568527918782</v>
      </c>
      <c r="E132" s="110">
        <v>23.62</v>
      </c>
      <c r="F132" s="111">
        <v>1.9870000000000001</v>
      </c>
      <c r="G132" s="107">
        <f t="shared" si="8"/>
        <v>25.606999999999999</v>
      </c>
      <c r="H132" s="108">
        <v>7.98</v>
      </c>
      <c r="I132" s="109" t="s">
        <v>60</v>
      </c>
      <c r="J132" s="71">
        <f t="shared" si="11"/>
        <v>7.98</v>
      </c>
      <c r="K132" s="72">
        <v>4562</v>
      </c>
      <c r="L132" s="74" t="s">
        <v>58</v>
      </c>
      <c r="M132" s="70">
        <f t="shared" si="5"/>
        <v>0.45620000000000005</v>
      </c>
      <c r="N132" s="72">
        <v>5486</v>
      </c>
      <c r="O132" s="74" t="s">
        <v>58</v>
      </c>
      <c r="P132" s="70">
        <f t="shared" si="6"/>
        <v>0.54859999999999998</v>
      </c>
    </row>
    <row r="133" spans="1:16">
      <c r="A133" s="112"/>
      <c r="B133" s="108">
        <v>45</v>
      </c>
      <c r="C133" s="109" t="s">
        <v>59</v>
      </c>
      <c r="D133" s="70">
        <f t="shared" si="10"/>
        <v>0.22842639593908629</v>
      </c>
      <c r="E133" s="110">
        <v>26.19</v>
      </c>
      <c r="F133" s="111">
        <v>1.825</v>
      </c>
      <c r="G133" s="107">
        <f t="shared" si="8"/>
        <v>28.015000000000001</v>
      </c>
      <c r="H133" s="108">
        <v>8.66</v>
      </c>
      <c r="I133" s="109" t="s">
        <v>60</v>
      </c>
      <c r="J133" s="71">
        <f t="shared" si="11"/>
        <v>8.66</v>
      </c>
      <c r="K133" s="72">
        <v>4788</v>
      </c>
      <c r="L133" s="74" t="s">
        <v>58</v>
      </c>
      <c r="M133" s="70">
        <f t="shared" si="5"/>
        <v>0.4788</v>
      </c>
      <c r="N133" s="72">
        <v>5781</v>
      </c>
      <c r="O133" s="74" t="s">
        <v>58</v>
      </c>
      <c r="P133" s="70">
        <f t="shared" si="6"/>
        <v>0.57809999999999995</v>
      </c>
    </row>
    <row r="134" spans="1:16">
      <c r="A134" s="112"/>
      <c r="B134" s="108">
        <v>50</v>
      </c>
      <c r="C134" s="109" t="s">
        <v>59</v>
      </c>
      <c r="D134" s="70">
        <f t="shared" si="10"/>
        <v>0.25380710659898476</v>
      </c>
      <c r="E134" s="110">
        <v>28.68</v>
      </c>
      <c r="F134" s="111">
        <v>1.69</v>
      </c>
      <c r="G134" s="107">
        <f t="shared" si="8"/>
        <v>30.37</v>
      </c>
      <c r="H134" s="108">
        <v>9.2899999999999991</v>
      </c>
      <c r="I134" s="109" t="s">
        <v>60</v>
      </c>
      <c r="J134" s="71">
        <f t="shared" si="11"/>
        <v>9.2899999999999991</v>
      </c>
      <c r="K134" s="72">
        <v>4971</v>
      </c>
      <c r="L134" s="74" t="s">
        <v>58</v>
      </c>
      <c r="M134" s="70">
        <f t="shared" si="5"/>
        <v>0.49709999999999999</v>
      </c>
      <c r="N134" s="72">
        <v>6032</v>
      </c>
      <c r="O134" s="74" t="s">
        <v>58</v>
      </c>
      <c r="P134" s="70">
        <f t="shared" si="6"/>
        <v>0.60319999999999996</v>
      </c>
    </row>
    <row r="135" spans="1:16">
      <c r="A135" s="112"/>
      <c r="B135" s="108">
        <v>55</v>
      </c>
      <c r="C135" s="109" t="s">
        <v>59</v>
      </c>
      <c r="D135" s="70">
        <f t="shared" si="10"/>
        <v>0.27918781725888325</v>
      </c>
      <c r="E135" s="110">
        <v>31.08</v>
      </c>
      <c r="F135" s="111">
        <v>1.575</v>
      </c>
      <c r="G135" s="107">
        <f t="shared" si="8"/>
        <v>32.655000000000001</v>
      </c>
      <c r="H135" s="108">
        <v>9.8800000000000008</v>
      </c>
      <c r="I135" s="109" t="s">
        <v>60</v>
      </c>
      <c r="J135" s="71">
        <f t="shared" si="11"/>
        <v>9.8800000000000008</v>
      </c>
      <c r="K135" s="72">
        <v>5124</v>
      </c>
      <c r="L135" s="74" t="s">
        <v>58</v>
      </c>
      <c r="M135" s="70">
        <f t="shared" si="5"/>
        <v>0.51239999999999997</v>
      </c>
      <c r="N135" s="72">
        <v>6247</v>
      </c>
      <c r="O135" s="74" t="s">
        <v>58</v>
      </c>
      <c r="P135" s="70">
        <f t="shared" si="6"/>
        <v>0.62470000000000003</v>
      </c>
    </row>
    <row r="136" spans="1:16">
      <c r="A136" s="112"/>
      <c r="B136" s="108">
        <v>60</v>
      </c>
      <c r="C136" s="109" t="s">
        <v>59</v>
      </c>
      <c r="D136" s="70">
        <f t="shared" si="10"/>
        <v>0.30456852791878175</v>
      </c>
      <c r="E136" s="110">
        <v>33.369999999999997</v>
      </c>
      <c r="F136" s="111">
        <v>1.4770000000000001</v>
      </c>
      <c r="G136" s="107">
        <f t="shared" si="8"/>
        <v>34.846999999999994</v>
      </c>
      <c r="H136" s="108">
        <v>10.42</v>
      </c>
      <c r="I136" s="109" t="s">
        <v>60</v>
      </c>
      <c r="J136" s="71">
        <f t="shared" si="11"/>
        <v>10.42</v>
      </c>
      <c r="K136" s="72">
        <v>5253</v>
      </c>
      <c r="L136" s="74" t="s">
        <v>58</v>
      </c>
      <c r="M136" s="70">
        <f t="shared" si="5"/>
        <v>0.52529999999999999</v>
      </c>
      <c r="N136" s="72">
        <v>6435</v>
      </c>
      <c r="O136" s="74" t="s">
        <v>58</v>
      </c>
      <c r="P136" s="70">
        <f t="shared" si="6"/>
        <v>0.64349999999999996</v>
      </c>
    </row>
    <row r="137" spans="1:16">
      <c r="A137" s="112"/>
      <c r="B137" s="108">
        <v>65</v>
      </c>
      <c r="C137" s="109" t="s">
        <v>59</v>
      </c>
      <c r="D137" s="70">
        <f t="shared" si="10"/>
        <v>0.32994923857868019</v>
      </c>
      <c r="E137" s="110">
        <v>35.57</v>
      </c>
      <c r="F137" s="111">
        <v>1.391</v>
      </c>
      <c r="G137" s="107">
        <f t="shared" si="8"/>
        <v>36.960999999999999</v>
      </c>
      <c r="H137" s="108">
        <v>10.94</v>
      </c>
      <c r="I137" s="109" t="s">
        <v>60</v>
      </c>
      <c r="J137" s="71">
        <f t="shared" si="11"/>
        <v>10.94</v>
      </c>
      <c r="K137" s="72">
        <v>5364</v>
      </c>
      <c r="L137" s="74" t="s">
        <v>58</v>
      </c>
      <c r="M137" s="70">
        <f t="shared" si="5"/>
        <v>0.53639999999999999</v>
      </c>
      <c r="N137" s="72">
        <v>6600</v>
      </c>
      <c r="O137" s="74" t="s">
        <v>58</v>
      </c>
      <c r="P137" s="70">
        <f t="shared" si="6"/>
        <v>0.65999999999999992</v>
      </c>
    </row>
    <row r="138" spans="1:16">
      <c r="A138" s="112"/>
      <c r="B138" s="108">
        <v>70</v>
      </c>
      <c r="C138" s="109" t="s">
        <v>59</v>
      </c>
      <c r="D138" s="70">
        <f t="shared" si="10"/>
        <v>0.35532994923857869</v>
      </c>
      <c r="E138" s="110">
        <v>37.659999999999997</v>
      </c>
      <c r="F138" s="111">
        <v>1.3160000000000001</v>
      </c>
      <c r="G138" s="107">
        <f t="shared" si="8"/>
        <v>38.975999999999999</v>
      </c>
      <c r="H138" s="108">
        <v>11.42</v>
      </c>
      <c r="I138" s="109" t="s">
        <v>60</v>
      </c>
      <c r="J138" s="71">
        <f t="shared" si="11"/>
        <v>11.42</v>
      </c>
      <c r="K138" s="72">
        <v>5460</v>
      </c>
      <c r="L138" s="74" t="s">
        <v>58</v>
      </c>
      <c r="M138" s="70">
        <f t="shared" si="5"/>
        <v>0.54600000000000004</v>
      </c>
      <c r="N138" s="72">
        <v>6747</v>
      </c>
      <c r="O138" s="74" t="s">
        <v>58</v>
      </c>
      <c r="P138" s="70">
        <f t="shared" si="6"/>
        <v>0.67469999999999997</v>
      </c>
    </row>
    <row r="139" spans="1:16">
      <c r="A139" s="112"/>
      <c r="B139" s="108">
        <v>80</v>
      </c>
      <c r="C139" s="109" t="s">
        <v>59</v>
      </c>
      <c r="D139" s="70">
        <f t="shared" si="10"/>
        <v>0.40609137055837563</v>
      </c>
      <c r="E139" s="110">
        <v>41.58</v>
      </c>
      <c r="F139" s="111">
        <v>1.1890000000000001</v>
      </c>
      <c r="G139" s="107">
        <f t="shared" si="8"/>
        <v>42.768999999999998</v>
      </c>
      <c r="H139" s="108">
        <v>12.32</v>
      </c>
      <c r="I139" s="109" t="s">
        <v>60</v>
      </c>
      <c r="J139" s="71">
        <f t="shared" si="11"/>
        <v>12.32</v>
      </c>
      <c r="K139" s="72">
        <v>5693</v>
      </c>
      <c r="L139" s="74" t="s">
        <v>58</v>
      </c>
      <c r="M139" s="70">
        <f t="shared" si="5"/>
        <v>0.56929999999999992</v>
      </c>
      <c r="N139" s="72">
        <v>6997</v>
      </c>
      <c r="O139" s="74" t="s">
        <v>58</v>
      </c>
      <c r="P139" s="70">
        <f t="shared" si="6"/>
        <v>0.69969999999999999</v>
      </c>
    </row>
    <row r="140" spans="1:16">
      <c r="A140" s="112"/>
      <c r="B140" s="108">
        <v>90</v>
      </c>
      <c r="C140" s="113" t="s">
        <v>59</v>
      </c>
      <c r="D140" s="70">
        <f t="shared" si="10"/>
        <v>0.45685279187817257</v>
      </c>
      <c r="E140" s="110">
        <v>45.15</v>
      </c>
      <c r="F140" s="111">
        <v>1.087</v>
      </c>
      <c r="G140" s="107">
        <f t="shared" si="8"/>
        <v>46.237000000000002</v>
      </c>
      <c r="H140" s="108">
        <v>13.15</v>
      </c>
      <c r="I140" s="109" t="s">
        <v>60</v>
      </c>
      <c r="J140" s="71">
        <f t="shared" si="11"/>
        <v>13.15</v>
      </c>
      <c r="K140" s="72">
        <v>5881</v>
      </c>
      <c r="L140" s="74" t="s">
        <v>58</v>
      </c>
      <c r="M140" s="70">
        <f t="shared" si="5"/>
        <v>0.58810000000000007</v>
      </c>
      <c r="N140" s="72">
        <v>7203</v>
      </c>
      <c r="O140" s="74" t="s">
        <v>58</v>
      </c>
      <c r="P140" s="70">
        <f t="shared" si="6"/>
        <v>0.72030000000000005</v>
      </c>
    </row>
    <row r="141" spans="1:16">
      <c r="B141" s="108">
        <v>100</v>
      </c>
      <c r="C141" s="74" t="s">
        <v>59</v>
      </c>
      <c r="D141" s="70">
        <f t="shared" si="10"/>
        <v>0.50761421319796951</v>
      </c>
      <c r="E141" s="110">
        <v>48.41</v>
      </c>
      <c r="F141" s="111">
        <v>1.002</v>
      </c>
      <c r="G141" s="107">
        <f t="shared" si="8"/>
        <v>49.411999999999999</v>
      </c>
      <c r="H141" s="72">
        <v>13.92</v>
      </c>
      <c r="I141" s="74" t="s">
        <v>60</v>
      </c>
      <c r="J141" s="71">
        <f t="shared" si="11"/>
        <v>13.92</v>
      </c>
      <c r="K141" s="72">
        <v>6036</v>
      </c>
      <c r="L141" s="74" t="s">
        <v>58</v>
      </c>
      <c r="M141" s="70">
        <f t="shared" si="5"/>
        <v>0.60359999999999991</v>
      </c>
      <c r="N141" s="72">
        <v>7378</v>
      </c>
      <c r="O141" s="74" t="s">
        <v>58</v>
      </c>
      <c r="P141" s="70">
        <f t="shared" si="6"/>
        <v>0.73780000000000001</v>
      </c>
    </row>
    <row r="142" spans="1:16">
      <c r="B142" s="108">
        <v>110</v>
      </c>
      <c r="C142" s="74" t="s">
        <v>59</v>
      </c>
      <c r="D142" s="70">
        <f t="shared" si="10"/>
        <v>0.55837563451776651</v>
      </c>
      <c r="E142" s="110">
        <v>51.39</v>
      </c>
      <c r="F142" s="111">
        <v>0.93079999999999996</v>
      </c>
      <c r="G142" s="107">
        <f t="shared" si="8"/>
        <v>52.320799999999998</v>
      </c>
      <c r="H142" s="72">
        <v>14.65</v>
      </c>
      <c r="I142" s="74" t="s">
        <v>60</v>
      </c>
      <c r="J142" s="71">
        <f t="shared" si="11"/>
        <v>14.65</v>
      </c>
      <c r="K142" s="72">
        <v>6169</v>
      </c>
      <c r="L142" s="74" t="s">
        <v>58</v>
      </c>
      <c r="M142" s="70">
        <f t="shared" si="5"/>
        <v>0.6169</v>
      </c>
      <c r="N142" s="72">
        <v>7528</v>
      </c>
      <c r="O142" s="74" t="s">
        <v>58</v>
      </c>
      <c r="P142" s="70">
        <f t="shared" si="6"/>
        <v>0.75279999999999991</v>
      </c>
    </row>
    <row r="143" spans="1:16">
      <c r="B143" s="108">
        <v>120</v>
      </c>
      <c r="C143" s="74" t="s">
        <v>59</v>
      </c>
      <c r="D143" s="70">
        <f t="shared" si="10"/>
        <v>0.6091370558375635</v>
      </c>
      <c r="E143" s="110">
        <v>54.11</v>
      </c>
      <c r="F143" s="111">
        <v>0.86980000000000002</v>
      </c>
      <c r="G143" s="107">
        <f t="shared" si="8"/>
        <v>54.979799999999997</v>
      </c>
      <c r="H143" s="72">
        <v>15.34</v>
      </c>
      <c r="I143" s="74" t="s">
        <v>60</v>
      </c>
      <c r="J143" s="71">
        <f t="shared" si="11"/>
        <v>15.34</v>
      </c>
      <c r="K143" s="72">
        <v>6285</v>
      </c>
      <c r="L143" s="74" t="s">
        <v>58</v>
      </c>
      <c r="M143" s="70">
        <f t="shared" si="5"/>
        <v>0.62850000000000006</v>
      </c>
      <c r="N143" s="72">
        <v>7659</v>
      </c>
      <c r="O143" s="74" t="s">
        <v>58</v>
      </c>
      <c r="P143" s="70">
        <f t="shared" si="6"/>
        <v>0.76590000000000003</v>
      </c>
    </row>
    <row r="144" spans="1:16">
      <c r="B144" s="108">
        <v>130</v>
      </c>
      <c r="C144" s="74" t="s">
        <v>59</v>
      </c>
      <c r="D144" s="70">
        <f t="shared" si="10"/>
        <v>0.65989847715736039</v>
      </c>
      <c r="E144" s="110">
        <v>56.61</v>
      </c>
      <c r="F144" s="111">
        <v>0.81689999999999996</v>
      </c>
      <c r="G144" s="107">
        <f t="shared" si="8"/>
        <v>57.426899999999996</v>
      </c>
      <c r="H144" s="72">
        <v>16</v>
      </c>
      <c r="I144" s="74" t="s">
        <v>60</v>
      </c>
      <c r="J144" s="71">
        <f t="shared" si="11"/>
        <v>16</v>
      </c>
      <c r="K144" s="72">
        <v>6388</v>
      </c>
      <c r="L144" s="74" t="s">
        <v>58</v>
      </c>
      <c r="M144" s="70">
        <f t="shared" si="5"/>
        <v>0.63880000000000003</v>
      </c>
      <c r="N144" s="72">
        <v>7775</v>
      </c>
      <c r="O144" s="74" t="s">
        <v>58</v>
      </c>
      <c r="P144" s="70">
        <f t="shared" si="6"/>
        <v>0.77750000000000008</v>
      </c>
    </row>
    <row r="145" spans="2:16">
      <c r="B145" s="108">
        <v>140</v>
      </c>
      <c r="C145" s="74" t="s">
        <v>59</v>
      </c>
      <c r="D145" s="70">
        <f t="shared" si="10"/>
        <v>0.71065989847715738</v>
      </c>
      <c r="E145" s="110">
        <v>58.9</v>
      </c>
      <c r="F145" s="111">
        <v>0.77070000000000005</v>
      </c>
      <c r="G145" s="107">
        <f t="shared" si="8"/>
        <v>59.670699999999997</v>
      </c>
      <c r="H145" s="72">
        <v>16.63</v>
      </c>
      <c r="I145" s="74" t="s">
        <v>60</v>
      </c>
      <c r="J145" s="71">
        <f t="shared" si="11"/>
        <v>16.63</v>
      </c>
      <c r="K145" s="72">
        <v>6480</v>
      </c>
      <c r="L145" s="74" t="s">
        <v>58</v>
      </c>
      <c r="M145" s="70">
        <f t="shared" si="5"/>
        <v>0.64800000000000002</v>
      </c>
      <c r="N145" s="72">
        <v>7879</v>
      </c>
      <c r="O145" s="74" t="s">
        <v>58</v>
      </c>
      <c r="P145" s="70">
        <f t="shared" si="6"/>
        <v>0.78789999999999993</v>
      </c>
    </row>
    <row r="146" spans="2:16">
      <c r="B146" s="108">
        <v>150</v>
      </c>
      <c r="C146" s="74" t="s">
        <v>59</v>
      </c>
      <c r="D146" s="70">
        <f t="shared" si="10"/>
        <v>0.76142131979695427</v>
      </c>
      <c r="E146" s="110">
        <v>61.02</v>
      </c>
      <c r="F146" s="111">
        <v>0.7298</v>
      </c>
      <c r="G146" s="107">
        <f t="shared" si="8"/>
        <v>61.7498</v>
      </c>
      <c r="H146" s="72">
        <v>17.23</v>
      </c>
      <c r="I146" s="74" t="s">
        <v>60</v>
      </c>
      <c r="J146" s="71">
        <f t="shared" si="11"/>
        <v>17.23</v>
      </c>
      <c r="K146" s="72">
        <v>6563</v>
      </c>
      <c r="L146" s="74" t="s">
        <v>58</v>
      </c>
      <c r="M146" s="70">
        <f t="shared" si="5"/>
        <v>0.65629999999999999</v>
      </c>
      <c r="N146" s="72">
        <v>7973</v>
      </c>
      <c r="O146" s="74" t="s">
        <v>58</v>
      </c>
      <c r="P146" s="70">
        <f t="shared" si="6"/>
        <v>0.79730000000000001</v>
      </c>
    </row>
    <row r="147" spans="2:16">
      <c r="B147" s="108">
        <v>160</v>
      </c>
      <c r="C147" s="74" t="s">
        <v>59</v>
      </c>
      <c r="D147" s="70">
        <f t="shared" si="10"/>
        <v>0.81218274111675126</v>
      </c>
      <c r="E147" s="110">
        <v>62.98</v>
      </c>
      <c r="F147" s="111">
        <v>0.69340000000000002</v>
      </c>
      <c r="G147" s="107">
        <f t="shared" si="8"/>
        <v>63.673399999999994</v>
      </c>
      <c r="H147" s="72">
        <v>17.82</v>
      </c>
      <c r="I147" s="74" t="s">
        <v>60</v>
      </c>
      <c r="J147" s="71">
        <f t="shared" si="11"/>
        <v>17.82</v>
      </c>
      <c r="K147" s="72">
        <v>6640</v>
      </c>
      <c r="L147" s="74" t="s">
        <v>58</v>
      </c>
      <c r="M147" s="70">
        <f t="shared" si="5"/>
        <v>0.66399999999999992</v>
      </c>
      <c r="N147" s="72">
        <v>8059</v>
      </c>
      <c r="O147" s="74" t="s">
        <v>58</v>
      </c>
      <c r="P147" s="70">
        <f t="shared" si="6"/>
        <v>0.80589999999999995</v>
      </c>
    </row>
    <row r="148" spans="2:16">
      <c r="B148" s="108">
        <v>170</v>
      </c>
      <c r="C148" s="74" t="s">
        <v>59</v>
      </c>
      <c r="D148" s="70">
        <f t="shared" si="10"/>
        <v>0.86294416243654826</v>
      </c>
      <c r="E148" s="110">
        <v>64.8</v>
      </c>
      <c r="F148" s="111">
        <v>0.66069999999999995</v>
      </c>
      <c r="G148" s="107">
        <f t="shared" si="8"/>
        <v>65.460700000000003</v>
      </c>
      <c r="H148" s="72">
        <v>18.399999999999999</v>
      </c>
      <c r="I148" s="74" t="s">
        <v>60</v>
      </c>
      <c r="J148" s="71">
        <f t="shared" si="11"/>
        <v>18.399999999999999</v>
      </c>
      <c r="K148" s="72">
        <v>6711</v>
      </c>
      <c r="L148" s="74" t="s">
        <v>58</v>
      </c>
      <c r="M148" s="70">
        <f t="shared" ref="M148:M160" si="12">K148/1000/10</f>
        <v>0.67110000000000003</v>
      </c>
      <c r="N148" s="72">
        <v>8138</v>
      </c>
      <c r="O148" s="74" t="s">
        <v>58</v>
      </c>
      <c r="P148" s="70">
        <f t="shared" ref="P148:P165" si="13">N148/1000/10</f>
        <v>0.81379999999999997</v>
      </c>
    </row>
    <row r="149" spans="2:16">
      <c r="B149" s="108">
        <v>180</v>
      </c>
      <c r="C149" s="74" t="s">
        <v>59</v>
      </c>
      <c r="D149" s="70">
        <f t="shared" si="10"/>
        <v>0.91370558375634514</v>
      </c>
      <c r="E149" s="110">
        <v>66.489999999999995</v>
      </c>
      <c r="F149" s="111">
        <v>0.63129999999999997</v>
      </c>
      <c r="G149" s="107">
        <f t="shared" ref="G149:G212" si="14">E149+F149</f>
        <v>67.121299999999991</v>
      </c>
      <c r="H149" s="72">
        <v>18.95</v>
      </c>
      <c r="I149" s="74" t="s">
        <v>60</v>
      </c>
      <c r="J149" s="71">
        <f t="shared" si="11"/>
        <v>18.95</v>
      </c>
      <c r="K149" s="72">
        <v>6777</v>
      </c>
      <c r="L149" s="74" t="s">
        <v>58</v>
      </c>
      <c r="M149" s="70">
        <f t="shared" si="12"/>
        <v>0.67769999999999997</v>
      </c>
      <c r="N149" s="72">
        <v>8211</v>
      </c>
      <c r="O149" s="74" t="s">
        <v>58</v>
      </c>
      <c r="P149" s="70">
        <f t="shared" si="13"/>
        <v>0.82110000000000005</v>
      </c>
    </row>
    <row r="150" spans="2:16">
      <c r="B150" s="108">
        <v>200</v>
      </c>
      <c r="C150" s="74" t="s">
        <v>59</v>
      </c>
      <c r="D150" s="70">
        <f t="shared" si="10"/>
        <v>1.015228426395939</v>
      </c>
      <c r="E150" s="110">
        <v>69.55</v>
      </c>
      <c r="F150" s="111">
        <v>0.58020000000000005</v>
      </c>
      <c r="G150" s="107">
        <f t="shared" si="14"/>
        <v>70.130200000000002</v>
      </c>
      <c r="H150" s="72">
        <v>20.03</v>
      </c>
      <c r="I150" s="74" t="s">
        <v>60</v>
      </c>
      <c r="J150" s="71">
        <f t="shared" si="11"/>
        <v>20.03</v>
      </c>
      <c r="K150" s="72">
        <v>6980</v>
      </c>
      <c r="L150" s="74" t="s">
        <v>58</v>
      </c>
      <c r="M150" s="70">
        <f t="shared" si="12"/>
        <v>0.69800000000000006</v>
      </c>
      <c r="N150" s="72">
        <v>8342</v>
      </c>
      <c r="O150" s="74" t="s">
        <v>58</v>
      </c>
      <c r="P150" s="70">
        <f t="shared" si="13"/>
        <v>0.83420000000000005</v>
      </c>
    </row>
    <row r="151" spans="2:16">
      <c r="B151" s="108">
        <v>225</v>
      </c>
      <c r="C151" s="74" t="s">
        <v>59</v>
      </c>
      <c r="D151" s="70">
        <f t="shared" si="10"/>
        <v>1.1421319796954315</v>
      </c>
      <c r="E151" s="110">
        <v>72.88</v>
      </c>
      <c r="F151" s="111">
        <v>0.52759999999999996</v>
      </c>
      <c r="G151" s="107">
        <f t="shared" si="14"/>
        <v>73.407600000000002</v>
      </c>
      <c r="H151" s="72">
        <v>21.32</v>
      </c>
      <c r="I151" s="74" t="s">
        <v>60</v>
      </c>
      <c r="J151" s="71">
        <f t="shared" si="11"/>
        <v>21.32</v>
      </c>
      <c r="K151" s="72">
        <v>7249</v>
      </c>
      <c r="L151" s="74" t="s">
        <v>58</v>
      </c>
      <c r="M151" s="70">
        <f t="shared" si="12"/>
        <v>0.72489999999999999</v>
      </c>
      <c r="N151" s="72">
        <v>8484</v>
      </c>
      <c r="O151" s="74" t="s">
        <v>58</v>
      </c>
      <c r="P151" s="70">
        <f t="shared" si="13"/>
        <v>0.84840000000000004</v>
      </c>
    </row>
    <row r="152" spans="2:16">
      <c r="B152" s="108">
        <v>250</v>
      </c>
      <c r="C152" s="74" t="s">
        <v>59</v>
      </c>
      <c r="D152" s="70">
        <f t="shared" si="10"/>
        <v>1.2690355329949239</v>
      </c>
      <c r="E152" s="110">
        <v>75.739999999999995</v>
      </c>
      <c r="F152" s="111">
        <v>0.48449999999999999</v>
      </c>
      <c r="G152" s="107">
        <f t="shared" si="14"/>
        <v>76.224499999999992</v>
      </c>
      <c r="H152" s="72">
        <v>22.55</v>
      </c>
      <c r="I152" s="74" t="s">
        <v>60</v>
      </c>
      <c r="J152" s="71">
        <f t="shared" si="11"/>
        <v>22.55</v>
      </c>
      <c r="K152" s="72">
        <v>7486</v>
      </c>
      <c r="L152" s="74" t="s">
        <v>58</v>
      </c>
      <c r="M152" s="70">
        <f t="shared" si="12"/>
        <v>0.74859999999999993</v>
      </c>
      <c r="N152" s="72">
        <v>8608</v>
      </c>
      <c r="O152" s="74" t="s">
        <v>58</v>
      </c>
      <c r="P152" s="70">
        <f t="shared" si="13"/>
        <v>0.86080000000000001</v>
      </c>
    </row>
    <row r="153" spans="2:16">
      <c r="B153" s="108">
        <v>275</v>
      </c>
      <c r="C153" s="74" t="s">
        <v>59</v>
      </c>
      <c r="D153" s="70">
        <f t="shared" ref="D153:D166" si="15">B153/$C$5</f>
        <v>1.3959390862944163</v>
      </c>
      <c r="E153" s="110">
        <v>78.239999999999995</v>
      </c>
      <c r="F153" s="111">
        <v>0.44840000000000002</v>
      </c>
      <c r="G153" s="107">
        <f t="shared" si="14"/>
        <v>78.688400000000001</v>
      </c>
      <c r="H153" s="72">
        <v>23.75</v>
      </c>
      <c r="I153" s="74" t="s">
        <v>60</v>
      </c>
      <c r="J153" s="71">
        <f t="shared" si="11"/>
        <v>23.75</v>
      </c>
      <c r="K153" s="72">
        <v>7700</v>
      </c>
      <c r="L153" s="74" t="s">
        <v>58</v>
      </c>
      <c r="M153" s="70">
        <f t="shared" si="12"/>
        <v>0.77</v>
      </c>
      <c r="N153" s="72">
        <v>8718</v>
      </c>
      <c r="O153" s="74" t="s">
        <v>58</v>
      </c>
      <c r="P153" s="70">
        <f t="shared" si="13"/>
        <v>0.87180000000000002</v>
      </c>
    </row>
    <row r="154" spans="2:16">
      <c r="B154" s="108">
        <v>300</v>
      </c>
      <c r="C154" s="74" t="s">
        <v>59</v>
      </c>
      <c r="D154" s="70">
        <f t="shared" si="15"/>
        <v>1.5228426395939085</v>
      </c>
      <c r="E154" s="110">
        <v>80.42</v>
      </c>
      <c r="F154" s="111">
        <v>0.41760000000000003</v>
      </c>
      <c r="G154" s="107">
        <f t="shared" si="14"/>
        <v>80.837599999999995</v>
      </c>
      <c r="H154" s="72">
        <v>24.91</v>
      </c>
      <c r="I154" s="74" t="s">
        <v>60</v>
      </c>
      <c r="J154" s="71">
        <f t="shared" si="11"/>
        <v>24.91</v>
      </c>
      <c r="K154" s="72">
        <v>7895</v>
      </c>
      <c r="L154" s="74" t="s">
        <v>58</v>
      </c>
      <c r="M154" s="70">
        <f t="shared" si="12"/>
        <v>0.78949999999999998</v>
      </c>
      <c r="N154" s="72">
        <v>8816</v>
      </c>
      <c r="O154" s="74" t="s">
        <v>58</v>
      </c>
      <c r="P154" s="70">
        <f t="shared" si="13"/>
        <v>0.88160000000000005</v>
      </c>
    </row>
    <row r="155" spans="2:16">
      <c r="B155" s="108">
        <v>325</v>
      </c>
      <c r="C155" s="74" t="s">
        <v>59</v>
      </c>
      <c r="D155" s="70">
        <f t="shared" si="15"/>
        <v>1.649746192893401</v>
      </c>
      <c r="E155" s="110">
        <v>82.34</v>
      </c>
      <c r="F155" s="111">
        <v>0.3911</v>
      </c>
      <c r="G155" s="107">
        <f t="shared" si="14"/>
        <v>82.731099999999998</v>
      </c>
      <c r="H155" s="72">
        <v>26.04</v>
      </c>
      <c r="I155" s="74" t="s">
        <v>60</v>
      </c>
      <c r="J155" s="71">
        <f t="shared" si="11"/>
        <v>26.04</v>
      </c>
      <c r="K155" s="72">
        <v>8075</v>
      </c>
      <c r="L155" s="74" t="s">
        <v>58</v>
      </c>
      <c r="M155" s="70">
        <f t="shared" si="12"/>
        <v>0.80749999999999988</v>
      </c>
      <c r="N155" s="72">
        <v>8906</v>
      </c>
      <c r="O155" s="74" t="s">
        <v>58</v>
      </c>
      <c r="P155" s="70">
        <f t="shared" si="13"/>
        <v>0.89060000000000006</v>
      </c>
    </row>
    <row r="156" spans="2:16">
      <c r="B156" s="108">
        <v>350</v>
      </c>
      <c r="C156" s="74" t="s">
        <v>59</v>
      </c>
      <c r="D156" s="70">
        <f t="shared" si="15"/>
        <v>1.7766497461928934</v>
      </c>
      <c r="E156" s="110">
        <v>84.04</v>
      </c>
      <c r="F156" s="111">
        <v>0.36799999999999999</v>
      </c>
      <c r="G156" s="107">
        <f t="shared" si="14"/>
        <v>84.408000000000001</v>
      </c>
      <c r="H156" s="72">
        <v>27.14</v>
      </c>
      <c r="I156" s="74" t="s">
        <v>60</v>
      </c>
      <c r="J156" s="71">
        <f t="shared" si="11"/>
        <v>27.14</v>
      </c>
      <c r="K156" s="72">
        <v>8243</v>
      </c>
      <c r="L156" s="74" t="s">
        <v>58</v>
      </c>
      <c r="M156" s="70">
        <f t="shared" si="12"/>
        <v>0.82430000000000003</v>
      </c>
      <c r="N156" s="72">
        <v>8989</v>
      </c>
      <c r="O156" s="74" t="s">
        <v>58</v>
      </c>
      <c r="P156" s="70">
        <f t="shared" si="13"/>
        <v>0.89890000000000003</v>
      </c>
    </row>
    <row r="157" spans="2:16">
      <c r="B157" s="108">
        <v>375</v>
      </c>
      <c r="C157" s="74" t="s">
        <v>59</v>
      </c>
      <c r="D157" s="70">
        <f t="shared" si="15"/>
        <v>1.9035532994923858</v>
      </c>
      <c r="E157" s="110">
        <v>85.54</v>
      </c>
      <c r="F157" s="111">
        <v>0.34770000000000001</v>
      </c>
      <c r="G157" s="107">
        <f t="shared" si="14"/>
        <v>85.887700000000009</v>
      </c>
      <c r="H157" s="72">
        <v>28.23</v>
      </c>
      <c r="I157" s="74" t="s">
        <v>60</v>
      </c>
      <c r="J157" s="71">
        <f t="shared" si="11"/>
        <v>28.23</v>
      </c>
      <c r="K157" s="72">
        <v>8401</v>
      </c>
      <c r="L157" s="74" t="s">
        <v>58</v>
      </c>
      <c r="M157" s="70">
        <f t="shared" si="12"/>
        <v>0.84009999999999996</v>
      </c>
      <c r="N157" s="72">
        <v>9065</v>
      </c>
      <c r="O157" s="74" t="s">
        <v>58</v>
      </c>
      <c r="P157" s="70">
        <f t="shared" si="13"/>
        <v>0.90649999999999997</v>
      </c>
    </row>
    <row r="158" spans="2:16">
      <c r="B158" s="108">
        <v>400</v>
      </c>
      <c r="C158" s="74" t="s">
        <v>59</v>
      </c>
      <c r="D158" s="70">
        <f t="shared" si="15"/>
        <v>2.030456852791878</v>
      </c>
      <c r="E158" s="110">
        <v>86.9</v>
      </c>
      <c r="F158" s="111">
        <v>0.3296</v>
      </c>
      <c r="G158" s="107">
        <f t="shared" si="14"/>
        <v>87.229600000000005</v>
      </c>
      <c r="H158" s="72">
        <v>29.3</v>
      </c>
      <c r="I158" s="74" t="s">
        <v>60</v>
      </c>
      <c r="J158" s="71">
        <f t="shared" si="11"/>
        <v>29.3</v>
      </c>
      <c r="K158" s="72">
        <v>8550</v>
      </c>
      <c r="L158" s="74" t="s">
        <v>58</v>
      </c>
      <c r="M158" s="70">
        <f t="shared" si="12"/>
        <v>0.85500000000000009</v>
      </c>
      <c r="N158" s="72">
        <v>9136</v>
      </c>
      <c r="O158" s="74" t="s">
        <v>58</v>
      </c>
      <c r="P158" s="70">
        <f t="shared" si="13"/>
        <v>0.91359999999999997</v>
      </c>
    </row>
    <row r="159" spans="2:16">
      <c r="B159" s="108">
        <v>450</v>
      </c>
      <c r="C159" s="74" t="s">
        <v>59</v>
      </c>
      <c r="D159" s="70">
        <f t="shared" si="15"/>
        <v>2.2842639593908629</v>
      </c>
      <c r="E159" s="110">
        <v>88.71</v>
      </c>
      <c r="F159" s="111">
        <v>0.29899999999999999</v>
      </c>
      <c r="G159" s="107">
        <f t="shared" si="14"/>
        <v>89.009</v>
      </c>
      <c r="H159" s="72">
        <v>31.4</v>
      </c>
      <c r="I159" s="74" t="s">
        <v>60</v>
      </c>
      <c r="J159" s="71">
        <f t="shared" si="11"/>
        <v>31.4</v>
      </c>
      <c r="K159" s="72">
        <v>9076</v>
      </c>
      <c r="L159" s="74" t="s">
        <v>58</v>
      </c>
      <c r="M159" s="70">
        <f t="shared" si="12"/>
        <v>0.90760000000000007</v>
      </c>
      <c r="N159" s="72">
        <v>9267</v>
      </c>
      <c r="O159" s="74" t="s">
        <v>58</v>
      </c>
      <c r="P159" s="70">
        <f t="shared" si="13"/>
        <v>0.92669999999999997</v>
      </c>
    </row>
    <row r="160" spans="2:16">
      <c r="B160" s="108">
        <v>500</v>
      </c>
      <c r="C160" s="74" t="s">
        <v>59</v>
      </c>
      <c r="D160" s="70">
        <f t="shared" si="15"/>
        <v>2.5380710659898478</v>
      </c>
      <c r="E160" s="110">
        <v>89.61</v>
      </c>
      <c r="F160" s="111">
        <v>0.27389999999999998</v>
      </c>
      <c r="G160" s="107">
        <f t="shared" si="14"/>
        <v>89.883899999999997</v>
      </c>
      <c r="H160" s="72">
        <v>33.46</v>
      </c>
      <c r="I160" s="74" t="s">
        <v>60</v>
      </c>
      <c r="J160" s="71">
        <f t="shared" si="11"/>
        <v>33.46</v>
      </c>
      <c r="K160" s="72">
        <v>9557</v>
      </c>
      <c r="L160" s="74" t="s">
        <v>58</v>
      </c>
      <c r="M160" s="70">
        <f t="shared" si="12"/>
        <v>0.95569999999999999</v>
      </c>
      <c r="N160" s="72">
        <v>9385</v>
      </c>
      <c r="O160" s="74" t="s">
        <v>58</v>
      </c>
      <c r="P160" s="70">
        <f t="shared" si="13"/>
        <v>0.9385</v>
      </c>
    </row>
    <row r="161" spans="2:16">
      <c r="B161" s="108">
        <v>550</v>
      </c>
      <c r="C161" s="74" t="s">
        <v>59</v>
      </c>
      <c r="D161" s="70">
        <f t="shared" si="15"/>
        <v>2.7918781725888326</v>
      </c>
      <c r="E161" s="110">
        <v>90.59</v>
      </c>
      <c r="F161" s="111">
        <v>0.25290000000000001</v>
      </c>
      <c r="G161" s="107">
        <f t="shared" si="14"/>
        <v>90.8429</v>
      </c>
      <c r="H161" s="72">
        <v>35.51</v>
      </c>
      <c r="I161" s="74" t="s">
        <v>60</v>
      </c>
      <c r="J161" s="71">
        <f t="shared" si="11"/>
        <v>35.51</v>
      </c>
      <c r="K161" s="72">
        <v>1</v>
      </c>
      <c r="L161" s="73" t="s">
        <v>60</v>
      </c>
      <c r="M161" s="71">
        <f t="shared" ref="M161:M164" si="16">K161</f>
        <v>1</v>
      </c>
      <c r="N161" s="72">
        <v>9494</v>
      </c>
      <c r="O161" s="74" t="s">
        <v>58</v>
      </c>
      <c r="P161" s="70">
        <f t="shared" si="13"/>
        <v>0.94940000000000002</v>
      </c>
    </row>
    <row r="162" spans="2:16">
      <c r="B162" s="108">
        <v>600</v>
      </c>
      <c r="C162" s="74" t="s">
        <v>59</v>
      </c>
      <c r="D162" s="70">
        <f t="shared" si="15"/>
        <v>3.0456852791878171</v>
      </c>
      <c r="E162" s="110">
        <v>91.31</v>
      </c>
      <c r="F162" s="111">
        <v>0.23519999999999999</v>
      </c>
      <c r="G162" s="107">
        <f t="shared" si="14"/>
        <v>91.545200000000008</v>
      </c>
      <c r="H162" s="72">
        <v>37.54</v>
      </c>
      <c r="I162" s="74" t="s">
        <v>60</v>
      </c>
      <c r="J162" s="71">
        <f t="shared" si="11"/>
        <v>37.54</v>
      </c>
      <c r="K162" s="72">
        <v>1.04</v>
      </c>
      <c r="L162" s="74" t="s">
        <v>60</v>
      </c>
      <c r="M162" s="71">
        <f t="shared" si="16"/>
        <v>1.04</v>
      </c>
      <c r="N162" s="72">
        <v>9595</v>
      </c>
      <c r="O162" s="74" t="s">
        <v>58</v>
      </c>
      <c r="P162" s="70">
        <f t="shared" si="13"/>
        <v>0.95950000000000002</v>
      </c>
    </row>
    <row r="163" spans="2:16">
      <c r="B163" s="108">
        <v>650</v>
      </c>
      <c r="C163" s="74" t="s">
        <v>59</v>
      </c>
      <c r="D163" s="70">
        <f t="shared" si="15"/>
        <v>3.2994923857868019</v>
      </c>
      <c r="E163" s="110">
        <v>91.79</v>
      </c>
      <c r="F163" s="111">
        <v>0.21990000000000001</v>
      </c>
      <c r="G163" s="107">
        <f t="shared" si="14"/>
        <v>92.009900000000002</v>
      </c>
      <c r="H163" s="72">
        <v>39.549999999999997</v>
      </c>
      <c r="I163" s="74" t="s">
        <v>60</v>
      </c>
      <c r="J163" s="71">
        <f t="shared" si="11"/>
        <v>39.549999999999997</v>
      </c>
      <c r="K163" s="72">
        <v>1.08</v>
      </c>
      <c r="L163" s="74" t="s">
        <v>60</v>
      </c>
      <c r="M163" s="71">
        <f t="shared" si="16"/>
        <v>1.08</v>
      </c>
      <c r="N163" s="72">
        <v>9690</v>
      </c>
      <c r="O163" s="74" t="s">
        <v>58</v>
      </c>
      <c r="P163" s="70">
        <f t="shared" si="13"/>
        <v>0.96899999999999997</v>
      </c>
    </row>
    <row r="164" spans="2:16">
      <c r="B164" s="108">
        <v>700</v>
      </c>
      <c r="C164" s="74" t="s">
        <v>59</v>
      </c>
      <c r="D164" s="70">
        <f t="shared" si="15"/>
        <v>3.5532994923857868</v>
      </c>
      <c r="E164" s="110">
        <v>92.1</v>
      </c>
      <c r="F164" s="111">
        <v>0.20660000000000001</v>
      </c>
      <c r="G164" s="107">
        <f t="shared" si="14"/>
        <v>92.306599999999989</v>
      </c>
      <c r="H164" s="72">
        <v>41.56</v>
      </c>
      <c r="I164" s="74" t="s">
        <v>60</v>
      </c>
      <c r="J164" s="71">
        <f t="shared" si="11"/>
        <v>41.56</v>
      </c>
      <c r="K164" s="72">
        <v>1.1200000000000001</v>
      </c>
      <c r="L164" s="74" t="s">
        <v>60</v>
      </c>
      <c r="M164" s="71">
        <f t="shared" si="16"/>
        <v>1.1200000000000001</v>
      </c>
      <c r="N164" s="72">
        <v>9780</v>
      </c>
      <c r="O164" s="74" t="s">
        <v>58</v>
      </c>
      <c r="P164" s="70">
        <f t="shared" si="13"/>
        <v>0.97799999999999998</v>
      </c>
    </row>
    <row r="165" spans="2:16">
      <c r="B165" s="108">
        <v>800</v>
      </c>
      <c r="C165" s="74" t="s">
        <v>59</v>
      </c>
      <c r="D165" s="70">
        <f t="shared" si="15"/>
        <v>4.0609137055837561</v>
      </c>
      <c r="E165" s="110">
        <v>92.31</v>
      </c>
      <c r="F165" s="111">
        <v>0.18459999999999999</v>
      </c>
      <c r="G165" s="107">
        <f t="shared" si="14"/>
        <v>92.494600000000005</v>
      </c>
      <c r="H165" s="72">
        <v>45.57</v>
      </c>
      <c r="I165" s="74" t="s">
        <v>60</v>
      </c>
      <c r="J165" s="71">
        <f t="shared" si="11"/>
        <v>45.57</v>
      </c>
      <c r="K165" s="72">
        <v>1.26</v>
      </c>
      <c r="L165" s="74" t="s">
        <v>60</v>
      </c>
      <c r="M165" s="71">
        <f t="shared" ref="M165:M221" si="17">K165</f>
        <v>1.26</v>
      </c>
      <c r="N165" s="72">
        <v>9949</v>
      </c>
      <c r="O165" s="74" t="s">
        <v>58</v>
      </c>
      <c r="P165" s="70">
        <f t="shared" si="13"/>
        <v>0.99490000000000001</v>
      </c>
    </row>
    <row r="166" spans="2:16">
      <c r="B166" s="108">
        <v>900</v>
      </c>
      <c r="C166" s="74" t="s">
        <v>59</v>
      </c>
      <c r="D166" s="70">
        <f t="shared" si="15"/>
        <v>4.5685279187817258</v>
      </c>
      <c r="E166" s="110">
        <v>92.13</v>
      </c>
      <c r="F166" s="111">
        <v>0.16700000000000001</v>
      </c>
      <c r="G166" s="107">
        <f t="shared" si="14"/>
        <v>92.296999999999997</v>
      </c>
      <c r="H166" s="72">
        <v>49.57</v>
      </c>
      <c r="I166" s="74" t="s">
        <v>60</v>
      </c>
      <c r="J166" s="71">
        <f t="shared" si="11"/>
        <v>49.57</v>
      </c>
      <c r="K166" s="72">
        <v>1.38</v>
      </c>
      <c r="L166" s="74" t="s">
        <v>60</v>
      </c>
      <c r="M166" s="71">
        <f t="shared" si="17"/>
        <v>1.38</v>
      </c>
      <c r="N166" s="72">
        <v>1.01</v>
      </c>
      <c r="O166" s="73" t="s">
        <v>60</v>
      </c>
      <c r="P166" s="71">
        <f t="shared" ref="P166:P179" si="18">N166</f>
        <v>1.01</v>
      </c>
    </row>
    <row r="167" spans="2:16">
      <c r="B167" s="108">
        <v>1</v>
      </c>
      <c r="C167" s="73" t="s">
        <v>61</v>
      </c>
      <c r="D167" s="70">
        <f t="shared" ref="D167:D228" si="19">B167*1000/$C$5</f>
        <v>5.0761421319796955</v>
      </c>
      <c r="E167" s="110">
        <v>91.68</v>
      </c>
      <c r="F167" s="111">
        <v>0.1527</v>
      </c>
      <c r="G167" s="107">
        <f t="shared" si="14"/>
        <v>91.832700000000003</v>
      </c>
      <c r="H167" s="72">
        <v>53.59</v>
      </c>
      <c r="I167" s="74" t="s">
        <v>60</v>
      </c>
      <c r="J167" s="71">
        <f t="shared" si="11"/>
        <v>53.59</v>
      </c>
      <c r="K167" s="72">
        <v>1.5</v>
      </c>
      <c r="L167" s="74" t="s">
        <v>60</v>
      </c>
      <c r="M167" s="71">
        <f t="shared" si="17"/>
        <v>1.5</v>
      </c>
      <c r="N167" s="72">
        <v>1.03</v>
      </c>
      <c r="O167" s="74" t="s">
        <v>60</v>
      </c>
      <c r="P167" s="71">
        <f t="shared" si="18"/>
        <v>1.03</v>
      </c>
    </row>
    <row r="168" spans="2:16">
      <c r="B168" s="108">
        <v>1.1000000000000001</v>
      </c>
      <c r="C168" s="74" t="s">
        <v>61</v>
      </c>
      <c r="D168" s="70">
        <f t="shared" si="19"/>
        <v>5.5837563451776653</v>
      </c>
      <c r="E168" s="110">
        <v>91.06</v>
      </c>
      <c r="F168" s="111">
        <v>0.14080000000000001</v>
      </c>
      <c r="G168" s="107">
        <f t="shared" si="14"/>
        <v>91.200800000000001</v>
      </c>
      <c r="H168" s="72">
        <v>57.63</v>
      </c>
      <c r="I168" s="74" t="s">
        <v>60</v>
      </c>
      <c r="J168" s="71">
        <f t="shared" si="11"/>
        <v>57.63</v>
      </c>
      <c r="K168" s="72">
        <v>1.6</v>
      </c>
      <c r="L168" s="74" t="s">
        <v>60</v>
      </c>
      <c r="M168" s="71">
        <f t="shared" si="17"/>
        <v>1.6</v>
      </c>
      <c r="N168" s="72">
        <v>1.04</v>
      </c>
      <c r="O168" s="74" t="s">
        <v>60</v>
      </c>
      <c r="P168" s="71">
        <f t="shared" si="18"/>
        <v>1.04</v>
      </c>
    </row>
    <row r="169" spans="2:16">
      <c r="B169" s="108">
        <v>1.2</v>
      </c>
      <c r="C169" s="74" t="s">
        <v>61</v>
      </c>
      <c r="D169" s="70">
        <f t="shared" si="19"/>
        <v>6.0913705583756341</v>
      </c>
      <c r="E169" s="110">
        <v>90.32</v>
      </c>
      <c r="F169" s="111">
        <v>0.13070000000000001</v>
      </c>
      <c r="G169" s="107">
        <f t="shared" si="14"/>
        <v>90.450699999999998</v>
      </c>
      <c r="H169" s="72">
        <v>61.71</v>
      </c>
      <c r="I169" s="74" t="s">
        <v>60</v>
      </c>
      <c r="J169" s="71">
        <f t="shared" si="11"/>
        <v>61.71</v>
      </c>
      <c r="K169" s="72">
        <v>1.7</v>
      </c>
      <c r="L169" s="74" t="s">
        <v>60</v>
      </c>
      <c r="M169" s="71">
        <f t="shared" si="17"/>
        <v>1.7</v>
      </c>
      <c r="N169" s="72">
        <v>1.05</v>
      </c>
      <c r="O169" s="74" t="s">
        <v>60</v>
      </c>
      <c r="P169" s="71">
        <f t="shared" si="18"/>
        <v>1.05</v>
      </c>
    </row>
    <row r="170" spans="2:16">
      <c r="B170" s="108">
        <v>1.3</v>
      </c>
      <c r="C170" s="74" t="s">
        <v>61</v>
      </c>
      <c r="D170" s="70">
        <f t="shared" si="19"/>
        <v>6.5989847715736039</v>
      </c>
      <c r="E170" s="110">
        <v>89.5</v>
      </c>
      <c r="F170" s="111">
        <v>0.1221</v>
      </c>
      <c r="G170" s="107">
        <f t="shared" si="14"/>
        <v>89.622100000000003</v>
      </c>
      <c r="H170" s="72">
        <v>65.819999999999993</v>
      </c>
      <c r="I170" s="74" t="s">
        <v>60</v>
      </c>
      <c r="J170" s="71">
        <f t="shared" si="11"/>
        <v>65.819999999999993</v>
      </c>
      <c r="K170" s="72">
        <v>1.8</v>
      </c>
      <c r="L170" s="74" t="s">
        <v>60</v>
      </c>
      <c r="M170" s="71">
        <f t="shared" si="17"/>
        <v>1.8</v>
      </c>
      <c r="N170" s="72">
        <v>1.07</v>
      </c>
      <c r="O170" s="74" t="s">
        <v>60</v>
      </c>
      <c r="P170" s="71">
        <f t="shared" si="18"/>
        <v>1.07</v>
      </c>
    </row>
    <row r="171" spans="2:16">
      <c r="B171" s="108">
        <v>1.4</v>
      </c>
      <c r="C171" s="74" t="s">
        <v>61</v>
      </c>
      <c r="D171" s="70">
        <f t="shared" si="19"/>
        <v>7.1065989847715736</v>
      </c>
      <c r="E171" s="110">
        <v>88.64</v>
      </c>
      <c r="F171" s="111">
        <v>0.1145</v>
      </c>
      <c r="G171" s="107">
        <f t="shared" si="14"/>
        <v>88.754500000000007</v>
      </c>
      <c r="H171" s="72">
        <v>69.97</v>
      </c>
      <c r="I171" s="74" t="s">
        <v>60</v>
      </c>
      <c r="J171" s="71">
        <f t="shared" si="11"/>
        <v>69.97</v>
      </c>
      <c r="K171" s="72">
        <v>1.9</v>
      </c>
      <c r="L171" s="74" t="s">
        <v>60</v>
      </c>
      <c r="M171" s="71">
        <f t="shared" si="17"/>
        <v>1.9</v>
      </c>
      <c r="N171" s="72">
        <v>1.08</v>
      </c>
      <c r="O171" s="74" t="s">
        <v>60</v>
      </c>
      <c r="P171" s="71">
        <f t="shared" si="18"/>
        <v>1.08</v>
      </c>
    </row>
    <row r="172" spans="2:16">
      <c r="B172" s="108">
        <v>1.5</v>
      </c>
      <c r="C172" s="74" t="s">
        <v>61</v>
      </c>
      <c r="D172" s="70">
        <f t="shared" si="19"/>
        <v>7.6142131979695433</v>
      </c>
      <c r="E172" s="110">
        <v>87.75</v>
      </c>
      <c r="F172" s="111">
        <v>0.108</v>
      </c>
      <c r="G172" s="107">
        <f t="shared" si="14"/>
        <v>87.858000000000004</v>
      </c>
      <c r="H172" s="72">
        <v>74.16</v>
      </c>
      <c r="I172" s="74" t="s">
        <v>60</v>
      </c>
      <c r="J172" s="71">
        <f t="shared" ref="J172:J197" si="20">H172</f>
        <v>74.16</v>
      </c>
      <c r="K172" s="72">
        <v>1.99</v>
      </c>
      <c r="L172" s="74" t="s">
        <v>60</v>
      </c>
      <c r="M172" s="71">
        <f t="shared" si="17"/>
        <v>1.99</v>
      </c>
      <c r="N172" s="72">
        <v>1.0900000000000001</v>
      </c>
      <c r="O172" s="74" t="s">
        <v>60</v>
      </c>
      <c r="P172" s="71">
        <f t="shared" si="18"/>
        <v>1.0900000000000001</v>
      </c>
    </row>
    <row r="173" spans="2:16">
      <c r="B173" s="108">
        <v>1.6</v>
      </c>
      <c r="C173" s="74" t="s">
        <v>61</v>
      </c>
      <c r="D173" s="70">
        <f t="shared" si="19"/>
        <v>8.1218274111675122</v>
      </c>
      <c r="E173" s="110">
        <v>86.86</v>
      </c>
      <c r="F173" s="111">
        <v>0.1021</v>
      </c>
      <c r="G173" s="107">
        <f t="shared" si="14"/>
        <v>86.962099999999992</v>
      </c>
      <c r="H173" s="72">
        <v>78.39</v>
      </c>
      <c r="I173" s="74" t="s">
        <v>60</v>
      </c>
      <c r="J173" s="71">
        <f t="shared" si="20"/>
        <v>78.39</v>
      </c>
      <c r="K173" s="72">
        <v>2.08</v>
      </c>
      <c r="L173" s="74" t="s">
        <v>60</v>
      </c>
      <c r="M173" s="71">
        <f t="shared" si="17"/>
        <v>2.08</v>
      </c>
      <c r="N173" s="72">
        <v>1.1100000000000001</v>
      </c>
      <c r="O173" s="74" t="s">
        <v>60</v>
      </c>
      <c r="P173" s="71">
        <f t="shared" si="18"/>
        <v>1.1100000000000001</v>
      </c>
    </row>
    <row r="174" spans="2:16">
      <c r="B174" s="108">
        <v>1.7</v>
      </c>
      <c r="C174" s="74" t="s">
        <v>61</v>
      </c>
      <c r="D174" s="70">
        <f t="shared" si="19"/>
        <v>8.6294416243654819</v>
      </c>
      <c r="E174" s="110">
        <v>85.96</v>
      </c>
      <c r="F174" s="111">
        <v>9.6930000000000002E-2</v>
      </c>
      <c r="G174" s="107">
        <f t="shared" si="14"/>
        <v>86.056929999999994</v>
      </c>
      <c r="H174" s="72">
        <v>82.67</v>
      </c>
      <c r="I174" s="74" t="s">
        <v>60</v>
      </c>
      <c r="J174" s="71">
        <f t="shared" si="20"/>
        <v>82.67</v>
      </c>
      <c r="K174" s="72">
        <v>2.17</v>
      </c>
      <c r="L174" s="74" t="s">
        <v>60</v>
      </c>
      <c r="M174" s="71">
        <f t="shared" si="17"/>
        <v>2.17</v>
      </c>
      <c r="N174" s="72">
        <v>1.1200000000000001</v>
      </c>
      <c r="O174" s="74" t="s">
        <v>60</v>
      </c>
      <c r="P174" s="71">
        <f t="shared" si="18"/>
        <v>1.1200000000000001</v>
      </c>
    </row>
    <row r="175" spans="2:16">
      <c r="B175" s="108">
        <v>1.8</v>
      </c>
      <c r="C175" s="74" t="s">
        <v>61</v>
      </c>
      <c r="D175" s="70">
        <f t="shared" si="19"/>
        <v>9.1370558375634516</v>
      </c>
      <c r="E175" s="110">
        <v>85.07</v>
      </c>
      <c r="F175" s="111">
        <v>9.2259999999999995E-2</v>
      </c>
      <c r="G175" s="107">
        <f t="shared" si="14"/>
        <v>85.162259999999989</v>
      </c>
      <c r="H175" s="72">
        <v>86.99</v>
      </c>
      <c r="I175" s="74" t="s">
        <v>60</v>
      </c>
      <c r="J175" s="71">
        <f t="shared" si="20"/>
        <v>86.99</v>
      </c>
      <c r="K175" s="72">
        <v>2.25</v>
      </c>
      <c r="L175" s="74" t="s">
        <v>60</v>
      </c>
      <c r="M175" s="71">
        <f t="shared" si="17"/>
        <v>2.25</v>
      </c>
      <c r="N175" s="72">
        <v>1.1299999999999999</v>
      </c>
      <c r="O175" s="74" t="s">
        <v>60</v>
      </c>
      <c r="P175" s="71">
        <f t="shared" si="18"/>
        <v>1.1299999999999999</v>
      </c>
    </row>
    <row r="176" spans="2:16">
      <c r="B176" s="108">
        <v>2</v>
      </c>
      <c r="C176" s="74" t="s">
        <v>61</v>
      </c>
      <c r="D176" s="70">
        <f t="shared" si="19"/>
        <v>10.152284263959391</v>
      </c>
      <c r="E176" s="110">
        <v>83.33</v>
      </c>
      <c r="F176" s="111">
        <v>8.4229999999999999E-2</v>
      </c>
      <c r="G176" s="107">
        <f t="shared" si="14"/>
        <v>83.414230000000003</v>
      </c>
      <c r="H176" s="72">
        <v>95.78</v>
      </c>
      <c r="I176" s="74" t="s">
        <v>60</v>
      </c>
      <c r="J176" s="71">
        <f t="shared" si="20"/>
        <v>95.78</v>
      </c>
      <c r="K176" s="72">
        <v>2.57</v>
      </c>
      <c r="L176" s="74" t="s">
        <v>60</v>
      </c>
      <c r="M176" s="71">
        <f t="shared" si="17"/>
        <v>2.57</v>
      </c>
      <c r="N176" s="72">
        <v>1.1599999999999999</v>
      </c>
      <c r="O176" s="74" t="s">
        <v>60</v>
      </c>
      <c r="P176" s="71">
        <f t="shared" si="18"/>
        <v>1.1599999999999999</v>
      </c>
    </row>
    <row r="177" spans="1:16">
      <c r="A177" s="4"/>
      <c r="B177" s="108">
        <v>2.25</v>
      </c>
      <c r="C177" s="74" t="s">
        <v>61</v>
      </c>
      <c r="D177" s="70">
        <f t="shared" si="19"/>
        <v>11.421319796954315</v>
      </c>
      <c r="E177" s="110">
        <v>81.25</v>
      </c>
      <c r="F177" s="111">
        <v>7.6060000000000003E-2</v>
      </c>
      <c r="G177" s="107">
        <f t="shared" si="14"/>
        <v>81.326059999999998</v>
      </c>
      <c r="H177" s="72">
        <v>107.01</v>
      </c>
      <c r="I177" s="74" t="s">
        <v>60</v>
      </c>
      <c r="J177" s="71">
        <f t="shared" si="20"/>
        <v>107.01</v>
      </c>
      <c r="K177" s="72">
        <v>3.03</v>
      </c>
      <c r="L177" s="74" t="s">
        <v>60</v>
      </c>
      <c r="M177" s="71">
        <f t="shared" si="17"/>
        <v>3.03</v>
      </c>
      <c r="N177" s="72">
        <v>1.19</v>
      </c>
      <c r="O177" s="74" t="s">
        <v>60</v>
      </c>
      <c r="P177" s="71">
        <f t="shared" si="18"/>
        <v>1.19</v>
      </c>
    </row>
    <row r="178" spans="1:16">
      <c r="B178" s="72">
        <v>2.5</v>
      </c>
      <c r="C178" s="74" t="s">
        <v>61</v>
      </c>
      <c r="D178" s="70">
        <f t="shared" si="19"/>
        <v>12.690355329949238</v>
      </c>
      <c r="E178" s="110">
        <v>79.27</v>
      </c>
      <c r="F178" s="111">
        <v>6.9409999999999999E-2</v>
      </c>
      <c r="G178" s="107">
        <f t="shared" si="14"/>
        <v>79.339410000000001</v>
      </c>
      <c r="H178" s="72">
        <v>118.53</v>
      </c>
      <c r="I178" s="74" t="s">
        <v>60</v>
      </c>
      <c r="J178" s="71">
        <f t="shared" si="20"/>
        <v>118.53</v>
      </c>
      <c r="K178" s="72">
        <v>3.44</v>
      </c>
      <c r="L178" s="74" t="s">
        <v>60</v>
      </c>
      <c r="M178" s="71">
        <f t="shared" si="17"/>
        <v>3.44</v>
      </c>
      <c r="N178" s="72">
        <v>1.22</v>
      </c>
      <c r="O178" s="74" t="s">
        <v>60</v>
      </c>
      <c r="P178" s="71">
        <f t="shared" si="18"/>
        <v>1.22</v>
      </c>
    </row>
    <row r="179" spans="1:16">
      <c r="B179" s="108">
        <v>2.75</v>
      </c>
      <c r="C179" s="109" t="s">
        <v>61</v>
      </c>
      <c r="D179" s="70">
        <f t="shared" si="19"/>
        <v>13.959390862944163</v>
      </c>
      <c r="E179" s="110">
        <v>77.39</v>
      </c>
      <c r="F179" s="111">
        <v>6.3880000000000006E-2</v>
      </c>
      <c r="G179" s="107">
        <f t="shared" si="14"/>
        <v>77.453879999999998</v>
      </c>
      <c r="H179" s="72">
        <v>130.34</v>
      </c>
      <c r="I179" s="74" t="s">
        <v>60</v>
      </c>
      <c r="J179" s="71">
        <f t="shared" si="20"/>
        <v>130.34</v>
      </c>
      <c r="K179" s="72">
        <v>3.82</v>
      </c>
      <c r="L179" s="74" t="s">
        <v>60</v>
      </c>
      <c r="M179" s="71">
        <f t="shared" si="17"/>
        <v>3.82</v>
      </c>
      <c r="N179" s="72">
        <v>1.25</v>
      </c>
      <c r="O179" s="74" t="s">
        <v>60</v>
      </c>
      <c r="P179" s="71">
        <f t="shared" si="18"/>
        <v>1.25</v>
      </c>
    </row>
    <row r="180" spans="1:16">
      <c r="B180" s="108">
        <v>3</v>
      </c>
      <c r="C180" s="109" t="s">
        <v>61</v>
      </c>
      <c r="D180" s="70">
        <f t="shared" si="19"/>
        <v>15.228426395939087</v>
      </c>
      <c r="E180" s="110">
        <v>75.61</v>
      </c>
      <c r="F180" s="111">
        <v>5.9220000000000002E-2</v>
      </c>
      <c r="G180" s="107">
        <f t="shared" si="14"/>
        <v>75.669219999999996</v>
      </c>
      <c r="H180" s="72">
        <v>142.41999999999999</v>
      </c>
      <c r="I180" s="74" t="s">
        <v>60</v>
      </c>
      <c r="J180" s="71">
        <f t="shared" si="20"/>
        <v>142.41999999999999</v>
      </c>
      <c r="K180" s="72">
        <v>4.1900000000000004</v>
      </c>
      <c r="L180" s="74" t="s">
        <v>60</v>
      </c>
      <c r="M180" s="71">
        <f t="shared" si="17"/>
        <v>4.1900000000000004</v>
      </c>
      <c r="N180" s="72">
        <v>1.28</v>
      </c>
      <c r="O180" s="74" t="s">
        <v>60</v>
      </c>
      <c r="P180" s="71">
        <f t="shared" ref="P180:P228" si="21">N180</f>
        <v>1.28</v>
      </c>
    </row>
    <row r="181" spans="1:16">
      <c r="B181" s="108">
        <v>3.25</v>
      </c>
      <c r="C181" s="109" t="s">
        <v>61</v>
      </c>
      <c r="D181" s="70">
        <f t="shared" si="19"/>
        <v>16.497461928934012</v>
      </c>
      <c r="E181" s="110">
        <v>73.900000000000006</v>
      </c>
      <c r="F181" s="111">
        <v>5.5219999999999998E-2</v>
      </c>
      <c r="G181" s="107">
        <f t="shared" si="14"/>
        <v>73.955220000000011</v>
      </c>
      <c r="H181" s="72">
        <v>154.79</v>
      </c>
      <c r="I181" s="74" t="s">
        <v>60</v>
      </c>
      <c r="J181" s="71">
        <f t="shared" si="20"/>
        <v>154.79</v>
      </c>
      <c r="K181" s="72">
        <v>4.54</v>
      </c>
      <c r="L181" s="74" t="s">
        <v>60</v>
      </c>
      <c r="M181" s="71">
        <f t="shared" si="17"/>
        <v>4.54</v>
      </c>
      <c r="N181" s="72">
        <v>1.31</v>
      </c>
      <c r="O181" s="74" t="s">
        <v>60</v>
      </c>
      <c r="P181" s="71">
        <f t="shared" si="21"/>
        <v>1.31</v>
      </c>
    </row>
    <row r="182" spans="1:16">
      <c r="B182" s="108">
        <v>3.5</v>
      </c>
      <c r="C182" s="109" t="s">
        <v>61</v>
      </c>
      <c r="D182" s="70">
        <f t="shared" si="19"/>
        <v>17.766497461928935</v>
      </c>
      <c r="E182" s="110">
        <v>72.27</v>
      </c>
      <c r="F182" s="111">
        <v>5.176E-2</v>
      </c>
      <c r="G182" s="107">
        <f t="shared" si="14"/>
        <v>72.321759999999998</v>
      </c>
      <c r="H182" s="72">
        <v>167.45</v>
      </c>
      <c r="I182" s="74" t="s">
        <v>60</v>
      </c>
      <c r="J182" s="71">
        <f t="shared" si="20"/>
        <v>167.45</v>
      </c>
      <c r="K182" s="72">
        <v>4.88</v>
      </c>
      <c r="L182" s="74" t="s">
        <v>60</v>
      </c>
      <c r="M182" s="71">
        <f t="shared" si="17"/>
        <v>4.88</v>
      </c>
      <c r="N182" s="72">
        <v>1.35</v>
      </c>
      <c r="O182" s="74" t="s">
        <v>60</v>
      </c>
      <c r="P182" s="71">
        <f t="shared" si="21"/>
        <v>1.35</v>
      </c>
    </row>
    <row r="183" spans="1:16">
      <c r="B183" s="108">
        <v>3.75</v>
      </c>
      <c r="C183" s="109" t="s">
        <v>61</v>
      </c>
      <c r="D183" s="70">
        <f t="shared" si="19"/>
        <v>19.035532994923859</v>
      </c>
      <c r="E183" s="110">
        <v>70.680000000000007</v>
      </c>
      <c r="F183" s="111">
        <v>4.8719999999999999E-2</v>
      </c>
      <c r="G183" s="107">
        <f t="shared" si="14"/>
        <v>70.72872000000001</v>
      </c>
      <c r="H183" s="72">
        <v>180.38</v>
      </c>
      <c r="I183" s="74" t="s">
        <v>60</v>
      </c>
      <c r="J183" s="71">
        <f t="shared" si="20"/>
        <v>180.38</v>
      </c>
      <c r="K183" s="72">
        <v>5.22</v>
      </c>
      <c r="L183" s="74" t="s">
        <v>60</v>
      </c>
      <c r="M183" s="71">
        <f t="shared" si="17"/>
        <v>5.22</v>
      </c>
      <c r="N183" s="72">
        <v>1.38</v>
      </c>
      <c r="O183" s="74" t="s">
        <v>60</v>
      </c>
      <c r="P183" s="71">
        <f t="shared" si="21"/>
        <v>1.38</v>
      </c>
    </row>
    <row r="184" spans="1:16">
      <c r="B184" s="108">
        <v>4</v>
      </c>
      <c r="C184" s="109" t="s">
        <v>61</v>
      </c>
      <c r="D184" s="70">
        <f t="shared" si="19"/>
        <v>20.304568527918782</v>
      </c>
      <c r="E184" s="110">
        <v>69.150000000000006</v>
      </c>
      <c r="F184" s="111">
        <v>4.6039999999999998E-2</v>
      </c>
      <c r="G184" s="107">
        <f t="shared" si="14"/>
        <v>69.196040000000011</v>
      </c>
      <c r="H184" s="72">
        <v>193.61</v>
      </c>
      <c r="I184" s="74" t="s">
        <v>60</v>
      </c>
      <c r="J184" s="71">
        <f t="shared" si="20"/>
        <v>193.61</v>
      </c>
      <c r="K184" s="72">
        <v>5.54</v>
      </c>
      <c r="L184" s="74" t="s">
        <v>60</v>
      </c>
      <c r="M184" s="71">
        <f t="shared" si="17"/>
        <v>5.54</v>
      </c>
      <c r="N184" s="72">
        <v>1.41</v>
      </c>
      <c r="O184" s="74" t="s">
        <v>60</v>
      </c>
      <c r="P184" s="71">
        <f t="shared" si="21"/>
        <v>1.41</v>
      </c>
    </row>
    <row r="185" spans="1:16">
      <c r="B185" s="108">
        <v>4.5</v>
      </c>
      <c r="C185" s="109" t="s">
        <v>61</v>
      </c>
      <c r="D185" s="70">
        <f t="shared" si="19"/>
        <v>22.842639593908629</v>
      </c>
      <c r="E185" s="110">
        <v>66.19</v>
      </c>
      <c r="F185" s="111">
        <v>4.1520000000000001E-2</v>
      </c>
      <c r="G185" s="107">
        <f t="shared" si="14"/>
        <v>66.231520000000003</v>
      </c>
      <c r="H185" s="72">
        <v>220.96</v>
      </c>
      <c r="I185" s="74" t="s">
        <v>60</v>
      </c>
      <c r="J185" s="71">
        <f t="shared" si="20"/>
        <v>220.96</v>
      </c>
      <c r="K185" s="72">
        <v>6.76</v>
      </c>
      <c r="L185" s="74" t="s">
        <v>60</v>
      </c>
      <c r="M185" s="71">
        <f t="shared" si="17"/>
        <v>6.76</v>
      </c>
      <c r="N185" s="72">
        <v>1.48</v>
      </c>
      <c r="O185" s="74" t="s">
        <v>60</v>
      </c>
      <c r="P185" s="71">
        <f t="shared" si="21"/>
        <v>1.48</v>
      </c>
    </row>
    <row r="186" spans="1:16">
      <c r="B186" s="108">
        <v>5</v>
      </c>
      <c r="C186" s="109" t="s">
        <v>61</v>
      </c>
      <c r="D186" s="70">
        <f t="shared" si="19"/>
        <v>25.380710659898476</v>
      </c>
      <c r="E186" s="110">
        <v>63.35</v>
      </c>
      <c r="F186" s="111">
        <v>3.7839999999999999E-2</v>
      </c>
      <c r="G186" s="107">
        <f t="shared" si="14"/>
        <v>63.387840000000004</v>
      </c>
      <c r="H186" s="72">
        <v>249.52</v>
      </c>
      <c r="I186" s="74" t="s">
        <v>60</v>
      </c>
      <c r="J186" s="71">
        <f t="shared" si="20"/>
        <v>249.52</v>
      </c>
      <c r="K186" s="72">
        <v>7.88</v>
      </c>
      <c r="L186" s="74" t="s">
        <v>60</v>
      </c>
      <c r="M186" s="71">
        <f t="shared" si="17"/>
        <v>7.88</v>
      </c>
      <c r="N186" s="72">
        <v>1.56</v>
      </c>
      <c r="O186" s="74" t="s">
        <v>60</v>
      </c>
      <c r="P186" s="71">
        <f t="shared" si="21"/>
        <v>1.56</v>
      </c>
    </row>
    <row r="187" spans="1:16">
      <c r="B187" s="108">
        <v>5.5</v>
      </c>
      <c r="C187" s="109" t="s">
        <v>61</v>
      </c>
      <c r="D187" s="70">
        <f t="shared" si="19"/>
        <v>27.918781725888326</v>
      </c>
      <c r="E187" s="110">
        <v>60.61</v>
      </c>
      <c r="F187" s="111">
        <v>3.4790000000000001E-2</v>
      </c>
      <c r="G187" s="107">
        <f t="shared" si="14"/>
        <v>60.64479</v>
      </c>
      <c r="H187" s="72">
        <v>279.38</v>
      </c>
      <c r="I187" s="74" t="s">
        <v>60</v>
      </c>
      <c r="J187" s="71">
        <f t="shared" si="20"/>
        <v>279.38</v>
      </c>
      <c r="K187" s="72">
        <v>8.94</v>
      </c>
      <c r="L187" s="74" t="s">
        <v>60</v>
      </c>
      <c r="M187" s="71">
        <f t="shared" si="17"/>
        <v>8.94</v>
      </c>
      <c r="N187" s="72">
        <v>1.63</v>
      </c>
      <c r="O187" s="74" t="s">
        <v>60</v>
      </c>
      <c r="P187" s="71">
        <f t="shared" si="21"/>
        <v>1.63</v>
      </c>
    </row>
    <row r="188" spans="1:16">
      <c r="B188" s="108">
        <v>6</v>
      </c>
      <c r="C188" s="109" t="s">
        <v>61</v>
      </c>
      <c r="D188" s="70">
        <f t="shared" si="19"/>
        <v>30.456852791878173</v>
      </c>
      <c r="E188" s="110">
        <v>58.05</v>
      </c>
      <c r="F188" s="111">
        <v>3.2219999999999999E-2</v>
      </c>
      <c r="G188" s="107">
        <f t="shared" si="14"/>
        <v>58.08222</v>
      </c>
      <c r="H188" s="72">
        <v>310.57</v>
      </c>
      <c r="I188" s="74" t="s">
        <v>60</v>
      </c>
      <c r="J188" s="71">
        <f t="shared" si="20"/>
        <v>310.57</v>
      </c>
      <c r="K188" s="72">
        <v>9.9700000000000006</v>
      </c>
      <c r="L188" s="74" t="s">
        <v>60</v>
      </c>
      <c r="M188" s="71">
        <f t="shared" si="17"/>
        <v>9.9700000000000006</v>
      </c>
      <c r="N188" s="72">
        <v>1.71</v>
      </c>
      <c r="O188" s="74" t="s">
        <v>60</v>
      </c>
      <c r="P188" s="71">
        <f t="shared" si="21"/>
        <v>1.71</v>
      </c>
    </row>
    <row r="189" spans="1:16">
      <c r="B189" s="108">
        <v>6.5</v>
      </c>
      <c r="C189" s="109" t="s">
        <v>61</v>
      </c>
      <c r="D189" s="70">
        <f t="shared" si="19"/>
        <v>32.994923857868024</v>
      </c>
      <c r="E189" s="110">
        <v>56.08</v>
      </c>
      <c r="F189" s="111">
        <v>3.0020000000000002E-2</v>
      </c>
      <c r="G189" s="107">
        <f t="shared" si="14"/>
        <v>56.110019999999999</v>
      </c>
      <c r="H189" s="72">
        <v>342.99</v>
      </c>
      <c r="I189" s="74" t="s">
        <v>60</v>
      </c>
      <c r="J189" s="71">
        <f t="shared" si="20"/>
        <v>342.99</v>
      </c>
      <c r="K189" s="72">
        <v>10.98</v>
      </c>
      <c r="L189" s="74" t="s">
        <v>60</v>
      </c>
      <c r="M189" s="71">
        <f t="shared" si="17"/>
        <v>10.98</v>
      </c>
      <c r="N189" s="72">
        <v>1.79</v>
      </c>
      <c r="O189" s="74" t="s">
        <v>60</v>
      </c>
      <c r="P189" s="71">
        <f t="shared" si="21"/>
        <v>1.79</v>
      </c>
    </row>
    <row r="190" spans="1:16">
      <c r="B190" s="108">
        <v>7</v>
      </c>
      <c r="C190" s="109" t="s">
        <v>61</v>
      </c>
      <c r="D190" s="70">
        <f t="shared" si="19"/>
        <v>35.532994923857871</v>
      </c>
      <c r="E190" s="110">
        <v>54.25</v>
      </c>
      <c r="F190" s="111">
        <v>2.8119999999999999E-2</v>
      </c>
      <c r="G190" s="107">
        <f t="shared" si="14"/>
        <v>54.278120000000001</v>
      </c>
      <c r="H190" s="72">
        <v>376.53</v>
      </c>
      <c r="I190" s="74" t="s">
        <v>60</v>
      </c>
      <c r="J190" s="71">
        <f t="shared" si="20"/>
        <v>376.53</v>
      </c>
      <c r="K190" s="72">
        <v>11.96</v>
      </c>
      <c r="L190" s="74" t="s">
        <v>60</v>
      </c>
      <c r="M190" s="71">
        <f t="shared" si="17"/>
        <v>11.96</v>
      </c>
      <c r="N190" s="72">
        <v>1.88</v>
      </c>
      <c r="O190" s="74" t="s">
        <v>60</v>
      </c>
      <c r="P190" s="71">
        <f t="shared" si="21"/>
        <v>1.88</v>
      </c>
    </row>
    <row r="191" spans="1:16">
      <c r="B191" s="108">
        <v>8</v>
      </c>
      <c r="C191" s="109" t="s">
        <v>61</v>
      </c>
      <c r="D191" s="70">
        <f t="shared" si="19"/>
        <v>40.609137055837564</v>
      </c>
      <c r="E191" s="110">
        <v>50.94</v>
      </c>
      <c r="F191" s="111">
        <v>2.4979999999999999E-2</v>
      </c>
      <c r="G191" s="107">
        <f t="shared" si="14"/>
        <v>50.964979999999997</v>
      </c>
      <c r="H191" s="72">
        <v>446.93</v>
      </c>
      <c r="I191" s="74" t="s">
        <v>60</v>
      </c>
      <c r="J191" s="71">
        <f t="shared" si="20"/>
        <v>446.93</v>
      </c>
      <c r="K191" s="72">
        <v>15.57</v>
      </c>
      <c r="L191" s="74" t="s">
        <v>60</v>
      </c>
      <c r="M191" s="71">
        <f t="shared" si="17"/>
        <v>15.57</v>
      </c>
      <c r="N191" s="72">
        <v>2.06</v>
      </c>
      <c r="O191" s="74" t="s">
        <v>60</v>
      </c>
      <c r="P191" s="71">
        <f t="shared" si="21"/>
        <v>2.06</v>
      </c>
    </row>
    <row r="192" spans="1:16">
      <c r="B192" s="108">
        <v>9</v>
      </c>
      <c r="C192" s="109" t="s">
        <v>61</v>
      </c>
      <c r="D192" s="70">
        <f t="shared" si="19"/>
        <v>45.685279187817258</v>
      </c>
      <c r="E192" s="110">
        <v>48.05</v>
      </c>
      <c r="F192" s="111">
        <v>2.2499999999999999E-2</v>
      </c>
      <c r="G192" s="107">
        <f t="shared" si="14"/>
        <v>48.072499999999998</v>
      </c>
      <c r="H192" s="72">
        <v>521.74</v>
      </c>
      <c r="I192" s="74" t="s">
        <v>60</v>
      </c>
      <c r="J192" s="71">
        <f t="shared" si="20"/>
        <v>521.74</v>
      </c>
      <c r="K192" s="72">
        <v>18.829999999999998</v>
      </c>
      <c r="L192" s="74" t="s">
        <v>60</v>
      </c>
      <c r="M192" s="71">
        <f t="shared" si="17"/>
        <v>18.829999999999998</v>
      </c>
      <c r="N192" s="72">
        <v>2.25</v>
      </c>
      <c r="O192" s="74" t="s">
        <v>60</v>
      </c>
      <c r="P192" s="71">
        <f t="shared" si="21"/>
        <v>2.25</v>
      </c>
    </row>
    <row r="193" spans="2:16">
      <c r="B193" s="108">
        <v>10</v>
      </c>
      <c r="C193" s="109" t="s">
        <v>61</v>
      </c>
      <c r="D193" s="70">
        <f t="shared" si="19"/>
        <v>50.761421319796952</v>
      </c>
      <c r="E193" s="110">
        <v>45.5</v>
      </c>
      <c r="F193" s="111">
        <v>2.0490000000000001E-2</v>
      </c>
      <c r="G193" s="107">
        <f t="shared" si="14"/>
        <v>45.520490000000002</v>
      </c>
      <c r="H193" s="72">
        <v>600.89</v>
      </c>
      <c r="I193" s="74" t="s">
        <v>60</v>
      </c>
      <c r="J193" s="71">
        <f t="shared" si="20"/>
        <v>600.89</v>
      </c>
      <c r="K193" s="72">
        <v>21.91</v>
      </c>
      <c r="L193" s="74" t="s">
        <v>60</v>
      </c>
      <c r="M193" s="71">
        <f t="shared" si="17"/>
        <v>21.91</v>
      </c>
      <c r="N193" s="72">
        <v>2.4500000000000002</v>
      </c>
      <c r="O193" s="74" t="s">
        <v>60</v>
      </c>
      <c r="P193" s="71">
        <f t="shared" si="21"/>
        <v>2.4500000000000002</v>
      </c>
    </row>
    <row r="194" spans="2:16">
      <c r="B194" s="108">
        <v>11</v>
      </c>
      <c r="C194" s="109" t="s">
        <v>61</v>
      </c>
      <c r="D194" s="70">
        <f t="shared" si="19"/>
        <v>55.837563451776653</v>
      </c>
      <c r="E194" s="110">
        <v>43.25</v>
      </c>
      <c r="F194" s="111">
        <v>1.882E-2</v>
      </c>
      <c r="G194" s="107">
        <f t="shared" si="14"/>
        <v>43.268819999999998</v>
      </c>
      <c r="H194" s="72">
        <v>684.31</v>
      </c>
      <c r="I194" s="74" t="s">
        <v>60</v>
      </c>
      <c r="J194" s="71">
        <f t="shared" si="20"/>
        <v>684.31</v>
      </c>
      <c r="K194" s="72">
        <v>24.89</v>
      </c>
      <c r="L194" s="74" t="s">
        <v>60</v>
      </c>
      <c r="M194" s="71">
        <f t="shared" si="17"/>
        <v>24.89</v>
      </c>
      <c r="N194" s="72">
        <v>2.66</v>
      </c>
      <c r="O194" s="74" t="s">
        <v>60</v>
      </c>
      <c r="P194" s="71">
        <f t="shared" si="21"/>
        <v>2.66</v>
      </c>
    </row>
    <row r="195" spans="2:16">
      <c r="B195" s="108">
        <v>12</v>
      </c>
      <c r="C195" s="109" t="s">
        <v>61</v>
      </c>
      <c r="D195" s="70">
        <f t="shared" si="19"/>
        <v>60.913705583756347</v>
      </c>
      <c r="E195" s="110">
        <v>41.24</v>
      </c>
      <c r="F195" s="111">
        <v>1.7420000000000001E-2</v>
      </c>
      <c r="G195" s="107">
        <f t="shared" si="14"/>
        <v>41.257420000000003</v>
      </c>
      <c r="H195" s="72">
        <v>771.94</v>
      </c>
      <c r="I195" s="74" t="s">
        <v>60</v>
      </c>
      <c r="J195" s="71">
        <f t="shared" si="20"/>
        <v>771.94</v>
      </c>
      <c r="K195" s="72">
        <v>27.8</v>
      </c>
      <c r="L195" s="74" t="s">
        <v>60</v>
      </c>
      <c r="M195" s="71">
        <f t="shared" si="17"/>
        <v>27.8</v>
      </c>
      <c r="N195" s="72">
        <v>2.88</v>
      </c>
      <c r="O195" s="74" t="s">
        <v>60</v>
      </c>
      <c r="P195" s="71">
        <f t="shared" si="21"/>
        <v>2.88</v>
      </c>
    </row>
    <row r="196" spans="2:16">
      <c r="B196" s="108">
        <v>13</v>
      </c>
      <c r="C196" s="109" t="s">
        <v>61</v>
      </c>
      <c r="D196" s="70">
        <f t="shared" si="19"/>
        <v>65.989847715736047</v>
      </c>
      <c r="E196" s="110">
        <v>39.450000000000003</v>
      </c>
      <c r="F196" s="111">
        <v>1.6209999999999999E-2</v>
      </c>
      <c r="G196" s="107">
        <f t="shared" si="14"/>
        <v>39.466210000000004</v>
      </c>
      <c r="H196" s="72">
        <v>863.68</v>
      </c>
      <c r="I196" s="74" t="s">
        <v>60</v>
      </c>
      <c r="J196" s="71">
        <f t="shared" si="20"/>
        <v>863.68</v>
      </c>
      <c r="K196" s="72">
        <v>30.69</v>
      </c>
      <c r="L196" s="74" t="s">
        <v>60</v>
      </c>
      <c r="M196" s="71">
        <f t="shared" si="17"/>
        <v>30.69</v>
      </c>
      <c r="N196" s="72">
        <v>3.11</v>
      </c>
      <c r="O196" s="74" t="s">
        <v>60</v>
      </c>
      <c r="P196" s="71">
        <f t="shared" si="21"/>
        <v>3.11</v>
      </c>
    </row>
    <row r="197" spans="2:16">
      <c r="B197" s="108">
        <v>14</v>
      </c>
      <c r="C197" s="109" t="s">
        <v>61</v>
      </c>
      <c r="D197" s="70">
        <f t="shared" si="19"/>
        <v>71.065989847715741</v>
      </c>
      <c r="E197" s="110">
        <v>37.83</v>
      </c>
      <c r="F197" s="111">
        <v>1.5180000000000001E-2</v>
      </c>
      <c r="G197" s="107">
        <f t="shared" si="14"/>
        <v>37.845179999999999</v>
      </c>
      <c r="H197" s="72">
        <v>959.48</v>
      </c>
      <c r="I197" s="74" t="s">
        <v>60</v>
      </c>
      <c r="J197" s="71">
        <f t="shared" si="20"/>
        <v>959.48</v>
      </c>
      <c r="K197" s="72">
        <v>33.549999999999997</v>
      </c>
      <c r="L197" s="74" t="s">
        <v>60</v>
      </c>
      <c r="M197" s="71">
        <f t="shared" si="17"/>
        <v>33.549999999999997</v>
      </c>
      <c r="N197" s="72">
        <v>3.35</v>
      </c>
      <c r="O197" s="74" t="s">
        <v>60</v>
      </c>
      <c r="P197" s="71">
        <f t="shared" si="21"/>
        <v>3.35</v>
      </c>
    </row>
    <row r="198" spans="2:16">
      <c r="B198" s="108">
        <v>15</v>
      </c>
      <c r="C198" s="109" t="s">
        <v>61</v>
      </c>
      <c r="D198" s="70">
        <f t="shared" si="19"/>
        <v>76.142131979695435</v>
      </c>
      <c r="E198" s="110">
        <v>36.36</v>
      </c>
      <c r="F198" s="111">
        <v>1.427E-2</v>
      </c>
      <c r="G198" s="107">
        <f t="shared" si="14"/>
        <v>36.374270000000003</v>
      </c>
      <c r="H198" s="72">
        <v>1.06</v>
      </c>
      <c r="I198" s="73" t="s">
        <v>12</v>
      </c>
      <c r="J198" s="75">
        <f t="shared" ref="J198:J228" si="22">H198*1000</f>
        <v>1060</v>
      </c>
      <c r="K198" s="72">
        <v>36.4</v>
      </c>
      <c r="L198" s="74" t="s">
        <v>60</v>
      </c>
      <c r="M198" s="71">
        <f t="shared" si="17"/>
        <v>36.4</v>
      </c>
      <c r="N198" s="72">
        <v>3.6</v>
      </c>
      <c r="O198" s="74" t="s">
        <v>60</v>
      </c>
      <c r="P198" s="71">
        <f t="shared" si="21"/>
        <v>3.6</v>
      </c>
    </row>
    <row r="199" spans="2:16">
      <c r="B199" s="108">
        <v>16</v>
      </c>
      <c r="C199" s="109" t="s">
        <v>61</v>
      </c>
      <c r="D199" s="70">
        <f t="shared" si="19"/>
        <v>81.218274111675129</v>
      </c>
      <c r="E199" s="110">
        <v>35.03</v>
      </c>
      <c r="F199" s="111">
        <v>1.3469999999999999E-2</v>
      </c>
      <c r="G199" s="107">
        <f t="shared" si="14"/>
        <v>35.043469999999999</v>
      </c>
      <c r="H199" s="72">
        <v>1.1599999999999999</v>
      </c>
      <c r="I199" s="74" t="s">
        <v>12</v>
      </c>
      <c r="J199" s="75">
        <f t="shared" si="22"/>
        <v>1160</v>
      </c>
      <c r="K199" s="72">
        <v>39.24</v>
      </c>
      <c r="L199" s="74" t="s">
        <v>60</v>
      </c>
      <c r="M199" s="71">
        <f t="shared" si="17"/>
        <v>39.24</v>
      </c>
      <c r="N199" s="72">
        <v>3.86</v>
      </c>
      <c r="O199" s="74" t="s">
        <v>60</v>
      </c>
      <c r="P199" s="71">
        <f t="shared" si="21"/>
        <v>3.86</v>
      </c>
    </row>
    <row r="200" spans="2:16">
      <c r="B200" s="108">
        <v>17</v>
      </c>
      <c r="C200" s="109" t="s">
        <v>61</v>
      </c>
      <c r="D200" s="70">
        <f t="shared" si="19"/>
        <v>86.294416243654823</v>
      </c>
      <c r="E200" s="110">
        <v>33.82</v>
      </c>
      <c r="F200" s="111">
        <v>1.2760000000000001E-2</v>
      </c>
      <c r="G200" s="107">
        <f t="shared" si="14"/>
        <v>33.83276</v>
      </c>
      <c r="H200" s="72">
        <v>1.27</v>
      </c>
      <c r="I200" s="74" t="s">
        <v>12</v>
      </c>
      <c r="J200" s="75">
        <f t="shared" si="22"/>
        <v>1270</v>
      </c>
      <c r="K200" s="72">
        <v>42.09</v>
      </c>
      <c r="L200" s="74" t="s">
        <v>60</v>
      </c>
      <c r="M200" s="71">
        <f t="shared" si="17"/>
        <v>42.09</v>
      </c>
      <c r="N200" s="72">
        <v>4.13</v>
      </c>
      <c r="O200" s="74" t="s">
        <v>60</v>
      </c>
      <c r="P200" s="71">
        <f t="shared" si="21"/>
        <v>4.13</v>
      </c>
    </row>
    <row r="201" spans="2:16">
      <c r="B201" s="108">
        <v>18</v>
      </c>
      <c r="C201" s="109" t="s">
        <v>61</v>
      </c>
      <c r="D201" s="70">
        <f t="shared" si="19"/>
        <v>91.370558375634516</v>
      </c>
      <c r="E201" s="110">
        <v>32.71</v>
      </c>
      <c r="F201" s="111">
        <v>1.2120000000000001E-2</v>
      </c>
      <c r="G201" s="107">
        <f t="shared" si="14"/>
        <v>32.722120000000004</v>
      </c>
      <c r="H201" s="72">
        <v>1.38</v>
      </c>
      <c r="I201" s="74" t="s">
        <v>12</v>
      </c>
      <c r="J201" s="75">
        <f t="shared" si="22"/>
        <v>1380</v>
      </c>
      <c r="K201" s="72">
        <v>44.94</v>
      </c>
      <c r="L201" s="74" t="s">
        <v>60</v>
      </c>
      <c r="M201" s="71">
        <f t="shared" si="17"/>
        <v>44.94</v>
      </c>
      <c r="N201" s="72">
        <v>4.4000000000000004</v>
      </c>
      <c r="O201" s="74" t="s">
        <v>60</v>
      </c>
      <c r="P201" s="71">
        <f t="shared" si="21"/>
        <v>4.4000000000000004</v>
      </c>
    </row>
    <row r="202" spans="2:16">
      <c r="B202" s="108">
        <v>20</v>
      </c>
      <c r="C202" s="109" t="s">
        <v>61</v>
      </c>
      <c r="D202" s="70">
        <f t="shared" si="19"/>
        <v>101.5228426395939</v>
      </c>
      <c r="E202" s="110">
        <v>30.74</v>
      </c>
      <c r="F202" s="111">
        <v>1.102E-2</v>
      </c>
      <c r="G202" s="107">
        <f t="shared" si="14"/>
        <v>30.751019999999997</v>
      </c>
      <c r="H202" s="72">
        <v>1.62</v>
      </c>
      <c r="I202" s="74" t="s">
        <v>12</v>
      </c>
      <c r="J202" s="75">
        <f t="shared" si="22"/>
        <v>1620</v>
      </c>
      <c r="K202" s="72">
        <v>55.77</v>
      </c>
      <c r="L202" s="74" t="s">
        <v>60</v>
      </c>
      <c r="M202" s="71">
        <f t="shared" si="17"/>
        <v>55.77</v>
      </c>
      <c r="N202" s="72">
        <v>4.97</v>
      </c>
      <c r="O202" s="74" t="s">
        <v>60</v>
      </c>
      <c r="P202" s="71">
        <f t="shared" si="21"/>
        <v>4.97</v>
      </c>
    </row>
    <row r="203" spans="2:16">
      <c r="B203" s="108">
        <v>22.5</v>
      </c>
      <c r="C203" s="109" t="s">
        <v>61</v>
      </c>
      <c r="D203" s="70">
        <f t="shared" si="19"/>
        <v>114.21319796954315</v>
      </c>
      <c r="E203" s="110">
        <v>28.67</v>
      </c>
      <c r="F203" s="111">
        <v>9.9179999999999997E-3</v>
      </c>
      <c r="G203" s="107">
        <f t="shared" si="14"/>
        <v>28.679918000000001</v>
      </c>
      <c r="H203" s="72">
        <v>1.93</v>
      </c>
      <c r="I203" s="74" t="s">
        <v>12</v>
      </c>
      <c r="J203" s="75">
        <f t="shared" si="22"/>
        <v>1930</v>
      </c>
      <c r="K203" s="72">
        <v>71.099999999999994</v>
      </c>
      <c r="L203" s="74" t="s">
        <v>60</v>
      </c>
      <c r="M203" s="71">
        <f t="shared" si="17"/>
        <v>71.099999999999994</v>
      </c>
      <c r="N203" s="72">
        <v>5.72</v>
      </c>
      <c r="O203" s="74" t="s">
        <v>60</v>
      </c>
      <c r="P203" s="71">
        <f t="shared" si="21"/>
        <v>5.72</v>
      </c>
    </row>
    <row r="204" spans="2:16">
      <c r="B204" s="108">
        <v>25</v>
      </c>
      <c r="C204" s="109" t="s">
        <v>61</v>
      </c>
      <c r="D204" s="70">
        <f t="shared" si="19"/>
        <v>126.90355329949239</v>
      </c>
      <c r="E204" s="110">
        <v>26.94</v>
      </c>
      <c r="F204" s="111">
        <v>9.0209999999999995E-3</v>
      </c>
      <c r="G204" s="107">
        <f t="shared" si="14"/>
        <v>26.949021000000002</v>
      </c>
      <c r="H204" s="72">
        <v>2.2599999999999998</v>
      </c>
      <c r="I204" s="74" t="s">
        <v>12</v>
      </c>
      <c r="J204" s="75">
        <f t="shared" si="22"/>
        <v>2260</v>
      </c>
      <c r="K204" s="72">
        <v>85.29</v>
      </c>
      <c r="L204" s="74" t="s">
        <v>60</v>
      </c>
      <c r="M204" s="71">
        <f t="shared" si="17"/>
        <v>85.29</v>
      </c>
      <c r="N204" s="72">
        <v>6.52</v>
      </c>
      <c r="O204" s="74" t="s">
        <v>60</v>
      </c>
      <c r="P204" s="71">
        <f t="shared" si="21"/>
        <v>6.52</v>
      </c>
    </row>
    <row r="205" spans="2:16">
      <c r="B205" s="108">
        <v>27.5</v>
      </c>
      <c r="C205" s="109" t="s">
        <v>61</v>
      </c>
      <c r="D205" s="70">
        <f t="shared" si="19"/>
        <v>139.59390862944161</v>
      </c>
      <c r="E205" s="110">
        <v>25.47</v>
      </c>
      <c r="F205" s="111">
        <v>8.2789999999999999E-3</v>
      </c>
      <c r="G205" s="107">
        <f t="shared" si="14"/>
        <v>25.478279000000001</v>
      </c>
      <c r="H205" s="72">
        <v>2.61</v>
      </c>
      <c r="I205" s="74" t="s">
        <v>12</v>
      </c>
      <c r="J205" s="75">
        <f t="shared" si="22"/>
        <v>2610</v>
      </c>
      <c r="K205" s="72">
        <v>98.86</v>
      </c>
      <c r="L205" s="74" t="s">
        <v>60</v>
      </c>
      <c r="M205" s="71">
        <f t="shared" si="17"/>
        <v>98.86</v>
      </c>
      <c r="N205" s="72">
        <v>7.36</v>
      </c>
      <c r="O205" s="74" t="s">
        <v>60</v>
      </c>
      <c r="P205" s="71">
        <f t="shared" si="21"/>
        <v>7.36</v>
      </c>
    </row>
    <row r="206" spans="2:16">
      <c r="B206" s="108">
        <v>30</v>
      </c>
      <c r="C206" s="109" t="s">
        <v>61</v>
      </c>
      <c r="D206" s="70">
        <f t="shared" si="19"/>
        <v>152.28426395939087</v>
      </c>
      <c r="E206" s="110">
        <v>24.2</v>
      </c>
      <c r="F206" s="111">
        <v>7.6540000000000002E-3</v>
      </c>
      <c r="G206" s="107">
        <f t="shared" si="14"/>
        <v>24.207653999999998</v>
      </c>
      <c r="H206" s="72">
        <v>2.99</v>
      </c>
      <c r="I206" s="74" t="s">
        <v>12</v>
      </c>
      <c r="J206" s="75">
        <f t="shared" si="22"/>
        <v>2990</v>
      </c>
      <c r="K206" s="72">
        <v>112.04</v>
      </c>
      <c r="L206" s="74" t="s">
        <v>60</v>
      </c>
      <c r="M206" s="71">
        <f t="shared" si="17"/>
        <v>112.04</v>
      </c>
      <c r="N206" s="72">
        <v>8.23</v>
      </c>
      <c r="O206" s="74" t="s">
        <v>60</v>
      </c>
      <c r="P206" s="71">
        <f t="shared" si="21"/>
        <v>8.23</v>
      </c>
    </row>
    <row r="207" spans="2:16">
      <c r="B207" s="108">
        <v>32.5</v>
      </c>
      <c r="C207" s="109" t="s">
        <v>61</v>
      </c>
      <c r="D207" s="70">
        <f t="shared" si="19"/>
        <v>164.9746192893401</v>
      </c>
      <c r="E207" s="110">
        <v>23.1</v>
      </c>
      <c r="F207" s="111">
        <v>7.1209999999999997E-3</v>
      </c>
      <c r="G207" s="107">
        <f t="shared" si="14"/>
        <v>23.107121000000003</v>
      </c>
      <c r="H207" s="72">
        <v>3.38</v>
      </c>
      <c r="I207" s="74" t="s">
        <v>12</v>
      </c>
      <c r="J207" s="75">
        <f t="shared" si="22"/>
        <v>3380</v>
      </c>
      <c r="K207" s="72">
        <v>124.97</v>
      </c>
      <c r="L207" s="74" t="s">
        <v>60</v>
      </c>
      <c r="M207" s="71">
        <f t="shared" si="17"/>
        <v>124.97</v>
      </c>
      <c r="N207" s="72">
        <v>9.14</v>
      </c>
      <c r="O207" s="74" t="s">
        <v>60</v>
      </c>
      <c r="P207" s="71">
        <f t="shared" si="21"/>
        <v>9.14</v>
      </c>
    </row>
    <row r="208" spans="2:16">
      <c r="B208" s="108">
        <v>35</v>
      </c>
      <c r="C208" s="109" t="s">
        <v>61</v>
      </c>
      <c r="D208" s="70">
        <f t="shared" si="19"/>
        <v>177.66497461928935</v>
      </c>
      <c r="E208" s="110">
        <v>22.14</v>
      </c>
      <c r="F208" s="111">
        <v>6.6600000000000001E-3</v>
      </c>
      <c r="G208" s="107">
        <f t="shared" si="14"/>
        <v>22.146660000000001</v>
      </c>
      <c r="H208" s="72">
        <v>3.79</v>
      </c>
      <c r="I208" s="74" t="s">
        <v>12</v>
      </c>
      <c r="J208" s="75">
        <f t="shared" si="22"/>
        <v>3790</v>
      </c>
      <c r="K208" s="72">
        <v>137.72999999999999</v>
      </c>
      <c r="L208" s="74" t="s">
        <v>60</v>
      </c>
      <c r="M208" s="71">
        <f t="shared" si="17"/>
        <v>137.72999999999999</v>
      </c>
      <c r="N208" s="72">
        <v>10.07</v>
      </c>
      <c r="O208" s="74" t="s">
        <v>60</v>
      </c>
      <c r="P208" s="71">
        <f t="shared" si="21"/>
        <v>10.07</v>
      </c>
    </row>
    <row r="209" spans="2:16">
      <c r="B209" s="108">
        <v>37.5</v>
      </c>
      <c r="C209" s="109" t="s">
        <v>61</v>
      </c>
      <c r="D209" s="70">
        <f t="shared" si="19"/>
        <v>190.35532994923858</v>
      </c>
      <c r="E209" s="110">
        <v>21.29</v>
      </c>
      <c r="F209" s="111">
        <v>6.2570000000000004E-3</v>
      </c>
      <c r="G209" s="107">
        <f t="shared" si="14"/>
        <v>21.296257000000001</v>
      </c>
      <c r="H209" s="72">
        <v>4.21</v>
      </c>
      <c r="I209" s="74" t="s">
        <v>12</v>
      </c>
      <c r="J209" s="75">
        <f t="shared" si="22"/>
        <v>4210</v>
      </c>
      <c r="K209" s="72">
        <v>150.35</v>
      </c>
      <c r="L209" s="74" t="s">
        <v>60</v>
      </c>
      <c r="M209" s="71">
        <f t="shared" si="17"/>
        <v>150.35</v>
      </c>
      <c r="N209" s="72">
        <v>11.04</v>
      </c>
      <c r="O209" s="74" t="s">
        <v>60</v>
      </c>
      <c r="P209" s="71">
        <f t="shared" si="21"/>
        <v>11.04</v>
      </c>
    </row>
    <row r="210" spans="2:16">
      <c r="B210" s="108">
        <v>40</v>
      </c>
      <c r="C210" s="109" t="s">
        <v>61</v>
      </c>
      <c r="D210" s="70">
        <f t="shared" si="19"/>
        <v>203.04568527918781</v>
      </c>
      <c r="E210" s="110">
        <v>20.53</v>
      </c>
      <c r="F210" s="111">
        <v>5.9030000000000003E-3</v>
      </c>
      <c r="G210" s="107">
        <f t="shared" si="14"/>
        <v>20.535903000000001</v>
      </c>
      <c r="H210" s="72">
        <v>4.6500000000000004</v>
      </c>
      <c r="I210" s="74" t="s">
        <v>12</v>
      </c>
      <c r="J210" s="75">
        <f t="shared" si="22"/>
        <v>4650</v>
      </c>
      <c r="K210" s="72">
        <v>162.87</v>
      </c>
      <c r="L210" s="74" t="s">
        <v>60</v>
      </c>
      <c r="M210" s="71">
        <f t="shared" si="17"/>
        <v>162.87</v>
      </c>
      <c r="N210" s="72">
        <v>12.04</v>
      </c>
      <c r="O210" s="74" t="s">
        <v>60</v>
      </c>
      <c r="P210" s="71">
        <f t="shared" si="21"/>
        <v>12.04</v>
      </c>
    </row>
    <row r="211" spans="2:16">
      <c r="B211" s="108">
        <v>45</v>
      </c>
      <c r="C211" s="109" t="s">
        <v>61</v>
      </c>
      <c r="D211" s="70">
        <f t="shared" si="19"/>
        <v>228.42639593908629</v>
      </c>
      <c r="E211" s="110">
        <v>19.239999999999998</v>
      </c>
      <c r="F211" s="111">
        <v>5.306E-3</v>
      </c>
      <c r="G211" s="107">
        <f t="shared" si="14"/>
        <v>19.245305999999999</v>
      </c>
      <c r="H211" s="72">
        <v>5.59</v>
      </c>
      <c r="I211" s="74" t="s">
        <v>12</v>
      </c>
      <c r="J211" s="75">
        <f t="shared" si="22"/>
        <v>5590</v>
      </c>
      <c r="K211" s="72">
        <v>209.47</v>
      </c>
      <c r="L211" s="74" t="s">
        <v>60</v>
      </c>
      <c r="M211" s="71">
        <f t="shared" si="17"/>
        <v>209.47</v>
      </c>
      <c r="N211" s="72">
        <v>14.11</v>
      </c>
      <c r="O211" s="74" t="s">
        <v>60</v>
      </c>
      <c r="P211" s="71">
        <f t="shared" si="21"/>
        <v>14.11</v>
      </c>
    </row>
    <row r="212" spans="2:16">
      <c r="B212" s="108">
        <v>50</v>
      </c>
      <c r="C212" s="109" t="s">
        <v>61</v>
      </c>
      <c r="D212" s="70">
        <f t="shared" si="19"/>
        <v>253.80710659898477</v>
      </c>
      <c r="E212" s="110">
        <v>18.190000000000001</v>
      </c>
      <c r="F212" s="111">
        <v>4.8219999999999999E-3</v>
      </c>
      <c r="G212" s="107">
        <f t="shared" si="14"/>
        <v>18.194822000000002</v>
      </c>
      <c r="H212" s="72">
        <v>6.58</v>
      </c>
      <c r="I212" s="74" t="s">
        <v>12</v>
      </c>
      <c r="J212" s="75">
        <f t="shared" si="22"/>
        <v>6580</v>
      </c>
      <c r="K212" s="72">
        <v>251.92</v>
      </c>
      <c r="L212" s="74" t="s">
        <v>60</v>
      </c>
      <c r="M212" s="71">
        <f t="shared" si="17"/>
        <v>251.92</v>
      </c>
      <c r="N212" s="72">
        <v>16.27</v>
      </c>
      <c r="O212" s="74" t="s">
        <v>60</v>
      </c>
      <c r="P212" s="71">
        <f t="shared" si="21"/>
        <v>16.27</v>
      </c>
    </row>
    <row r="213" spans="2:16">
      <c r="B213" s="108">
        <v>55</v>
      </c>
      <c r="C213" s="109" t="s">
        <v>61</v>
      </c>
      <c r="D213" s="70">
        <f t="shared" si="19"/>
        <v>279.18781725888323</v>
      </c>
      <c r="E213" s="110">
        <v>17.309999999999999</v>
      </c>
      <c r="F213" s="111">
        <v>4.4229999999999998E-3</v>
      </c>
      <c r="G213" s="107">
        <f t="shared" ref="G213:G228" si="23">E213+F213</f>
        <v>17.314422999999998</v>
      </c>
      <c r="H213" s="72">
        <v>7.62</v>
      </c>
      <c r="I213" s="74" t="s">
        <v>12</v>
      </c>
      <c r="J213" s="75">
        <f t="shared" si="22"/>
        <v>7620</v>
      </c>
      <c r="K213" s="72">
        <v>291.95</v>
      </c>
      <c r="L213" s="74" t="s">
        <v>60</v>
      </c>
      <c r="M213" s="71">
        <f t="shared" si="17"/>
        <v>291.95</v>
      </c>
      <c r="N213" s="72">
        <v>18.52</v>
      </c>
      <c r="O213" s="74" t="s">
        <v>60</v>
      </c>
      <c r="P213" s="71">
        <f t="shared" si="21"/>
        <v>18.52</v>
      </c>
    </row>
    <row r="214" spans="2:16">
      <c r="B214" s="108">
        <v>60</v>
      </c>
      <c r="C214" s="109" t="s">
        <v>61</v>
      </c>
      <c r="D214" s="70">
        <f t="shared" si="19"/>
        <v>304.56852791878174</v>
      </c>
      <c r="E214" s="110">
        <v>16.57</v>
      </c>
      <c r="F214" s="111">
        <v>4.0870000000000004E-3</v>
      </c>
      <c r="G214" s="107">
        <f t="shared" si="23"/>
        <v>16.574086999999999</v>
      </c>
      <c r="H214" s="72">
        <v>8.7100000000000009</v>
      </c>
      <c r="I214" s="74" t="s">
        <v>12</v>
      </c>
      <c r="J214" s="75">
        <f t="shared" si="22"/>
        <v>8710</v>
      </c>
      <c r="K214" s="72">
        <v>330.34</v>
      </c>
      <c r="L214" s="74" t="s">
        <v>60</v>
      </c>
      <c r="M214" s="71">
        <f t="shared" si="17"/>
        <v>330.34</v>
      </c>
      <c r="N214" s="72">
        <v>20.83</v>
      </c>
      <c r="O214" s="74" t="s">
        <v>60</v>
      </c>
      <c r="P214" s="71">
        <f t="shared" si="21"/>
        <v>20.83</v>
      </c>
    </row>
    <row r="215" spans="2:16">
      <c r="B215" s="108">
        <v>65</v>
      </c>
      <c r="C215" s="109" t="s">
        <v>61</v>
      </c>
      <c r="D215" s="70">
        <f t="shared" si="19"/>
        <v>329.94923857868019</v>
      </c>
      <c r="E215" s="110">
        <v>15.94</v>
      </c>
      <c r="F215" s="111">
        <v>3.8E-3</v>
      </c>
      <c r="G215" s="107">
        <f t="shared" si="23"/>
        <v>15.9438</v>
      </c>
      <c r="H215" s="72">
        <v>9.85</v>
      </c>
      <c r="I215" s="74" t="s">
        <v>12</v>
      </c>
      <c r="J215" s="75">
        <f t="shared" si="22"/>
        <v>9850</v>
      </c>
      <c r="K215" s="72">
        <v>367.52</v>
      </c>
      <c r="L215" s="74" t="s">
        <v>60</v>
      </c>
      <c r="M215" s="71">
        <f t="shared" si="17"/>
        <v>367.52</v>
      </c>
      <c r="N215" s="72">
        <v>23.21</v>
      </c>
      <c r="O215" s="74" t="s">
        <v>60</v>
      </c>
      <c r="P215" s="71">
        <f t="shared" si="21"/>
        <v>23.21</v>
      </c>
    </row>
    <row r="216" spans="2:16">
      <c r="B216" s="108">
        <v>70</v>
      </c>
      <c r="C216" s="109" t="s">
        <v>61</v>
      </c>
      <c r="D216" s="70">
        <f t="shared" si="19"/>
        <v>355.32994923857871</v>
      </c>
      <c r="E216" s="110">
        <v>15.39</v>
      </c>
      <c r="F216" s="111">
        <v>3.5530000000000002E-3</v>
      </c>
      <c r="G216" s="107">
        <f t="shared" si="23"/>
        <v>15.393553000000001</v>
      </c>
      <c r="H216" s="72">
        <v>11.03</v>
      </c>
      <c r="I216" s="74" t="s">
        <v>12</v>
      </c>
      <c r="J216" s="75">
        <f t="shared" si="22"/>
        <v>11030</v>
      </c>
      <c r="K216" s="72">
        <v>403.74</v>
      </c>
      <c r="L216" s="74" t="s">
        <v>60</v>
      </c>
      <c r="M216" s="71">
        <f t="shared" si="17"/>
        <v>403.74</v>
      </c>
      <c r="N216" s="72">
        <v>25.64</v>
      </c>
      <c r="O216" s="74" t="s">
        <v>60</v>
      </c>
      <c r="P216" s="71">
        <f t="shared" si="21"/>
        <v>25.64</v>
      </c>
    </row>
    <row r="217" spans="2:16">
      <c r="B217" s="108">
        <v>80</v>
      </c>
      <c r="C217" s="109" t="s">
        <v>61</v>
      </c>
      <c r="D217" s="70">
        <f t="shared" si="19"/>
        <v>406.09137055837562</v>
      </c>
      <c r="E217" s="110">
        <v>14.49</v>
      </c>
      <c r="F217" s="111">
        <v>3.1459999999999999E-3</v>
      </c>
      <c r="G217" s="107">
        <f t="shared" si="23"/>
        <v>14.493145999999999</v>
      </c>
      <c r="H217" s="72">
        <v>13.51</v>
      </c>
      <c r="I217" s="74" t="s">
        <v>12</v>
      </c>
      <c r="J217" s="75">
        <f t="shared" si="22"/>
        <v>13510</v>
      </c>
      <c r="K217" s="72">
        <v>534.79999999999995</v>
      </c>
      <c r="L217" s="74" t="s">
        <v>60</v>
      </c>
      <c r="M217" s="71">
        <f t="shared" si="17"/>
        <v>534.79999999999995</v>
      </c>
      <c r="N217" s="72">
        <v>30.65</v>
      </c>
      <c r="O217" s="74" t="s">
        <v>60</v>
      </c>
      <c r="P217" s="71">
        <f t="shared" si="21"/>
        <v>30.65</v>
      </c>
    </row>
    <row r="218" spans="2:16">
      <c r="B218" s="108">
        <v>90</v>
      </c>
      <c r="C218" s="109" t="s">
        <v>61</v>
      </c>
      <c r="D218" s="70">
        <f t="shared" si="19"/>
        <v>456.85279187817258</v>
      </c>
      <c r="E218" s="110">
        <v>13.78</v>
      </c>
      <c r="F218" s="111">
        <v>2.826E-3</v>
      </c>
      <c r="G218" s="107">
        <f t="shared" si="23"/>
        <v>13.782826</v>
      </c>
      <c r="H218" s="72">
        <v>16.13</v>
      </c>
      <c r="I218" s="74" t="s">
        <v>12</v>
      </c>
      <c r="J218" s="75">
        <f t="shared" si="22"/>
        <v>16129.999999999998</v>
      </c>
      <c r="K218" s="72">
        <v>650.64</v>
      </c>
      <c r="L218" s="74" t="s">
        <v>60</v>
      </c>
      <c r="M218" s="71">
        <f t="shared" si="17"/>
        <v>650.64</v>
      </c>
      <c r="N218" s="72">
        <v>35.81</v>
      </c>
      <c r="O218" s="74" t="s">
        <v>60</v>
      </c>
      <c r="P218" s="71">
        <f t="shared" si="21"/>
        <v>35.81</v>
      </c>
    </row>
    <row r="219" spans="2:16">
      <c r="B219" s="108">
        <v>100</v>
      </c>
      <c r="C219" s="109" t="s">
        <v>61</v>
      </c>
      <c r="D219" s="70">
        <f t="shared" si="19"/>
        <v>507.61421319796955</v>
      </c>
      <c r="E219" s="110">
        <v>13.22</v>
      </c>
      <c r="F219" s="111">
        <v>2.5669999999999998E-3</v>
      </c>
      <c r="G219" s="107">
        <f t="shared" si="23"/>
        <v>13.222567000000002</v>
      </c>
      <c r="H219" s="72">
        <v>18.87</v>
      </c>
      <c r="I219" s="74" t="s">
        <v>12</v>
      </c>
      <c r="J219" s="75">
        <f t="shared" si="22"/>
        <v>18870</v>
      </c>
      <c r="K219" s="72">
        <v>757.49</v>
      </c>
      <c r="L219" s="74" t="s">
        <v>60</v>
      </c>
      <c r="M219" s="71">
        <f t="shared" si="17"/>
        <v>757.49</v>
      </c>
      <c r="N219" s="72">
        <v>41.08</v>
      </c>
      <c r="O219" s="74" t="s">
        <v>60</v>
      </c>
      <c r="P219" s="71">
        <f t="shared" si="21"/>
        <v>41.08</v>
      </c>
    </row>
    <row r="220" spans="2:16">
      <c r="B220" s="108">
        <v>110</v>
      </c>
      <c r="C220" s="109" t="s">
        <v>61</v>
      </c>
      <c r="D220" s="70">
        <f t="shared" si="19"/>
        <v>558.37563451776646</v>
      </c>
      <c r="E220" s="110">
        <v>12.76</v>
      </c>
      <c r="F220" s="111">
        <v>2.3530000000000001E-3</v>
      </c>
      <c r="G220" s="107">
        <f t="shared" si="23"/>
        <v>12.762352999999999</v>
      </c>
      <c r="H220" s="72">
        <v>21.72</v>
      </c>
      <c r="I220" s="74" t="s">
        <v>12</v>
      </c>
      <c r="J220" s="75">
        <f t="shared" si="22"/>
        <v>21720</v>
      </c>
      <c r="K220" s="72">
        <v>858.03</v>
      </c>
      <c r="L220" s="74" t="s">
        <v>60</v>
      </c>
      <c r="M220" s="71">
        <f t="shared" si="17"/>
        <v>858.03</v>
      </c>
      <c r="N220" s="72">
        <v>46.43</v>
      </c>
      <c r="O220" s="74" t="s">
        <v>60</v>
      </c>
      <c r="P220" s="71">
        <f t="shared" si="21"/>
        <v>46.43</v>
      </c>
    </row>
    <row r="221" spans="2:16">
      <c r="B221" s="108">
        <v>120</v>
      </c>
      <c r="C221" s="109" t="s">
        <v>61</v>
      </c>
      <c r="D221" s="70">
        <f t="shared" si="19"/>
        <v>609.13705583756348</v>
      </c>
      <c r="E221" s="110">
        <v>12.39</v>
      </c>
      <c r="F221" s="111">
        <v>2.173E-3</v>
      </c>
      <c r="G221" s="107">
        <f t="shared" si="23"/>
        <v>12.392173000000001</v>
      </c>
      <c r="H221" s="72">
        <v>24.66</v>
      </c>
      <c r="I221" s="74" t="s">
        <v>12</v>
      </c>
      <c r="J221" s="75">
        <f t="shared" si="22"/>
        <v>24660</v>
      </c>
      <c r="K221" s="72">
        <v>953.69</v>
      </c>
      <c r="L221" s="74" t="s">
        <v>60</v>
      </c>
      <c r="M221" s="71">
        <f t="shared" si="17"/>
        <v>953.69</v>
      </c>
      <c r="N221" s="72">
        <v>51.84</v>
      </c>
      <c r="O221" s="74" t="s">
        <v>60</v>
      </c>
      <c r="P221" s="71">
        <f t="shared" si="21"/>
        <v>51.84</v>
      </c>
    </row>
    <row r="222" spans="2:16">
      <c r="B222" s="108">
        <v>130</v>
      </c>
      <c r="C222" s="109" t="s">
        <v>61</v>
      </c>
      <c r="D222" s="70">
        <f t="shared" si="19"/>
        <v>659.89847715736039</v>
      </c>
      <c r="E222" s="110">
        <v>12.08</v>
      </c>
      <c r="F222" s="111">
        <v>2.0200000000000001E-3</v>
      </c>
      <c r="G222" s="107">
        <f t="shared" si="23"/>
        <v>12.08202</v>
      </c>
      <c r="H222" s="72">
        <v>27.69</v>
      </c>
      <c r="I222" s="74" t="s">
        <v>12</v>
      </c>
      <c r="J222" s="75">
        <f t="shared" si="22"/>
        <v>27690</v>
      </c>
      <c r="K222" s="72">
        <v>1.05</v>
      </c>
      <c r="L222" s="73" t="s">
        <v>12</v>
      </c>
      <c r="M222" s="75">
        <f t="shared" ref="M222:M228" si="24">K222*1000</f>
        <v>1050</v>
      </c>
      <c r="N222" s="72">
        <v>57.28</v>
      </c>
      <c r="O222" s="74" t="s">
        <v>60</v>
      </c>
      <c r="P222" s="71">
        <f t="shared" si="21"/>
        <v>57.28</v>
      </c>
    </row>
    <row r="223" spans="2:16">
      <c r="B223" s="108">
        <v>140</v>
      </c>
      <c r="C223" s="109" t="s">
        <v>61</v>
      </c>
      <c r="D223" s="70">
        <f t="shared" si="19"/>
        <v>710.65989847715741</v>
      </c>
      <c r="E223" s="110">
        <v>11.81</v>
      </c>
      <c r="F223" s="111">
        <v>1.8879999999999999E-3</v>
      </c>
      <c r="G223" s="107">
        <f t="shared" si="23"/>
        <v>11.811888</v>
      </c>
      <c r="H223" s="72">
        <v>30.79</v>
      </c>
      <c r="I223" s="74" t="s">
        <v>12</v>
      </c>
      <c r="J223" s="75">
        <f t="shared" si="22"/>
        <v>30790</v>
      </c>
      <c r="K223" s="72">
        <v>1.1299999999999999</v>
      </c>
      <c r="L223" s="74" t="s">
        <v>12</v>
      </c>
      <c r="M223" s="75">
        <f t="shared" si="24"/>
        <v>1130</v>
      </c>
      <c r="N223" s="72">
        <v>62.75</v>
      </c>
      <c r="O223" s="74" t="s">
        <v>60</v>
      </c>
      <c r="P223" s="71">
        <f t="shared" si="21"/>
        <v>62.75</v>
      </c>
    </row>
    <row r="224" spans="2:16">
      <c r="B224" s="108">
        <v>150</v>
      </c>
      <c r="C224" s="109" t="s">
        <v>61</v>
      </c>
      <c r="D224" s="70">
        <f t="shared" si="19"/>
        <v>761.42131979695432</v>
      </c>
      <c r="E224" s="110">
        <v>11.59</v>
      </c>
      <c r="F224" s="111">
        <v>1.7719999999999999E-3</v>
      </c>
      <c r="G224" s="107">
        <f t="shared" si="23"/>
        <v>11.591772000000001</v>
      </c>
      <c r="H224" s="72">
        <v>33.950000000000003</v>
      </c>
      <c r="I224" s="74" t="s">
        <v>12</v>
      </c>
      <c r="J224" s="75">
        <f t="shared" si="22"/>
        <v>33950</v>
      </c>
      <c r="K224" s="72">
        <v>1.22</v>
      </c>
      <c r="L224" s="74" t="s">
        <v>12</v>
      </c>
      <c r="M224" s="75">
        <f t="shared" si="24"/>
        <v>1220</v>
      </c>
      <c r="N224" s="72">
        <v>68.22</v>
      </c>
      <c r="O224" s="74" t="s">
        <v>60</v>
      </c>
      <c r="P224" s="71">
        <f t="shared" si="21"/>
        <v>68.22</v>
      </c>
    </row>
    <row r="225" spans="1:16">
      <c r="B225" s="108">
        <v>160</v>
      </c>
      <c r="C225" s="109" t="s">
        <v>61</v>
      </c>
      <c r="D225" s="70">
        <f t="shared" si="19"/>
        <v>812.18274111675123</v>
      </c>
      <c r="E225" s="110">
        <v>11.4</v>
      </c>
      <c r="F225" s="111">
        <v>1.67E-3</v>
      </c>
      <c r="G225" s="107">
        <f t="shared" si="23"/>
        <v>11.401670000000001</v>
      </c>
      <c r="H225" s="72">
        <v>37.17</v>
      </c>
      <c r="I225" s="74" t="s">
        <v>12</v>
      </c>
      <c r="J225" s="75">
        <f t="shared" si="22"/>
        <v>37170</v>
      </c>
      <c r="K225" s="72">
        <v>1.3</v>
      </c>
      <c r="L225" s="74" t="s">
        <v>12</v>
      </c>
      <c r="M225" s="75">
        <f t="shared" si="24"/>
        <v>1300</v>
      </c>
      <c r="N225" s="72">
        <v>73.680000000000007</v>
      </c>
      <c r="O225" s="74" t="s">
        <v>60</v>
      </c>
      <c r="P225" s="71">
        <f t="shared" si="21"/>
        <v>73.680000000000007</v>
      </c>
    </row>
    <row r="226" spans="1:16">
      <c r="B226" s="108">
        <v>170</v>
      </c>
      <c r="C226" s="109" t="s">
        <v>61</v>
      </c>
      <c r="D226" s="70">
        <f t="shared" si="19"/>
        <v>862.94416243654825</v>
      </c>
      <c r="E226" s="110">
        <v>11.23</v>
      </c>
      <c r="F226" s="111">
        <v>1.58E-3</v>
      </c>
      <c r="G226" s="107">
        <f t="shared" si="23"/>
        <v>11.231580000000001</v>
      </c>
      <c r="H226" s="72">
        <v>40.44</v>
      </c>
      <c r="I226" s="74" t="s">
        <v>12</v>
      </c>
      <c r="J226" s="75">
        <f t="shared" si="22"/>
        <v>40440</v>
      </c>
      <c r="K226" s="72">
        <v>1.38</v>
      </c>
      <c r="L226" s="74" t="s">
        <v>12</v>
      </c>
      <c r="M226" s="75">
        <f t="shared" si="24"/>
        <v>1380</v>
      </c>
      <c r="N226" s="72">
        <v>79.13</v>
      </c>
      <c r="O226" s="74" t="s">
        <v>60</v>
      </c>
      <c r="P226" s="71">
        <f t="shared" si="21"/>
        <v>79.13</v>
      </c>
    </row>
    <row r="227" spans="1:16">
      <c r="B227" s="108">
        <v>180</v>
      </c>
      <c r="C227" s="109" t="s">
        <v>61</v>
      </c>
      <c r="D227" s="70">
        <f t="shared" si="19"/>
        <v>913.70558375634516</v>
      </c>
      <c r="E227" s="110">
        <v>11.09</v>
      </c>
      <c r="F227" s="111">
        <v>1.4989999999999999E-3</v>
      </c>
      <c r="G227" s="107">
        <f t="shared" si="23"/>
        <v>11.091499000000001</v>
      </c>
      <c r="H227" s="72">
        <v>43.76</v>
      </c>
      <c r="I227" s="74" t="s">
        <v>12</v>
      </c>
      <c r="J227" s="75">
        <f t="shared" si="22"/>
        <v>43760</v>
      </c>
      <c r="K227" s="72">
        <v>1.46</v>
      </c>
      <c r="L227" s="74" t="s">
        <v>12</v>
      </c>
      <c r="M227" s="75">
        <f t="shared" si="24"/>
        <v>1460</v>
      </c>
      <c r="N227" s="72">
        <v>84.55</v>
      </c>
      <c r="O227" s="74" t="s">
        <v>60</v>
      </c>
      <c r="P227" s="71">
        <f t="shared" si="21"/>
        <v>84.55</v>
      </c>
    </row>
    <row r="228" spans="1:16">
      <c r="A228" s="4">
        <v>228</v>
      </c>
      <c r="B228" s="108">
        <v>197</v>
      </c>
      <c r="C228" s="109" t="s">
        <v>61</v>
      </c>
      <c r="D228" s="70">
        <f t="shared" si="19"/>
        <v>1000</v>
      </c>
      <c r="E228" s="110">
        <v>10.89</v>
      </c>
      <c r="F228" s="111">
        <v>1.3799999999999999E-3</v>
      </c>
      <c r="G228" s="107">
        <f t="shared" si="23"/>
        <v>10.89138</v>
      </c>
      <c r="H228" s="72">
        <v>49.48</v>
      </c>
      <c r="I228" s="74" t="s">
        <v>12</v>
      </c>
      <c r="J228" s="75">
        <f t="shared" si="22"/>
        <v>49480</v>
      </c>
      <c r="K228" s="72">
        <v>1.67</v>
      </c>
      <c r="L228" s="74" t="s">
        <v>12</v>
      </c>
      <c r="M228" s="75">
        <f t="shared" si="24"/>
        <v>1670</v>
      </c>
      <c r="N228" s="72">
        <v>93.71</v>
      </c>
      <c r="O228" s="74" t="s">
        <v>60</v>
      </c>
      <c r="P228" s="71">
        <f t="shared" si="21"/>
        <v>93.71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1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91</v>
      </c>
      <c r="F2" s="7"/>
      <c r="G2" s="7"/>
      <c r="L2" s="5" t="s">
        <v>92</v>
      </c>
      <c r="M2" s="8"/>
      <c r="N2" s="9" t="s">
        <v>14</v>
      </c>
      <c r="R2" s="46"/>
      <c r="S2" s="128"/>
      <c r="T2" s="25"/>
      <c r="U2" s="46"/>
      <c r="V2" s="129"/>
      <c r="W2" s="25"/>
      <c r="X2" s="25"/>
      <c r="Y2" s="25"/>
    </row>
    <row r="3" spans="1:25">
      <c r="A3" s="4">
        <v>3</v>
      </c>
      <c r="B3" s="12" t="s">
        <v>15</v>
      </c>
      <c r="C3" s="13" t="s">
        <v>16</v>
      </c>
      <c r="E3" s="12" t="s">
        <v>108</v>
      </c>
      <c r="F3" s="185"/>
      <c r="G3" s="14" t="s">
        <v>17</v>
      </c>
      <c r="H3" s="14"/>
      <c r="I3" s="14"/>
      <c r="K3" s="15"/>
      <c r="L3" s="5" t="s">
        <v>93</v>
      </c>
      <c r="M3" s="16"/>
      <c r="N3" s="9" t="s">
        <v>94</v>
      </c>
      <c r="O3" s="9"/>
      <c r="R3" s="25"/>
      <c r="S3" s="25"/>
      <c r="T3" s="25"/>
      <c r="U3" s="46"/>
      <c r="V3" s="122"/>
      <c r="W3" s="123"/>
      <c r="X3" s="25"/>
      <c r="Y3" s="25"/>
    </row>
    <row r="4" spans="1:25">
      <c r="A4" s="4">
        <v>4</v>
      </c>
      <c r="B4" s="12" t="s">
        <v>95</v>
      </c>
      <c r="C4" s="20">
        <v>79</v>
      </c>
      <c r="D4" s="21"/>
      <c r="F4" s="14" t="s">
        <v>11</v>
      </c>
      <c r="G4" s="14" t="s">
        <v>11</v>
      </c>
      <c r="H4" s="14" t="s">
        <v>18</v>
      </c>
      <c r="I4" s="14" t="s">
        <v>1</v>
      </c>
      <c r="J4" s="9"/>
      <c r="K4" s="22" t="s">
        <v>19</v>
      </c>
      <c r="L4" s="9"/>
      <c r="M4" s="9"/>
      <c r="N4" s="9"/>
      <c r="O4" s="9"/>
      <c r="R4" s="46"/>
      <c r="S4" s="23"/>
      <c r="T4" s="25"/>
      <c r="U4" s="25"/>
      <c r="V4" s="130"/>
      <c r="W4" s="25"/>
      <c r="X4" s="25"/>
      <c r="Y4" s="25"/>
    </row>
    <row r="5" spans="1:25">
      <c r="A5" s="1">
        <v>5</v>
      </c>
      <c r="B5" s="12" t="s">
        <v>20</v>
      </c>
      <c r="C5" s="20">
        <v>197</v>
      </c>
      <c r="D5" s="21" t="s">
        <v>21</v>
      </c>
      <c r="F5" s="14" t="s">
        <v>0</v>
      </c>
      <c r="G5" s="14" t="s">
        <v>22</v>
      </c>
      <c r="H5" s="14" t="s">
        <v>23</v>
      </c>
      <c r="I5" s="14" t="s">
        <v>23</v>
      </c>
      <c r="J5" s="24" t="s">
        <v>24</v>
      </c>
      <c r="K5" s="5" t="s">
        <v>25</v>
      </c>
      <c r="L5" s="14"/>
      <c r="M5" s="14"/>
      <c r="N5" s="9"/>
      <c r="O5" s="15" t="s">
        <v>105</v>
      </c>
      <c r="P5" s="1" t="str">
        <f ca="1">RIGHT(CELL("filename",A1),LEN(CELL("filename",A1))-FIND("]",CELL("filename",A1)))</f>
        <v>srim197Au_Au</v>
      </c>
      <c r="R5" s="46"/>
      <c r="S5" s="23"/>
      <c r="T5" s="124"/>
      <c r="U5" s="121"/>
      <c r="V5" s="98"/>
      <c r="W5" s="25"/>
      <c r="X5" s="25"/>
      <c r="Y5" s="25"/>
    </row>
    <row r="6" spans="1:25">
      <c r="A6" s="4">
        <v>6</v>
      </c>
      <c r="B6" s="12" t="s">
        <v>26</v>
      </c>
      <c r="C6" s="26" t="s">
        <v>82</v>
      </c>
      <c r="D6" s="21" t="s">
        <v>28</v>
      </c>
      <c r="F6" s="27" t="s">
        <v>81</v>
      </c>
      <c r="G6" s="28">
        <v>79</v>
      </c>
      <c r="H6" s="28">
        <v>100</v>
      </c>
      <c r="I6" s="29">
        <v>100</v>
      </c>
      <c r="J6" s="4">
        <v>1</v>
      </c>
      <c r="K6" s="30">
        <v>193.1</v>
      </c>
      <c r="L6" s="22" t="s">
        <v>96</v>
      </c>
      <c r="M6" s="9"/>
      <c r="N6" s="9"/>
      <c r="O6" s="15" t="s">
        <v>104</v>
      </c>
      <c r="P6" s="131" t="s">
        <v>106</v>
      </c>
      <c r="R6" s="46"/>
      <c r="S6" s="23"/>
      <c r="T6" s="58"/>
      <c r="U6" s="121"/>
      <c r="V6" s="98"/>
      <c r="W6" s="25"/>
      <c r="X6" s="25"/>
      <c r="Y6" s="25"/>
    </row>
    <row r="7" spans="1:25">
      <c r="A7" s="1">
        <v>7</v>
      </c>
      <c r="B7" s="31"/>
      <c r="C7" s="26" t="s">
        <v>83</v>
      </c>
      <c r="F7" s="32"/>
      <c r="G7" s="33"/>
      <c r="H7" s="33"/>
      <c r="I7" s="34"/>
      <c r="J7" s="4">
        <v>2</v>
      </c>
      <c r="K7" s="35">
        <v>1931</v>
      </c>
      <c r="L7" s="22" t="s">
        <v>97</v>
      </c>
      <c r="M7" s="9"/>
      <c r="N7" s="9"/>
      <c r="O7" s="9"/>
      <c r="R7" s="46"/>
      <c r="S7" s="23"/>
      <c r="T7" s="25"/>
      <c r="U7" s="121"/>
      <c r="V7" s="98"/>
      <c r="W7" s="25"/>
      <c r="X7" s="36"/>
      <c r="Y7" s="25"/>
    </row>
    <row r="8" spans="1:25">
      <c r="A8" s="1">
        <v>8</v>
      </c>
      <c r="B8" s="12" t="s">
        <v>98</v>
      </c>
      <c r="C8" s="37">
        <v>19.311</v>
      </c>
      <c r="D8" s="38" t="s">
        <v>9</v>
      </c>
      <c r="F8" s="32"/>
      <c r="G8" s="33"/>
      <c r="H8" s="33"/>
      <c r="I8" s="34"/>
      <c r="J8" s="4">
        <v>3</v>
      </c>
      <c r="K8" s="35">
        <v>1931</v>
      </c>
      <c r="L8" s="22" t="s">
        <v>31</v>
      </c>
      <c r="M8" s="9"/>
      <c r="N8" s="9"/>
      <c r="O8" s="9"/>
      <c r="R8" s="46"/>
      <c r="S8" s="23"/>
      <c r="T8" s="25"/>
      <c r="U8" s="121"/>
      <c r="V8" s="99"/>
      <c r="W8" s="25"/>
      <c r="X8" s="40"/>
      <c r="Y8" s="125"/>
    </row>
    <row r="9" spans="1:25">
      <c r="A9" s="1">
        <v>9</v>
      </c>
      <c r="B9" s="31"/>
      <c r="C9" s="37">
        <v>5.904E+22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32</v>
      </c>
      <c r="M9" s="9"/>
      <c r="N9" s="9"/>
      <c r="O9" s="9"/>
      <c r="R9" s="46"/>
      <c r="S9" s="41"/>
      <c r="T9" s="126"/>
      <c r="U9" s="121"/>
      <c r="V9" s="99"/>
      <c r="W9" s="25"/>
      <c r="X9" s="40"/>
      <c r="Y9" s="125"/>
    </row>
    <row r="10" spans="1:25">
      <c r="A10" s="1">
        <v>10</v>
      </c>
      <c r="B10" s="12" t="s">
        <v>99</v>
      </c>
      <c r="C10" s="42">
        <v>-6.5699999999999995E-2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100</v>
      </c>
      <c r="M10" s="9"/>
      <c r="N10" s="9"/>
      <c r="O10" s="9"/>
      <c r="R10" s="46"/>
      <c r="S10" s="41"/>
      <c r="T10" s="58"/>
      <c r="U10" s="121"/>
      <c r="V10" s="99"/>
      <c r="W10" s="25"/>
      <c r="X10" s="40"/>
      <c r="Y10" s="125"/>
    </row>
    <row r="11" spans="1:25">
      <c r="A11" s="1">
        <v>11</v>
      </c>
      <c r="C11" s="43" t="s">
        <v>35</v>
      </c>
      <c r="D11" s="7" t="s">
        <v>36</v>
      </c>
      <c r="F11" s="32"/>
      <c r="G11" s="33"/>
      <c r="H11" s="33"/>
      <c r="I11" s="34"/>
      <c r="J11" s="4">
        <v>6</v>
      </c>
      <c r="K11" s="35">
        <v>1000</v>
      </c>
      <c r="L11" s="22" t="s">
        <v>37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38</v>
      </c>
      <c r="C12" s="44">
        <v>20</v>
      </c>
      <c r="D12" s="45">
        <f>$C$5/100</f>
        <v>1.97</v>
      </c>
      <c r="E12" s="21" t="s">
        <v>89</v>
      </c>
      <c r="F12" s="32"/>
      <c r="G12" s="33"/>
      <c r="H12" s="33"/>
      <c r="I12" s="34"/>
      <c r="J12" s="4">
        <v>7</v>
      </c>
      <c r="K12" s="35">
        <v>327.07</v>
      </c>
      <c r="L12" s="22" t="s">
        <v>39</v>
      </c>
      <c r="M12" s="9"/>
      <c r="R12" s="46"/>
      <c r="S12" s="47"/>
      <c r="T12" s="25"/>
      <c r="U12" s="25"/>
      <c r="V12" s="93"/>
      <c r="W12" s="93"/>
      <c r="X12" s="93"/>
      <c r="Y12" s="25"/>
    </row>
    <row r="13" spans="1:25">
      <c r="A13" s="1">
        <v>13</v>
      </c>
      <c r="B13" s="5" t="s">
        <v>40</v>
      </c>
      <c r="C13" s="48">
        <v>228</v>
      </c>
      <c r="D13" s="45">
        <f>$C$5*1000000</f>
        <v>197000000</v>
      </c>
      <c r="E13" s="21" t="s">
        <v>71</v>
      </c>
      <c r="F13" s="49"/>
      <c r="G13" s="50"/>
      <c r="H13" s="50"/>
      <c r="I13" s="51"/>
      <c r="J13" s="4">
        <v>8</v>
      </c>
      <c r="K13" s="52">
        <v>8.3838999999999997E-2</v>
      </c>
      <c r="L13" s="22" t="s">
        <v>41</v>
      </c>
      <c r="R13" s="46"/>
      <c r="S13" s="47"/>
      <c r="T13" s="25"/>
      <c r="U13" s="46"/>
      <c r="V13" s="93"/>
      <c r="W13" s="93"/>
      <c r="X13" s="39"/>
      <c r="Y13" s="25"/>
    </row>
    <row r="14" spans="1:25" ht="13.5">
      <c r="A14" s="1">
        <v>14</v>
      </c>
      <c r="B14" s="5" t="s">
        <v>168</v>
      </c>
      <c r="C14" s="81"/>
      <c r="D14" s="21" t="s">
        <v>169</v>
      </c>
      <c r="E14" s="25"/>
      <c r="F14" s="25"/>
      <c r="G14" s="25"/>
      <c r="H14" s="85">
        <f>SUM(H6:H13)</f>
        <v>100</v>
      </c>
      <c r="I14" s="85">
        <f>SUM(I6:I13)</f>
        <v>100</v>
      </c>
      <c r="J14" s="4">
        <v>0</v>
      </c>
      <c r="K14" s="53" t="s">
        <v>42</v>
      </c>
      <c r="L14" s="54"/>
      <c r="N14" s="43"/>
      <c r="O14" s="43"/>
      <c r="P14" s="43"/>
      <c r="R14" s="46"/>
      <c r="S14" s="47"/>
      <c r="T14" s="25"/>
      <c r="U14" s="46"/>
      <c r="V14" s="96"/>
      <c r="W14" s="96"/>
      <c r="X14" s="127"/>
      <c r="Y14" s="25"/>
    </row>
    <row r="15" spans="1:25" ht="13.5">
      <c r="A15" s="1">
        <v>15</v>
      </c>
      <c r="B15" s="5" t="s">
        <v>172</v>
      </c>
      <c r="C15" s="82"/>
      <c r="D15" s="80" t="s">
        <v>173</v>
      </c>
      <c r="E15" s="100"/>
      <c r="F15" s="100"/>
      <c r="G15" s="100"/>
      <c r="H15" s="58"/>
      <c r="I15" s="58"/>
      <c r="J15" s="101"/>
      <c r="K15" s="59"/>
      <c r="L15" s="60"/>
      <c r="M15" s="101"/>
      <c r="N15" s="21"/>
      <c r="O15" s="21"/>
      <c r="P15" s="101"/>
      <c r="R15" s="46"/>
      <c r="S15" s="47"/>
      <c r="T15" s="25"/>
      <c r="U15" s="25"/>
      <c r="V15" s="97"/>
      <c r="W15" s="97"/>
      <c r="X15" s="40"/>
      <c r="Y15" s="25"/>
    </row>
    <row r="16" spans="1:25">
      <c r="A16" s="1">
        <v>16</v>
      </c>
      <c r="B16" s="21"/>
      <c r="C16" s="56"/>
      <c r="D16" s="57"/>
      <c r="F16" s="61" t="s">
        <v>43</v>
      </c>
      <c r="G16" s="100"/>
      <c r="H16" s="62"/>
      <c r="I16" s="58"/>
      <c r="J16" s="102"/>
      <c r="K16" s="59"/>
      <c r="L16" s="60"/>
      <c r="M16" s="21"/>
      <c r="N16" s="21"/>
      <c r="O16" s="21"/>
      <c r="P16" s="21"/>
      <c r="R16" s="46"/>
      <c r="S16" s="47"/>
      <c r="T16" s="25"/>
      <c r="U16" s="25"/>
      <c r="V16" s="97"/>
      <c r="W16" s="97"/>
      <c r="X16" s="40"/>
      <c r="Y16" s="25"/>
    </row>
    <row r="17" spans="1:16">
      <c r="A17" s="1">
        <v>17</v>
      </c>
      <c r="B17" s="63" t="s">
        <v>44</v>
      </c>
      <c r="C17" s="11"/>
      <c r="D17" s="10"/>
      <c r="E17" s="63" t="s">
        <v>45</v>
      </c>
      <c r="F17" s="64" t="s">
        <v>46</v>
      </c>
      <c r="G17" s="65" t="s">
        <v>47</v>
      </c>
      <c r="H17" s="63" t="s">
        <v>48</v>
      </c>
      <c r="I17" s="11"/>
      <c r="J17" s="10"/>
      <c r="K17" s="63" t="s">
        <v>49</v>
      </c>
      <c r="L17" s="66"/>
      <c r="M17" s="67"/>
      <c r="N17" s="63" t="s">
        <v>50</v>
      </c>
      <c r="O17" s="11"/>
      <c r="P17" s="10"/>
    </row>
    <row r="18" spans="1:16">
      <c r="A18" s="1">
        <v>18</v>
      </c>
      <c r="B18" s="68" t="s">
        <v>51</v>
      </c>
      <c r="C18" s="25"/>
      <c r="D18" s="120" t="s">
        <v>52</v>
      </c>
      <c r="E18" s="182" t="s">
        <v>53</v>
      </c>
      <c r="F18" s="183"/>
      <c r="G18" s="184"/>
      <c r="H18" s="68" t="s">
        <v>54</v>
      </c>
      <c r="I18" s="25"/>
      <c r="J18" s="120" t="s">
        <v>55</v>
      </c>
      <c r="K18" s="68" t="s">
        <v>56</v>
      </c>
      <c r="L18" s="69"/>
      <c r="M18" s="120" t="s">
        <v>55</v>
      </c>
      <c r="N18" s="68" t="s">
        <v>56</v>
      </c>
      <c r="O18" s="25"/>
      <c r="P18" s="120" t="s">
        <v>55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3">
        <v>2</v>
      </c>
      <c r="C20" s="104" t="s">
        <v>57</v>
      </c>
      <c r="D20" s="117">
        <f>B20/1000/$C$5</f>
        <v>1.0152284263959391E-5</v>
      </c>
      <c r="E20" s="105">
        <v>4.088E-2</v>
      </c>
      <c r="F20" s="106">
        <v>0.80159999999999998</v>
      </c>
      <c r="G20" s="107">
        <f>E20+F20</f>
        <v>0.84248000000000001</v>
      </c>
      <c r="H20" s="103">
        <v>13</v>
      </c>
      <c r="I20" s="104" t="s">
        <v>58</v>
      </c>
      <c r="J20" s="76">
        <f>H20/1000/10</f>
        <v>1.2999999999999999E-3</v>
      </c>
      <c r="K20" s="103">
        <v>11</v>
      </c>
      <c r="L20" s="104" t="s">
        <v>58</v>
      </c>
      <c r="M20" s="76">
        <f t="shared" ref="M20:M83" si="0">K20/1000/10</f>
        <v>1.0999999999999998E-3</v>
      </c>
      <c r="N20" s="103">
        <v>8</v>
      </c>
      <c r="O20" s="104" t="s">
        <v>58</v>
      </c>
      <c r="P20" s="76">
        <f t="shared" ref="P20:P83" si="1">N20/1000/10</f>
        <v>8.0000000000000004E-4</v>
      </c>
    </row>
    <row r="21" spans="1:16">
      <c r="B21" s="108">
        <v>2.25</v>
      </c>
      <c r="C21" s="109" t="s">
        <v>57</v>
      </c>
      <c r="D21" s="95">
        <f t="shared" ref="D21:D84" si="2">B21/1000/$C$5</f>
        <v>1.1421319796954314E-5</v>
      </c>
      <c r="E21" s="110">
        <v>4.3360000000000003E-2</v>
      </c>
      <c r="F21" s="111">
        <v>0.8538</v>
      </c>
      <c r="G21" s="107">
        <f t="shared" ref="G21:G84" si="3">E21+F21</f>
        <v>0.89715999999999996</v>
      </c>
      <c r="H21" s="108">
        <v>14</v>
      </c>
      <c r="I21" s="109" t="s">
        <v>58</v>
      </c>
      <c r="J21" s="70">
        <f t="shared" ref="J21:J84" si="4">H21/1000/10</f>
        <v>1.4E-3</v>
      </c>
      <c r="K21" s="108">
        <v>11</v>
      </c>
      <c r="L21" s="109" t="s">
        <v>58</v>
      </c>
      <c r="M21" s="70">
        <f t="shared" si="0"/>
        <v>1.0999999999999998E-3</v>
      </c>
      <c r="N21" s="108">
        <v>8</v>
      </c>
      <c r="O21" s="109" t="s">
        <v>58</v>
      </c>
      <c r="P21" s="70">
        <f t="shared" si="1"/>
        <v>8.0000000000000004E-4</v>
      </c>
    </row>
    <row r="22" spans="1:16">
      <c r="B22" s="108">
        <v>2.5</v>
      </c>
      <c r="C22" s="109" t="s">
        <v>57</v>
      </c>
      <c r="D22" s="95">
        <f t="shared" si="2"/>
        <v>1.2690355329949238E-5</v>
      </c>
      <c r="E22" s="110">
        <v>4.5699999999999998E-2</v>
      </c>
      <c r="F22" s="111">
        <v>0.90290000000000004</v>
      </c>
      <c r="G22" s="107">
        <f t="shared" si="3"/>
        <v>0.9486</v>
      </c>
      <c r="H22" s="108">
        <v>15</v>
      </c>
      <c r="I22" s="109" t="s">
        <v>58</v>
      </c>
      <c r="J22" s="70">
        <f t="shared" si="4"/>
        <v>1.5E-3</v>
      </c>
      <c r="K22" s="108">
        <v>12</v>
      </c>
      <c r="L22" s="109" t="s">
        <v>58</v>
      </c>
      <c r="M22" s="70">
        <f t="shared" si="0"/>
        <v>1.2000000000000001E-3</v>
      </c>
      <c r="N22" s="108">
        <v>8</v>
      </c>
      <c r="O22" s="109" t="s">
        <v>58</v>
      </c>
      <c r="P22" s="70">
        <f t="shared" si="1"/>
        <v>8.0000000000000004E-4</v>
      </c>
    </row>
    <row r="23" spans="1:16">
      <c r="B23" s="108">
        <v>2.75</v>
      </c>
      <c r="C23" s="109" t="s">
        <v>57</v>
      </c>
      <c r="D23" s="95">
        <f t="shared" si="2"/>
        <v>1.3959390862944161E-5</v>
      </c>
      <c r="E23" s="110">
        <v>4.793E-2</v>
      </c>
      <c r="F23" s="111">
        <v>0.94920000000000004</v>
      </c>
      <c r="G23" s="107">
        <f t="shared" si="3"/>
        <v>0.99713000000000007</v>
      </c>
      <c r="H23" s="108">
        <v>15</v>
      </c>
      <c r="I23" s="109" t="s">
        <v>58</v>
      </c>
      <c r="J23" s="70">
        <f t="shared" si="4"/>
        <v>1.5E-3</v>
      </c>
      <c r="K23" s="108">
        <v>12</v>
      </c>
      <c r="L23" s="109" t="s">
        <v>58</v>
      </c>
      <c r="M23" s="70">
        <f t="shared" si="0"/>
        <v>1.2000000000000001E-3</v>
      </c>
      <c r="N23" s="108">
        <v>9</v>
      </c>
      <c r="O23" s="109" t="s">
        <v>58</v>
      </c>
      <c r="P23" s="70">
        <f t="shared" si="1"/>
        <v>8.9999999999999998E-4</v>
      </c>
    </row>
    <row r="24" spans="1:16">
      <c r="B24" s="108">
        <v>3</v>
      </c>
      <c r="C24" s="109" t="s">
        <v>57</v>
      </c>
      <c r="D24" s="95">
        <f t="shared" si="2"/>
        <v>1.5228426395939086E-5</v>
      </c>
      <c r="E24" s="110">
        <v>5.006E-2</v>
      </c>
      <c r="F24" s="111">
        <v>0.99319999999999997</v>
      </c>
      <c r="G24" s="107">
        <f t="shared" si="3"/>
        <v>1.0432600000000001</v>
      </c>
      <c r="H24" s="108">
        <v>16</v>
      </c>
      <c r="I24" s="109" t="s">
        <v>58</v>
      </c>
      <c r="J24" s="70">
        <f t="shared" si="4"/>
        <v>1.6000000000000001E-3</v>
      </c>
      <c r="K24" s="108">
        <v>12</v>
      </c>
      <c r="L24" s="109" t="s">
        <v>58</v>
      </c>
      <c r="M24" s="70">
        <f t="shared" si="0"/>
        <v>1.2000000000000001E-3</v>
      </c>
      <c r="N24" s="108">
        <v>9</v>
      </c>
      <c r="O24" s="109" t="s">
        <v>58</v>
      </c>
      <c r="P24" s="70">
        <f t="shared" si="1"/>
        <v>8.9999999999999998E-4</v>
      </c>
    </row>
    <row r="25" spans="1:16">
      <c r="B25" s="108">
        <v>3.25</v>
      </c>
      <c r="C25" s="109" t="s">
        <v>57</v>
      </c>
      <c r="D25" s="95">
        <f t="shared" si="2"/>
        <v>1.6497461928934009E-5</v>
      </c>
      <c r="E25" s="110">
        <v>5.2109999999999997E-2</v>
      </c>
      <c r="F25" s="111">
        <v>1.0349999999999999</v>
      </c>
      <c r="G25" s="107">
        <f t="shared" si="3"/>
        <v>1.08711</v>
      </c>
      <c r="H25" s="108">
        <v>16</v>
      </c>
      <c r="I25" s="109" t="s">
        <v>58</v>
      </c>
      <c r="J25" s="70">
        <f t="shared" si="4"/>
        <v>1.6000000000000001E-3</v>
      </c>
      <c r="K25" s="108">
        <v>13</v>
      </c>
      <c r="L25" s="109" t="s">
        <v>58</v>
      </c>
      <c r="M25" s="70">
        <f t="shared" si="0"/>
        <v>1.2999999999999999E-3</v>
      </c>
      <c r="N25" s="108">
        <v>9</v>
      </c>
      <c r="O25" s="109" t="s">
        <v>58</v>
      </c>
      <c r="P25" s="70">
        <f t="shared" si="1"/>
        <v>8.9999999999999998E-4</v>
      </c>
    </row>
    <row r="26" spans="1:16">
      <c r="B26" s="108">
        <v>3.5</v>
      </c>
      <c r="C26" s="109" t="s">
        <v>57</v>
      </c>
      <c r="D26" s="95">
        <f t="shared" si="2"/>
        <v>1.7766497461928935E-5</v>
      </c>
      <c r="E26" s="110">
        <v>5.407E-2</v>
      </c>
      <c r="F26" s="111">
        <v>1.075</v>
      </c>
      <c r="G26" s="107">
        <f t="shared" si="3"/>
        <v>1.12907</v>
      </c>
      <c r="H26" s="108">
        <v>17</v>
      </c>
      <c r="I26" s="109" t="s">
        <v>58</v>
      </c>
      <c r="J26" s="70">
        <f t="shared" si="4"/>
        <v>1.7000000000000001E-3</v>
      </c>
      <c r="K26" s="108">
        <v>13</v>
      </c>
      <c r="L26" s="109" t="s">
        <v>58</v>
      </c>
      <c r="M26" s="70">
        <f t="shared" si="0"/>
        <v>1.2999999999999999E-3</v>
      </c>
      <c r="N26" s="108">
        <v>9</v>
      </c>
      <c r="O26" s="109" t="s">
        <v>58</v>
      </c>
      <c r="P26" s="70">
        <f t="shared" si="1"/>
        <v>8.9999999999999998E-4</v>
      </c>
    </row>
    <row r="27" spans="1:16">
      <c r="B27" s="108">
        <v>3.75</v>
      </c>
      <c r="C27" s="109" t="s">
        <v>57</v>
      </c>
      <c r="D27" s="95">
        <f t="shared" si="2"/>
        <v>1.9035532994923858E-5</v>
      </c>
      <c r="E27" s="110">
        <v>5.5969999999999999E-2</v>
      </c>
      <c r="F27" s="111">
        <v>1.113</v>
      </c>
      <c r="G27" s="107">
        <f t="shared" si="3"/>
        <v>1.1689700000000001</v>
      </c>
      <c r="H27" s="108">
        <v>18</v>
      </c>
      <c r="I27" s="109" t="s">
        <v>58</v>
      </c>
      <c r="J27" s="70">
        <f t="shared" si="4"/>
        <v>1.8E-3</v>
      </c>
      <c r="K27" s="108">
        <v>14</v>
      </c>
      <c r="L27" s="109" t="s">
        <v>58</v>
      </c>
      <c r="M27" s="70">
        <f t="shared" si="0"/>
        <v>1.4E-3</v>
      </c>
      <c r="N27" s="108">
        <v>10</v>
      </c>
      <c r="O27" s="109" t="s">
        <v>58</v>
      </c>
      <c r="P27" s="70">
        <f t="shared" si="1"/>
        <v>1E-3</v>
      </c>
    </row>
    <row r="28" spans="1:16">
      <c r="B28" s="108">
        <v>4</v>
      </c>
      <c r="C28" s="109" t="s">
        <v>57</v>
      </c>
      <c r="D28" s="95">
        <f t="shared" si="2"/>
        <v>2.0304568527918781E-5</v>
      </c>
      <c r="E28" s="110">
        <v>5.781E-2</v>
      </c>
      <c r="F28" s="111">
        <v>1.1499999999999999</v>
      </c>
      <c r="G28" s="107">
        <f t="shared" si="3"/>
        <v>1.2078099999999998</v>
      </c>
      <c r="H28" s="108">
        <v>18</v>
      </c>
      <c r="I28" s="109" t="s">
        <v>58</v>
      </c>
      <c r="J28" s="70">
        <f t="shared" si="4"/>
        <v>1.8E-3</v>
      </c>
      <c r="K28" s="108">
        <v>14</v>
      </c>
      <c r="L28" s="109" t="s">
        <v>58</v>
      </c>
      <c r="M28" s="70">
        <f t="shared" si="0"/>
        <v>1.4E-3</v>
      </c>
      <c r="N28" s="108">
        <v>10</v>
      </c>
      <c r="O28" s="109" t="s">
        <v>58</v>
      </c>
      <c r="P28" s="70">
        <f t="shared" si="1"/>
        <v>1E-3</v>
      </c>
    </row>
    <row r="29" spans="1:16">
      <c r="B29" s="108">
        <v>4.5</v>
      </c>
      <c r="C29" s="109" t="s">
        <v>57</v>
      </c>
      <c r="D29" s="95">
        <f t="shared" si="2"/>
        <v>2.2842639593908627E-5</v>
      </c>
      <c r="E29" s="110">
        <v>6.1310000000000003E-2</v>
      </c>
      <c r="F29" s="111">
        <v>1.22</v>
      </c>
      <c r="G29" s="107">
        <f t="shared" si="3"/>
        <v>1.2813099999999999</v>
      </c>
      <c r="H29" s="108">
        <v>19</v>
      </c>
      <c r="I29" s="109" t="s">
        <v>58</v>
      </c>
      <c r="J29" s="70">
        <f t="shared" si="4"/>
        <v>1.9E-3</v>
      </c>
      <c r="K29" s="108">
        <v>15</v>
      </c>
      <c r="L29" s="109" t="s">
        <v>58</v>
      </c>
      <c r="M29" s="70">
        <f t="shared" si="0"/>
        <v>1.5E-3</v>
      </c>
      <c r="N29" s="108">
        <v>10</v>
      </c>
      <c r="O29" s="109" t="s">
        <v>58</v>
      </c>
      <c r="P29" s="70">
        <f t="shared" si="1"/>
        <v>1E-3</v>
      </c>
    </row>
    <row r="30" spans="1:16">
      <c r="B30" s="108">
        <v>5</v>
      </c>
      <c r="C30" s="109" t="s">
        <v>57</v>
      </c>
      <c r="D30" s="95">
        <f t="shared" si="2"/>
        <v>2.5380710659898476E-5</v>
      </c>
      <c r="E30" s="110">
        <v>6.4630000000000007E-2</v>
      </c>
      <c r="F30" s="111">
        <v>1.2849999999999999</v>
      </c>
      <c r="G30" s="107">
        <f t="shared" si="3"/>
        <v>1.3496299999999999</v>
      </c>
      <c r="H30" s="108">
        <v>20</v>
      </c>
      <c r="I30" s="109" t="s">
        <v>58</v>
      </c>
      <c r="J30" s="70">
        <f t="shared" si="4"/>
        <v>2E-3</v>
      </c>
      <c r="K30" s="108">
        <v>15</v>
      </c>
      <c r="L30" s="109" t="s">
        <v>58</v>
      </c>
      <c r="M30" s="70">
        <f t="shared" si="0"/>
        <v>1.5E-3</v>
      </c>
      <c r="N30" s="108">
        <v>11</v>
      </c>
      <c r="O30" s="109" t="s">
        <v>58</v>
      </c>
      <c r="P30" s="70">
        <f t="shared" si="1"/>
        <v>1.0999999999999998E-3</v>
      </c>
    </row>
    <row r="31" spans="1:16">
      <c r="B31" s="108">
        <v>5.5</v>
      </c>
      <c r="C31" s="109" t="s">
        <v>57</v>
      </c>
      <c r="D31" s="95">
        <f t="shared" si="2"/>
        <v>2.7918781725888322E-5</v>
      </c>
      <c r="E31" s="110">
        <v>6.7790000000000003E-2</v>
      </c>
      <c r="F31" s="111">
        <v>1.3460000000000001</v>
      </c>
      <c r="G31" s="107">
        <f t="shared" si="3"/>
        <v>1.4137900000000001</v>
      </c>
      <c r="H31" s="108">
        <v>21</v>
      </c>
      <c r="I31" s="109" t="s">
        <v>58</v>
      </c>
      <c r="J31" s="70">
        <f t="shared" si="4"/>
        <v>2.1000000000000003E-3</v>
      </c>
      <c r="K31" s="108">
        <v>16</v>
      </c>
      <c r="L31" s="109" t="s">
        <v>58</v>
      </c>
      <c r="M31" s="70">
        <f t="shared" si="0"/>
        <v>1.6000000000000001E-3</v>
      </c>
      <c r="N31" s="108">
        <v>11</v>
      </c>
      <c r="O31" s="109" t="s">
        <v>58</v>
      </c>
      <c r="P31" s="70">
        <f t="shared" si="1"/>
        <v>1.0999999999999998E-3</v>
      </c>
    </row>
    <row r="32" spans="1:16">
      <c r="B32" s="108">
        <v>6</v>
      </c>
      <c r="C32" s="109" t="s">
        <v>57</v>
      </c>
      <c r="D32" s="95">
        <f t="shared" si="2"/>
        <v>3.0456852791878172E-5</v>
      </c>
      <c r="E32" s="110">
        <v>7.0800000000000002E-2</v>
      </c>
      <c r="F32" s="111">
        <v>1.4039999999999999</v>
      </c>
      <c r="G32" s="107">
        <f t="shared" si="3"/>
        <v>1.4747999999999999</v>
      </c>
      <c r="H32" s="108">
        <v>22</v>
      </c>
      <c r="I32" s="109" t="s">
        <v>58</v>
      </c>
      <c r="J32" s="70">
        <f t="shared" si="4"/>
        <v>2.1999999999999997E-3</v>
      </c>
      <c r="K32" s="108">
        <v>17</v>
      </c>
      <c r="L32" s="109" t="s">
        <v>58</v>
      </c>
      <c r="M32" s="70">
        <f t="shared" si="0"/>
        <v>1.7000000000000001E-3</v>
      </c>
      <c r="N32" s="108">
        <v>12</v>
      </c>
      <c r="O32" s="109" t="s">
        <v>58</v>
      </c>
      <c r="P32" s="70">
        <f t="shared" si="1"/>
        <v>1.2000000000000001E-3</v>
      </c>
    </row>
    <row r="33" spans="2:16">
      <c r="B33" s="108">
        <v>6.5</v>
      </c>
      <c r="C33" s="109" t="s">
        <v>57</v>
      </c>
      <c r="D33" s="95">
        <f t="shared" si="2"/>
        <v>3.2994923857868018E-5</v>
      </c>
      <c r="E33" s="110">
        <v>7.3690000000000005E-2</v>
      </c>
      <c r="F33" s="111">
        <v>1.458</v>
      </c>
      <c r="G33" s="107">
        <f t="shared" si="3"/>
        <v>1.53169</v>
      </c>
      <c r="H33" s="108">
        <v>23</v>
      </c>
      <c r="I33" s="109" t="s">
        <v>58</v>
      </c>
      <c r="J33" s="70">
        <f t="shared" si="4"/>
        <v>2.3E-3</v>
      </c>
      <c r="K33" s="108">
        <v>17</v>
      </c>
      <c r="L33" s="109" t="s">
        <v>58</v>
      </c>
      <c r="M33" s="70">
        <f t="shared" si="0"/>
        <v>1.7000000000000001E-3</v>
      </c>
      <c r="N33" s="108">
        <v>12</v>
      </c>
      <c r="O33" s="109" t="s">
        <v>58</v>
      </c>
      <c r="P33" s="70">
        <f t="shared" si="1"/>
        <v>1.2000000000000001E-3</v>
      </c>
    </row>
    <row r="34" spans="2:16">
      <c r="B34" s="108">
        <v>7</v>
      </c>
      <c r="C34" s="109" t="s">
        <v>57</v>
      </c>
      <c r="D34" s="95">
        <f t="shared" si="2"/>
        <v>3.553299492385787E-5</v>
      </c>
      <c r="E34" s="110">
        <v>7.6469999999999996E-2</v>
      </c>
      <c r="F34" s="111">
        <v>1.51</v>
      </c>
      <c r="G34" s="107">
        <f t="shared" si="3"/>
        <v>1.58647</v>
      </c>
      <c r="H34" s="108">
        <v>24</v>
      </c>
      <c r="I34" s="109" t="s">
        <v>58</v>
      </c>
      <c r="J34" s="70">
        <f t="shared" si="4"/>
        <v>2.4000000000000002E-3</v>
      </c>
      <c r="K34" s="108">
        <v>18</v>
      </c>
      <c r="L34" s="109" t="s">
        <v>58</v>
      </c>
      <c r="M34" s="70">
        <f t="shared" si="0"/>
        <v>1.8E-3</v>
      </c>
      <c r="N34" s="108">
        <v>13</v>
      </c>
      <c r="O34" s="109" t="s">
        <v>58</v>
      </c>
      <c r="P34" s="70">
        <f t="shared" si="1"/>
        <v>1.2999999999999999E-3</v>
      </c>
    </row>
    <row r="35" spans="2:16">
      <c r="B35" s="108">
        <v>8</v>
      </c>
      <c r="C35" s="109" t="s">
        <v>57</v>
      </c>
      <c r="D35" s="95">
        <f t="shared" si="2"/>
        <v>4.0609137055837562E-5</v>
      </c>
      <c r="E35" s="110">
        <v>8.1750000000000003E-2</v>
      </c>
      <c r="F35" s="111">
        <v>1.607</v>
      </c>
      <c r="G35" s="107">
        <f t="shared" si="3"/>
        <v>1.68875</v>
      </c>
      <c r="H35" s="108">
        <v>25</v>
      </c>
      <c r="I35" s="109" t="s">
        <v>58</v>
      </c>
      <c r="J35" s="70">
        <f t="shared" si="4"/>
        <v>2.5000000000000001E-3</v>
      </c>
      <c r="K35" s="108">
        <v>19</v>
      </c>
      <c r="L35" s="109" t="s">
        <v>58</v>
      </c>
      <c r="M35" s="70">
        <f t="shared" si="0"/>
        <v>1.9E-3</v>
      </c>
      <c r="N35" s="108">
        <v>13</v>
      </c>
      <c r="O35" s="109" t="s">
        <v>58</v>
      </c>
      <c r="P35" s="70">
        <f t="shared" si="1"/>
        <v>1.2999999999999999E-3</v>
      </c>
    </row>
    <row r="36" spans="2:16">
      <c r="B36" s="108">
        <v>9</v>
      </c>
      <c r="C36" s="109" t="s">
        <v>57</v>
      </c>
      <c r="D36" s="95">
        <f t="shared" si="2"/>
        <v>4.5685279187817254E-5</v>
      </c>
      <c r="E36" s="110">
        <v>8.6709999999999995E-2</v>
      </c>
      <c r="F36" s="111">
        <v>1.696</v>
      </c>
      <c r="G36" s="107">
        <f t="shared" si="3"/>
        <v>1.78271</v>
      </c>
      <c r="H36" s="108">
        <v>27</v>
      </c>
      <c r="I36" s="109" t="s">
        <v>58</v>
      </c>
      <c r="J36" s="70">
        <f t="shared" si="4"/>
        <v>2.7000000000000001E-3</v>
      </c>
      <c r="K36" s="108">
        <v>20</v>
      </c>
      <c r="L36" s="109" t="s">
        <v>58</v>
      </c>
      <c r="M36" s="70">
        <f t="shared" si="0"/>
        <v>2E-3</v>
      </c>
      <c r="N36" s="108">
        <v>14</v>
      </c>
      <c r="O36" s="109" t="s">
        <v>58</v>
      </c>
      <c r="P36" s="70">
        <f t="shared" si="1"/>
        <v>1.4E-3</v>
      </c>
    </row>
    <row r="37" spans="2:16">
      <c r="B37" s="108">
        <v>10</v>
      </c>
      <c r="C37" s="109" t="s">
        <v>57</v>
      </c>
      <c r="D37" s="95">
        <f t="shared" si="2"/>
        <v>5.0761421319796953E-5</v>
      </c>
      <c r="E37" s="110">
        <v>9.1399999999999995E-2</v>
      </c>
      <c r="F37" s="111">
        <v>1.778</v>
      </c>
      <c r="G37" s="107">
        <f t="shared" si="3"/>
        <v>1.8694</v>
      </c>
      <c r="H37" s="108">
        <v>28</v>
      </c>
      <c r="I37" s="109" t="s">
        <v>58</v>
      </c>
      <c r="J37" s="70">
        <f t="shared" si="4"/>
        <v>2.8E-3</v>
      </c>
      <c r="K37" s="108">
        <v>21</v>
      </c>
      <c r="L37" s="109" t="s">
        <v>58</v>
      </c>
      <c r="M37" s="70">
        <f t="shared" si="0"/>
        <v>2.1000000000000003E-3</v>
      </c>
      <c r="N37" s="108">
        <v>15</v>
      </c>
      <c r="O37" s="109" t="s">
        <v>58</v>
      </c>
      <c r="P37" s="70">
        <f t="shared" si="1"/>
        <v>1.5E-3</v>
      </c>
    </row>
    <row r="38" spans="2:16">
      <c r="B38" s="108">
        <v>11</v>
      </c>
      <c r="C38" s="109" t="s">
        <v>57</v>
      </c>
      <c r="D38" s="95">
        <f t="shared" si="2"/>
        <v>5.5837563451776645E-5</v>
      </c>
      <c r="E38" s="110">
        <v>9.5860000000000001E-2</v>
      </c>
      <c r="F38" s="111">
        <v>1.8540000000000001</v>
      </c>
      <c r="G38" s="107">
        <f t="shared" si="3"/>
        <v>1.9498600000000001</v>
      </c>
      <c r="H38" s="108">
        <v>30</v>
      </c>
      <c r="I38" s="109" t="s">
        <v>58</v>
      </c>
      <c r="J38" s="70">
        <f t="shared" si="4"/>
        <v>3.0000000000000001E-3</v>
      </c>
      <c r="K38" s="108">
        <v>22</v>
      </c>
      <c r="L38" s="109" t="s">
        <v>58</v>
      </c>
      <c r="M38" s="70">
        <f t="shared" si="0"/>
        <v>2.1999999999999997E-3</v>
      </c>
      <c r="N38" s="108">
        <v>15</v>
      </c>
      <c r="O38" s="109" t="s">
        <v>58</v>
      </c>
      <c r="P38" s="70">
        <f t="shared" si="1"/>
        <v>1.5E-3</v>
      </c>
    </row>
    <row r="39" spans="2:16">
      <c r="B39" s="108">
        <v>12</v>
      </c>
      <c r="C39" s="109" t="s">
        <v>57</v>
      </c>
      <c r="D39" s="95">
        <f t="shared" si="2"/>
        <v>6.0913705583756343E-5</v>
      </c>
      <c r="E39" s="110">
        <v>0.10009999999999999</v>
      </c>
      <c r="F39" s="111">
        <v>1.9259999999999999</v>
      </c>
      <c r="G39" s="107">
        <f t="shared" si="3"/>
        <v>2.0261</v>
      </c>
      <c r="H39" s="108">
        <v>31</v>
      </c>
      <c r="I39" s="109" t="s">
        <v>58</v>
      </c>
      <c r="J39" s="70">
        <f t="shared" si="4"/>
        <v>3.0999999999999999E-3</v>
      </c>
      <c r="K39" s="108">
        <v>22</v>
      </c>
      <c r="L39" s="109" t="s">
        <v>58</v>
      </c>
      <c r="M39" s="70">
        <f t="shared" si="0"/>
        <v>2.1999999999999997E-3</v>
      </c>
      <c r="N39" s="108">
        <v>16</v>
      </c>
      <c r="O39" s="109" t="s">
        <v>58</v>
      </c>
      <c r="P39" s="70">
        <f t="shared" si="1"/>
        <v>1.6000000000000001E-3</v>
      </c>
    </row>
    <row r="40" spans="2:16">
      <c r="B40" s="108">
        <v>13</v>
      </c>
      <c r="C40" s="109" t="s">
        <v>57</v>
      </c>
      <c r="D40" s="95">
        <f t="shared" si="2"/>
        <v>6.5989847715736035E-5</v>
      </c>
      <c r="E40" s="110">
        <v>0.1042</v>
      </c>
      <c r="F40" s="111">
        <v>1.994</v>
      </c>
      <c r="G40" s="107">
        <f t="shared" si="3"/>
        <v>2.0981999999999998</v>
      </c>
      <c r="H40" s="108">
        <v>32</v>
      </c>
      <c r="I40" s="109" t="s">
        <v>58</v>
      </c>
      <c r="J40" s="70">
        <f t="shared" si="4"/>
        <v>3.2000000000000002E-3</v>
      </c>
      <c r="K40" s="108">
        <v>23</v>
      </c>
      <c r="L40" s="109" t="s">
        <v>58</v>
      </c>
      <c r="M40" s="70">
        <f t="shared" si="0"/>
        <v>2.3E-3</v>
      </c>
      <c r="N40" s="108">
        <v>16</v>
      </c>
      <c r="O40" s="109" t="s">
        <v>58</v>
      </c>
      <c r="P40" s="70">
        <f t="shared" si="1"/>
        <v>1.6000000000000001E-3</v>
      </c>
    </row>
    <row r="41" spans="2:16">
      <c r="B41" s="108">
        <v>14</v>
      </c>
      <c r="C41" s="109" t="s">
        <v>57</v>
      </c>
      <c r="D41" s="95">
        <f t="shared" si="2"/>
        <v>7.1065989847715741E-5</v>
      </c>
      <c r="E41" s="110">
        <v>0.1081</v>
      </c>
      <c r="F41" s="111">
        <v>2.0569999999999999</v>
      </c>
      <c r="G41" s="107">
        <f t="shared" si="3"/>
        <v>2.1650999999999998</v>
      </c>
      <c r="H41" s="108">
        <v>34</v>
      </c>
      <c r="I41" s="109" t="s">
        <v>58</v>
      </c>
      <c r="J41" s="70">
        <f t="shared" si="4"/>
        <v>3.4000000000000002E-3</v>
      </c>
      <c r="K41" s="108">
        <v>24</v>
      </c>
      <c r="L41" s="109" t="s">
        <v>58</v>
      </c>
      <c r="M41" s="70">
        <f t="shared" si="0"/>
        <v>2.4000000000000002E-3</v>
      </c>
      <c r="N41" s="108">
        <v>17</v>
      </c>
      <c r="O41" s="109" t="s">
        <v>58</v>
      </c>
      <c r="P41" s="70">
        <f t="shared" si="1"/>
        <v>1.7000000000000001E-3</v>
      </c>
    </row>
    <row r="42" spans="2:16">
      <c r="B42" s="108">
        <v>15</v>
      </c>
      <c r="C42" s="109" t="s">
        <v>57</v>
      </c>
      <c r="D42" s="95">
        <f t="shared" si="2"/>
        <v>7.6142131979695433E-5</v>
      </c>
      <c r="E42" s="110">
        <v>0.1119</v>
      </c>
      <c r="F42" s="111">
        <v>2.1179999999999999</v>
      </c>
      <c r="G42" s="107">
        <f t="shared" si="3"/>
        <v>2.2298999999999998</v>
      </c>
      <c r="H42" s="108">
        <v>35</v>
      </c>
      <c r="I42" s="109" t="s">
        <v>58</v>
      </c>
      <c r="J42" s="70">
        <f t="shared" si="4"/>
        <v>3.5000000000000005E-3</v>
      </c>
      <c r="K42" s="108">
        <v>25</v>
      </c>
      <c r="L42" s="109" t="s">
        <v>58</v>
      </c>
      <c r="M42" s="70">
        <f t="shared" si="0"/>
        <v>2.5000000000000001E-3</v>
      </c>
      <c r="N42" s="108">
        <v>18</v>
      </c>
      <c r="O42" s="109" t="s">
        <v>58</v>
      </c>
      <c r="P42" s="70">
        <f t="shared" si="1"/>
        <v>1.8E-3</v>
      </c>
    </row>
    <row r="43" spans="2:16">
      <c r="B43" s="108">
        <v>16</v>
      </c>
      <c r="C43" s="109" t="s">
        <v>57</v>
      </c>
      <c r="D43" s="95">
        <f t="shared" si="2"/>
        <v>8.1218274111675124E-5</v>
      </c>
      <c r="E43" s="110">
        <v>0.11559999999999999</v>
      </c>
      <c r="F43" s="111">
        <v>2.1749999999999998</v>
      </c>
      <c r="G43" s="107">
        <f t="shared" si="3"/>
        <v>2.2906</v>
      </c>
      <c r="H43" s="108">
        <v>36</v>
      </c>
      <c r="I43" s="109" t="s">
        <v>58</v>
      </c>
      <c r="J43" s="70">
        <f t="shared" si="4"/>
        <v>3.5999999999999999E-3</v>
      </c>
      <c r="K43" s="108">
        <v>25</v>
      </c>
      <c r="L43" s="109" t="s">
        <v>58</v>
      </c>
      <c r="M43" s="70">
        <f t="shared" si="0"/>
        <v>2.5000000000000001E-3</v>
      </c>
      <c r="N43" s="108">
        <v>18</v>
      </c>
      <c r="O43" s="109" t="s">
        <v>58</v>
      </c>
      <c r="P43" s="70">
        <f t="shared" si="1"/>
        <v>1.8E-3</v>
      </c>
    </row>
    <row r="44" spans="2:16">
      <c r="B44" s="108">
        <v>17</v>
      </c>
      <c r="C44" s="109" t="s">
        <v>57</v>
      </c>
      <c r="D44" s="95">
        <f t="shared" si="2"/>
        <v>8.629441624365483E-5</v>
      </c>
      <c r="E44" s="110">
        <v>0.1192</v>
      </c>
      <c r="F44" s="111">
        <v>2.23</v>
      </c>
      <c r="G44" s="107">
        <f t="shared" si="3"/>
        <v>2.3492000000000002</v>
      </c>
      <c r="H44" s="108">
        <v>37</v>
      </c>
      <c r="I44" s="109" t="s">
        <v>58</v>
      </c>
      <c r="J44" s="70">
        <f t="shared" si="4"/>
        <v>3.6999999999999997E-3</v>
      </c>
      <c r="K44" s="108">
        <v>26</v>
      </c>
      <c r="L44" s="109" t="s">
        <v>58</v>
      </c>
      <c r="M44" s="70">
        <f t="shared" si="0"/>
        <v>2.5999999999999999E-3</v>
      </c>
      <c r="N44" s="108">
        <v>19</v>
      </c>
      <c r="O44" s="109" t="s">
        <v>58</v>
      </c>
      <c r="P44" s="70">
        <f t="shared" si="1"/>
        <v>1.9E-3</v>
      </c>
    </row>
    <row r="45" spans="2:16">
      <c r="B45" s="108">
        <v>18</v>
      </c>
      <c r="C45" s="109" t="s">
        <v>57</v>
      </c>
      <c r="D45" s="95">
        <f t="shared" si="2"/>
        <v>9.1370558375634508E-5</v>
      </c>
      <c r="E45" s="110">
        <v>0.1226</v>
      </c>
      <c r="F45" s="111">
        <v>2.282</v>
      </c>
      <c r="G45" s="107">
        <f t="shared" si="3"/>
        <v>2.4045999999999998</v>
      </c>
      <c r="H45" s="108">
        <v>38</v>
      </c>
      <c r="I45" s="109" t="s">
        <v>58</v>
      </c>
      <c r="J45" s="70">
        <f t="shared" si="4"/>
        <v>3.8E-3</v>
      </c>
      <c r="K45" s="108">
        <v>27</v>
      </c>
      <c r="L45" s="109" t="s">
        <v>58</v>
      </c>
      <c r="M45" s="70">
        <f t="shared" si="0"/>
        <v>2.7000000000000001E-3</v>
      </c>
      <c r="N45" s="108">
        <v>19</v>
      </c>
      <c r="O45" s="109" t="s">
        <v>58</v>
      </c>
      <c r="P45" s="70">
        <f t="shared" si="1"/>
        <v>1.9E-3</v>
      </c>
    </row>
    <row r="46" spans="2:16">
      <c r="B46" s="108">
        <v>20</v>
      </c>
      <c r="C46" s="109" t="s">
        <v>57</v>
      </c>
      <c r="D46" s="95">
        <f t="shared" si="2"/>
        <v>1.0152284263959391E-4</v>
      </c>
      <c r="E46" s="110">
        <v>0.1293</v>
      </c>
      <c r="F46" s="111">
        <v>2.38</v>
      </c>
      <c r="G46" s="107">
        <f t="shared" si="3"/>
        <v>2.5093000000000001</v>
      </c>
      <c r="H46" s="108">
        <v>41</v>
      </c>
      <c r="I46" s="109" t="s">
        <v>58</v>
      </c>
      <c r="J46" s="70">
        <f t="shared" si="4"/>
        <v>4.1000000000000003E-3</v>
      </c>
      <c r="K46" s="108">
        <v>28</v>
      </c>
      <c r="L46" s="109" t="s">
        <v>58</v>
      </c>
      <c r="M46" s="70">
        <f t="shared" si="0"/>
        <v>2.8E-3</v>
      </c>
      <c r="N46" s="108">
        <v>20</v>
      </c>
      <c r="O46" s="109" t="s">
        <v>58</v>
      </c>
      <c r="P46" s="70">
        <f t="shared" si="1"/>
        <v>2E-3</v>
      </c>
    </row>
    <row r="47" spans="2:16">
      <c r="B47" s="108">
        <v>22.5</v>
      </c>
      <c r="C47" s="109" t="s">
        <v>57</v>
      </c>
      <c r="D47" s="95">
        <f t="shared" si="2"/>
        <v>1.1421319796954314E-4</v>
      </c>
      <c r="E47" s="110">
        <v>0.1371</v>
      </c>
      <c r="F47" s="111">
        <v>2.492</v>
      </c>
      <c r="G47" s="107">
        <f t="shared" si="3"/>
        <v>2.6291000000000002</v>
      </c>
      <c r="H47" s="108">
        <v>43</v>
      </c>
      <c r="I47" s="109" t="s">
        <v>58</v>
      </c>
      <c r="J47" s="70">
        <f t="shared" si="4"/>
        <v>4.3E-3</v>
      </c>
      <c r="K47" s="108">
        <v>30</v>
      </c>
      <c r="L47" s="109" t="s">
        <v>58</v>
      </c>
      <c r="M47" s="70">
        <f t="shared" si="0"/>
        <v>3.0000000000000001E-3</v>
      </c>
      <c r="N47" s="108">
        <v>21</v>
      </c>
      <c r="O47" s="109" t="s">
        <v>58</v>
      </c>
      <c r="P47" s="70">
        <f t="shared" si="1"/>
        <v>2.1000000000000003E-3</v>
      </c>
    </row>
    <row r="48" spans="2:16">
      <c r="B48" s="108">
        <v>25</v>
      </c>
      <c r="C48" s="109" t="s">
        <v>57</v>
      </c>
      <c r="D48" s="95">
        <f t="shared" si="2"/>
        <v>1.2690355329949239E-4</v>
      </c>
      <c r="E48" s="110">
        <v>0.14449999999999999</v>
      </c>
      <c r="F48" s="111">
        <v>2.5939999999999999</v>
      </c>
      <c r="G48" s="107">
        <f t="shared" si="3"/>
        <v>2.7384999999999997</v>
      </c>
      <c r="H48" s="108">
        <v>46</v>
      </c>
      <c r="I48" s="109" t="s">
        <v>58</v>
      </c>
      <c r="J48" s="70">
        <f t="shared" si="4"/>
        <v>4.5999999999999999E-3</v>
      </c>
      <c r="K48" s="108">
        <v>31</v>
      </c>
      <c r="L48" s="109" t="s">
        <v>58</v>
      </c>
      <c r="M48" s="70">
        <f t="shared" si="0"/>
        <v>3.0999999999999999E-3</v>
      </c>
      <c r="N48" s="108">
        <v>22</v>
      </c>
      <c r="O48" s="109" t="s">
        <v>58</v>
      </c>
      <c r="P48" s="70">
        <f t="shared" si="1"/>
        <v>2.1999999999999997E-3</v>
      </c>
    </row>
    <row r="49" spans="2:16">
      <c r="B49" s="108">
        <v>27.5</v>
      </c>
      <c r="C49" s="109" t="s">
        <v>57</v>
      </c>
      <c r="D49" s="95">
        <f t="shared" si="2"/>
        <v>1.3959390862944163E-4</v>
      </c>
      <c r="E49" s="110">
        <v>0.15160000000000001</v>
      </c>
      <c r="F49" s="111">
        <v>2.6880000000000002</v>
      </c>
      <c r="G49" s="107">
        <f t="shared" si="3"/>
        <v>2.8396000000000003</v>
      </c>
      <c r="H49" s="108">
        <v>49</v>
      </c>
      <c r="I49" s="109" t="s">
        <v>58</v>
      </c>
      <c r="J49" s="70">
        <f t="shared" si="4"/>
        <v>4.8999999999999998E-3</v>
      </c>
      <c r="K49" s="108">
        <v>33</v>
      </c>
      <c r="L49" s="109" t="s">
        <v>58</v>
      </c>
      <c r="M49" s="70">
        <f t="shared" si="0"/>
        <v>3.3E-3</v>
      </c>
      <c r="N49" s="108">
        <v>24</v>
      </c>
      <c r="O49" s="109" t="s">
        <v>58</v>
      </c>
      <c r="P49" s="70">
        <f t="shared" si="1"/>
        <v>2.4000000000000002E-3</v>
      </c>
    </row>
    <row r="50" spans="2:16">
      <c r="B50" s="108">
        <v>30</v>
      </c>
      <c r="C50" s="109" t="s">
        <v>57</v>
      </c>
      <c r="D50" s="95">
        <f t="shared" si="2"/>
        <v>1.5228426395939087E-4</v>
      </c>
      <c r="E50" s="110">
        <v>0.1583</v>
      </c>
      <c r="F50" s="111">
        <v>2.7749999999999999</v>
      </c>
      <c r="G50" s="107">
        <f t="shared" si="3"/>
        <v>2.9333</v>
      </c>
      <c r="H50" s="108">
        <v>51</v>
      </c>
      <c r="I50" s="109" t="s">
        <v>58</v>
      </c>
      <c r="J50" s="70">
        <f t="shared" si="4"/>
        <v>5.0999999999999995E-3</v>
      </c>
      <c r="K50" s="108">
        <v>34</v>
      </c>
      <c r="L50" s="109" t="s">
        <v>58</v>
      </c>
      <c r="M50" s="70">
        <f t="shared" si="0"/>
        <v>3.4000000000000002E-3</v>
      </c>
      <c r="N50" s="108">
        <v>25</v>
      </c>
      <c r="O50" s="109" t="s">
        <v>58</v>
      </c>
      <c r="P50" s="70">
        <f t="shared" si="1"/>
        <v>2.5000000000000001E-3</v>
      </c>
    </row>
    <row r="51" spans="2:16">
      <c r="B51" s="108">
        <v>32.5</v>
      </c>
      <c r="C51" s="109" t="s">
        <v>57</v>
      </c>
      <c r="D51" s="95">
        <f t="shared" si="2"/>
        <v>1.649746192893401E-4</v>
      </c>
      <c r="E51" s="110">
        <v>0.1648</v>
      </c>
      <c r="F51" s="111">
        <v>2.855</v>
      </c>
      <c r="G51" s="107">
        <f t="shared" si="3"/>
        <v>3.0198</v>
      </c>
      <c r="H51" s="108">
        <v>54</v>
      </c>
      <c r="I51" s="109" t="s">
        <v>58</v>
      </c>
      <c r="J51" s="70">
        <f t="shared" si="4"/>
        <v>5.4000000000000003E-3</v>
      </c>
      <c r="K51" s="108">
        <v>36</v>
      </c>
      <c r="L51" s="109" t="s">
        <v>58</v>
      </c>
      <c r="M51" s="70">
        <f t="shared" si="0"/>
        <v>3.5999999999999999E-3</v>
      </c>
      <c r="N51" s="108">
        <v>26</v>
      </c>
      <c r="O51" s="109" t="s">
        <v>58</v>
      </c>
      <c r="P51" s="70">
        <f t="shared" si="1"/>
        <v>2.5999999999999999E-3</v>
      </c>
    </row>
    <row r="52" spans="2:16">
      <c r="B52" s="108">
        <v>35</v>
      </c>
      <c r="C52" s="109" t="s">
        <v>57</v>
      </c>
      <c r="D52" s="95">
        <f t="shared" si="2"/>
        <v>1.7766497461928937E-4</v>
      </c>
      <c r="E52" s="110">
        <v>0.17100000000000001</v>
      </c>
      <c r="F52" s="111">
        <v>2.931</v>
      </c>
      <c r="G52" s="107">
        <f t="shared" si="3"/>
        <v>3.1019999999999999</v>
      </c>
      <c r="H52" s="108">
        <v>56</v>
      </c>
      <c r="I52" s="109" t="s">
        <v>58</v>
      </c>
      <c r="J52" s="70">
        <f t="shared" si="4"/>
        <v>5.5999999999999999E-3</v>
      </c>
      <c r="K52" s="108">
        <v>37</v>
      </c>
      <c r="L52" s="109" t="s">
        <v>58</v>
      </c>
      <c r="M52" s="70">
        <f t="shared" si="0"/>
        <v>3.6999999999999997E-3</v>
      </c>
      <c r="N52" s="108">
        <v>27</v>
      </c>
      <c r="O52" s="109" t="s">
        <v>58</v>
      </c>
      <c r="P52" s="70">
        <f t="shared" si="1"/>
        <v>2.7000000000000001E-3</v>
      </c>
    </row>
    <row r="53" spans="2:16">
      <c r="B53" s="108">
        <v>37.5</v>
      </c>
      <c r="C53" s="109" t="s">
        <v>57</v>
      </c>
      <c r="D53" s="95">
        <f t="shared" si="2"/>
        <v>1.9035532994923857E-4</v>
      </c>
      <c r="E53" s="110">
        <v>0.17699999999999999</v>
      </c>
      <c r="F53" s="111">
        <v>3.0019999999999998</v>
      </c>
      <c r="G53" s="107">
        <f t="shared" si="3"/>
        <v>3.1789999999999998</v>
      </c>
      <c r="H53" s="108">
        <v>58</v>
      </c>
      <c r="I53" s="109" t="s">
        <v>58</v>
      </c>
      <c r="J53" s="70">
        <f t="shared" si="4"/>
        <v>5.8000000000000005E-3</v>
      </c>
      <c r="K53" s="108">
        <v>39</v>
      </c>
      <c r="L53" s="109" t="s">
        <v>58</v>
      </c>
      <c r="M53" s="70">
        <f t="shared" si="0"/>
        <v>3.8999999999999998E-3</v>
      </c>
      <c r="N53" s="108">
        <v>28</v>
      </c>
      <c r="O53" s="109" t="s">
        <v>58</v>
      </c>
      <c r="P53" s="70">
        <f t="shared" si="1"/>
        <v>2.8E-3</v>
      </c>
    </row>
    <row r="54" spans="2:16">
      <c r="B54" s="108">
        <v>40</v>
      </c>
      <c r="C54" s="109" t="s">
        <v>57</v>
      </c>
      <c r="D54" s="95">
        <f t="shared" si="2"/>
        <v>2.0304568527918781E-4</v>
      </c>
      <c r="E54" s="110">
        <v>0.18279999999999999</v>
      </c>
      <c r="F54" s="111">
        <v>3.0680000000000001</v>
      </c>
      <c r="G54" s="107">
        <f t="shared" si="3"/>
        <v>3.2507999999999999</v>
      </c>
      <c r="H54" s="108">
        <v>61</v>
      </c>
      <c r="I54" s="109" t="s">
        <v>58</v>
      </c>
      <c r="J54" s="70">
        <f t="shared" si="4"/>
        <v>6.0999999999999995E-3</v>
      </c>
      <c r="K54" s="108">
        <v>40</v>
      </c>
      <c r="L54" s="109" t="s">
        <v>58</v>
      </c>
      <c r="M54" s="70">
        <f t="shared" si="0"/>
        <v>4.0000000000000001E-3</v>
      </c>
      <c r="N54" s="108">
        <v>29</v>
      </c>
      <c r="O54" s="109" t="s">
        <v>58</v>
      </c>
      <c r="P54" s="70">
        <f t="shared" si="1"/>
        <v>2.9000000000000002E-3</v>
      </c>
    </row>
    <row r="55" spans="2:16">
      <c r="B55" s="108">
        <v>45</v>
      </c>
      <c r="C55" s="109" t="s">
        <v>57</v>
      </c>
      <c r="D55" s="95">
        <f t="shared" si="2"/>
        <v>2.2842639593908628E-4</v>
      </c>
      <c r="E55" s="110">
        <v>0.19389999999999999</v>
      </c>
      <c r="F55" s="111">
        <v>3.19</v>
      </c>
      <c r="G55" s="107">
        <f t="shared" si="3"/>
        <v>3.3839000000000001</v>
      </c>
      <c r="H55" s="108">
        <v>65</v>
      </c>
      <c r="I55" s="109" t="s">
        <v>58</v>
      </c>
      <c r="J55" s="70">
        <f t="shared" si="4"/>
        <v>6.5000000000000006E-3</v>
      </c>
      <c r="K55" s="108">
        <v>42</v>
      </c>
      <c r="L55" s="109" t="s">
        <v>58</v>
      </c>
      <c r="M55" s="70">
        <f t="shared" si="0"/>
        <v>4.2000000000000006E-3</v>
      </c>
      <c r="N55" s="108">
        <v>30</v>
      </c>
      <c r="O55" s="109" t="s">
        <v>58</v>
      </c>
      <c r="P55" s="70">
        <f t="shared" si="1"/>
        <v>3.0000000000000001E-3</v>
      </c>
    </row>
    <row r="56" spans="2:16">
      <c r="B56" s="108">
        <v>50</v>
      </c>
      <c r="C56" s="109" t="s">
        <v>57</v>
      </c>
      <c r="D56" s="95">
        <f t="shared" si="2"/>
        <v>2.5380710659898478E-4</v>
      </c>
      <c r="E56" s="110">
        <v>0.2044</v>
      </c>
      <c r="F56" s="111">
        <v>3.3</v>
      </c>
      <c r="G56" s="107">
        <f t="shared" si="3"/>
        <v>3.5044</v>
      </c>
      <c r="H56" s="108">
        <v>69</v>
      </c>
      <c r="I56" s="109" t="s">
        <v>58</v>
      </c>
      <c r="J56" s="70">
        <f t="shared" si="4"/>
        <v>6.9000000000000008E-3</v>
      </c>
      <c r="K56" s="108">
        <v>45</v>
      </c>
      <c r="L56" s="109" t="s">
        <v>58</v>
      </c>
      <c r="M56" s="70">
        <f t="shared" si="0"/>
        <v>4.4999999999999997E-3</v>
      </c>
      <c r="N56" s="108">
        <v>32</v>
      </c>
      <c r="O56" s="109" t="s">
        <v>58</v>
      </c>
      <c r="P56" s="70">
        <f t="shared" si="1"/>
        <v>3.2000000000000002E-3</v>
      </c>
    </row>
    <row r="57" spans="2:16">
      <c r="B57" s="108">
        <v>55</v>
      </c>
      <c r="C57" s="109" t="s">
        <v>57</v>
      </c>
      <c r="D57" s="95">
        <f t="shared" si="2"/>
        <v>2.7918781725888326E-4</v>
      </c>
      <c r="E57" s="110">
        <v>0.21440000000000001</v>
      </c>
      <c r="F57" s="111">
        <v>3.4</v>
      </c>
      <c r="G57" s="107">
        <f t="shared" si="3"/>
        <v>3.6143999999999998</v>
      </c>
      <c r="H57" s="108">
        <v>74</v>
      </c>
      <c r="I57" s="109" t="s">
        <v>58</v>
      </c>
      <c r="J57" s="70">
        <f t="shared" si="4"/>
        <v>7.3999999999999995E-3</v>
      </c>
      <c r="K57" s="108">
        <v>47</v>
      </c>
      <c r="L57" s="109" t="s">
        <v>58</v>
      </c>
      <c r="M57" s="70">
        <f t="shared" si="0"/>
        <v>4.7000000000000002E-3</v>
      </c>
      <c r="N57" s="108">
        <v>34</v>
      </c>
      <c r="O57" s="109" t="s">
        <v>58</v>
      </c>
      <c r="P57" s="70">
        <f t="shared" si="1"/>
        <v>3.4000000000000002E-3</v>
      </c>
    </row>
    <row r="58" spans="2:16">
      <c r="B58" s="108">
        <v>60</v>
      </c>
      <c r="C58" s="109" t="s">
        <v>57</v>
      </c>
      <c r="D58" s="95">
        <f t="shared" si="2"/>
        <v>3.0456852791878173E-4</v>
      </c>
      <c r="E58" s="110">
        <v>0.22389999999999999</v>
      </c>
      <c r="F58" s="111">
        <v>3.4910000000000001</v>
      </c>
      <c r="G58" s="107">
        <f t="shared" si="3"/>
        <v>3.7149000000000001</v>
      </c>
      <c r="H58" s="108">
        <v>78</v>
      </c>
      <c r="I58" s="109" t="s">
        <v>58</v>
      </c>
      <c r="J58" s="70">
        <f t="shared" si="4"/>
        <v>7.7999999999999996E-3</v>
      </c>
      <c r="K58" s="108">
        <v>49</v>
      </c>
      <c r="L58" s="109" t="s">
        <v>58</v>
      </c>
      <c r="M58" s="70">
        <f t="shared" si="0"/>
        <v>4.8999999999999998E-3</v>
      </c>
      <c r="N58" s="108">
        <v>35</v>
      </c>
      <c r="O58" s="109" t="s">
        <v>58</v>
      </c>
      <c r="P58" s="70">
        <f t="shared" si="1"/>
        <v>3.5000000000000005E-3</v>
      </c>
    </row>
    <row r="59" spans="2:16">
      <c r="B59" s="108">
        <v>65</v>
      </c>
      <c r="C59" s="109" t="s">
        <v>57</v>
      </c>
      <c r="D59" s="95">
        <f t="shared" si="2"/>
        <v>3.299492385786802E-4</v>
      </c>
      <c r="E59" s="110">
        <v>0.23300000000000001</v>
      </c>
      <c r="F59" s="111">
        <v>3.5750000000000002</v>
      </c>
      <c r="G59" s="107">
        <f t="shared" si="3"/>
        <v>3.8080000000000003</v>
      </c>
      <c r="H59" s="108">
        <v>82</v>
      </c>
      <c r="I59" s="109" t="s">
        <v>58</v>
      </c>
      <c r="J59" s="70">
        <f t="shared" si="4"/>
        <v>8.2000000000000007E-3</v>
      </c>
      <c r="K59" s="108">
        <v>51</v>
      </c>
      <c r="L59" s="109" t="s">
        <v>58</v>
      </c>
      <c r="M59" s="70">
        <f t="shared" si="0"/>
        <v>5.0999999999999995E-3</v>
      </c>
      <c r="N59" s="108">
        <v>37</v>
      </c>
      <c r="O59" s="109" t="s">
        <v>58</v>
      </c>
      <c r="P59" s="70">
        <f t="shared" si="1"/>
        <v>3.6999999999999997E-3</v>
      </c>
    </row>
    <row r="60" spans="2:16">
      <c r="B60" s="108">
        <v>70</v>
      </c>
      <c r="C60" s="109" t="s">
        <v>57</v>
      </c>
      <c r="D60" s="95">
        <f t="shared" si="2"/>
        <v>3.5532994923857873E-4</v>
      </c>
      <c r="E60" s="110">
        <v>0.24179999999999999</v>
      </c>
      <c r="F60" s="111">
        <v>3.6520000000000001</v>
      </c>
      <c r="G60" s="107">
        <f t="shared" si="3"/>
        <v>3.8938000000000001</v>
      </c>
      <c r="H60" s="108">
        <v>86</v>
      </c>
      <c r="I60" s="109" t="s">
        <v>58</v>
      </c>
      <c r="J60" s="70">
        <f t="shared" si="4"/>
        <v>8.6E-3</v>
      </c>
      <c r="K60" s="108">
        <v>54</v>
      </c>
      <c r="L60" s="109" t="s">
        <v>58</v>
      </c>
      <c r="M60" s="70">
        <f t="shared" si="0"/>
        <v>5.4000000000000003E-3</v>
      </c>
      <c r="N60" s="108">
        <v>39</v>
      </c>
      <c r="O60" s="109" t="s">
        <v>58</v>
      </c>
      <c r="P60" s="70">
        <f t="shared" si="1"/>
        <v>3.8999999999999998E-3</v>
      </c>
    </row>
    <row r="61" spans="2:16">
      <c r="B61" s="108">
        <v>80</v>
      </c>
      <c r="C61" s="109" t="s">
        <v>57</v>
      </c>
      <c r="D61" s="95">
        <f t="shared" si="2"/>
        <v>4.0609137055837562E-4</v>
      </c>
      <c r="E61" s="110">
        <v>0.25850000000000001</v>
      </c>
      <c r="F61" s="111">
        <v>3.7909999999999999</v>
      </c>
      <c r="G61" s="107">
        <f t="shared" si="3"/>
        <v>4.0495000000000001</v>
      </c>
      <c r="H61" s="108">
        <v>94</v>
      </c>
      <c r="I61" s="109" t="s">
        <v>58</v>
      </c>
      <c r="J61" s="70">
        <f t="shared" si="4"/>
        <v>9.4000000000000004E-3</v>
      </c>
      <c r="K61" s="108">
        <v>58</v>
      </c>
      <c r="L61" s="109" t="s">
        <v>58</v>
      </c>
      <c r="M61" s="70">
        <f t="shared" si="0"/>
        <v>5.8000000000000005E-3</v>
      </c>
      <c r="N61" s="108">
        <v>42</v>
      </c>
      <c r="O61" s="109" t="s">
        <v>58</v>
      </c>
      <c r="P61" s="70">
        <f t="shared" si="1"/>
        <v>4.2000000000000006E-3</v>
      </c>
    </row>
    <row r="62" spans="2:16">
      <c r="B62" s="108">
        <v>90</v>
      </c>
      <c r="C62" s="109" t="s">
        <v>57</v>
      </c>
      <c r="D62" s="95">
        <f t="shared" si="2"/>
        <v>4.5685279187817257E-4</v>
      </c>
      <c r="E62" s="110">
        <v>0.2742</v>
      </c>
      <c r="F62" s="111">
        <v>3.9119999999999999</v>
      </c>
      <c r="G62" s="107">
        <f t="shared" si="3"/>
        <v>4.1861999999999995</v>
      </c>
      <c r="H62" s="108">
        <v>101</v>
      </c>
      <c r="I62" s="109" t="s">
        <v>58</v>
      </c>
      <c r="J62" s="70">
        <f t="shared" si="4"/>
        <v>1.0100000000000001E-2</v>
      </c>
      <c r="K62" s="108">
        <v>62</v>
      </c>
      <c r="L62" s="109" t="s">
        <v>58</v>
      </c>
      <c r="M62" s="70">
        <f t="shared" si="0"/>
        <v>6.1999999999999998E-3</v>
      </c>
      <c r="N62" s="108">
        <v>45</v>
      </c>
      <c r="O62" s="109" t="s">
        <v>58</v>
      </c>
      <c r="P62" s="70">
        <f t="shared" si="1"/>
        <v>4.4999999999999997E-3</v>
      </c>
    </row>
    <row r="63" spans="2:16">
      <c r="B63" s="108">
        <v>100</v>
      </c>
      <c r="C63" s="109" t="s">
        <v>57</v>
      </c>
      <c r="D63" s="95">
        <f t="shared" si="2"/>
        <v>5.0761421319796957E-4</v>
      </c>
      <c r="E63" s="110">
        <v>0.28899999999999998</v>
      </c>
      <c r="F63" s="111">
        <v>4.0179999999999998</v>
      </c>
      <c r="G63" s="107">
        <f t="shared" si="3"/>
        <v>4.3069999999999995</v>
      </c>
      <c r="H63" s="108">
        <v>109</v>
      </c>
      <c r="I63" s="109" t="s">
        <v>58</v>
      </c>
      <c r="J63" s="70">
        <f t="shared" si="4"/>
        <v>1.09E-2</v>
      </c>
      <c r="K63" s="108">
        <v>66</v>
      </c>
      <c r="L63" s="109" t="s">
        <v>58</v>
      </c>
      <c r="M63" s="70">
        <f t="shared" si="0"/>
        <v>6.6E-3</v>
      </c>
      <c r="N63" s="108">
        <v>47</v>
      </c>
      <c r="O63" s="109" t="s">
        <v>58</v>
      </c>
      <c r="P63" s="70">
        <f t="shared" si="1"/>
        <v>4.7000000000000002E-3</v>
      </c>
    </row>
    <row r="64" spans="2:16">
      <c r="B64" s="108">
        <v>110</v>
      </c>
      <c r="C64" s="109" t="s">
        <v>57</v>
      </c>
      <c r="D64" s="95">
        <f t="shared" si="2"/>
        <v>5.5837563451776651E-4</v>
      </c>
      <c r="E64" s="110">
        <v>0.30320000000000003</v>
      </c>
      <c r="F64" s="111">
        <v>4.1130000000000004</v>
      </c>
      <c r="G64" s="107">
        <f t="shared" si="3"/>
        <v>4.4162000000000008</v>
      </c>
      <c r="H64" s="108">
        <v>116</v>
      </c>
      <c r="I64" s="109" t="s">
        <v>58</v>
      </c>
      <c r="J64" s="70">
        <f t="shared" si="4"/>
        <v>1.1600000000000001E-2</v>
      </c>
      <c r="K64" s="108">
        <v>69</v>
      </c>
      <c r="L64" s="109" t="s">
        <v>58</v>
      </c>
      <c r="M64" s="70">
        <f t="shared" si="0"/>
        <v>6.9000000000000008E-3</v>
      </c>
      <c r="N64" s="108">
        <v>50</v>
      </c>
      <c r="O64" s="109" t="s">
        <v>58</v>
      </c>
      <c r="P64" s="70">
        <f t="shared" si="1"/>
        <v>5.0000000000000001E-3</v>
      </c>
    </row>
    <row r="65" spans="2:16">
      <c r="B65" s="108">
        <v>120</v>
      </c>
      <c r="C65" s="109" t="s">
        <v>57</v>
      </c>
      <c r="D65" s="95">
        <f t="shared" si="2"/>
        <v>6.0913705583756346E-4</v>
      </c>
      <c r="E65" s="110">
        <v>0.31659999999999999</v>
      </c>
      <c r="F65" s="111">
        <v>4.1980000000000004</v>
      </c>
      <c r="G65" s="107">
        <f t="shared" si="3"/>
        <v>4.5146000000000006</v>
      </c>
      <c r="H65" s="108">
        <v>123</v>
      </c>
      <c r="I65" s="109" t="s">
        <v>58</v>
      </c>
      <c r="J65" s="70">
        <f t="shared" si="4"/>
        <v>1.23E-2</v>
      </c>
      <c r="K65" s="108">
        <v>73</v>
      </c>
      <c r="L65" s="109" t="s">
        <v>58</v>
      </c>
      <c r="M65" s="70">
        <f t="shared" si="0"/>
        <v>7.2999999999999992E-3</v>
      </c>
      <c r="N65" s="108">
        <v>53</v>
      </c>
      <c r="O65" s="109" t="s">
        <v>58</v>
      </c>
      <c r="P65" s="70">
        <f t="shared" si="1"/>
        <v>5.3E-3</v>
      </c>
    </row>
    <row r="66" spans="2:16">
      <c r="B66" s="108">
        <v>130</v>
      </c>
      <c r="C66" s="109" t="s">
        <v>57</v>
      </c>
      <c r="D66" s="95">
        <f t="shared" si="2"/>
        <v>6.5989847715736041E-4</v>
      </c>
      <c r="E66" s="110">
        <v>0.3296</v>
      </c>
      <c r="F66" s="111">
        <v>4.2750000000000004</v>
      </c>
      <c r="G66" s="107">
        <f t="shared" si="3"/>
        <v>4.6046000000000005</v>
      </c>
      <c r="H66" s="108">
        <v>130</v>
      </c>
      <c r="I66" s="109" t="s">
        <v>58</v>
      </c>
      <c r="J66" s="70">
        <f t="shared" si="4"/>
        <v>1.3000000000000001E-2</v>
      </c>
      <c r="K66" s="108">
        <v>77</v>
      </c>
      <c r="L66" s="109" t="s">
        <v>58</v>
      </c>
      <c r="M66" s="70">
        <f t="shared" si="0"/>
        <v>7.7000000000000002E-3</v>
      </c>
      <c r="N66" s="108">
        <v>55</v>
      </c>
      <c r="O66" s="109" t="s">
        <v>58</v>
      </c>
      <c r="P66" s="70">
        <f t="shared" si="1"/>
        <v>5.4999999999999997E-3</v>
      </c>
    </row>
    <row r="67" spans="2:16">
      <c r="B67" s="108">
        <v>140</v>
      </c>
      <c r="C67" s="109" t="s">
        <v>57</v>
      </c>
      <c r="D67" s="95">
        <f t="shared" si="2"/>
        <v>7.1065989847715746E-4</v>
      </c>
      <c r="E67" s="110">
        <v>0.34200000000000003</v>
      </c>
      <c r="F67" s="111">
        <v>4.3440000000000003</v>
      </c>
      <c r="G67" s="107">
        <f t="shared" si="3"/>
        <v>4.6859999999999999</v>
      </c>
      <c r="H67" s="108">
        <v>137</v>
      </c>
      <c r="I67" s="109" t="s">
        <v>58</v>
      </c>
      <c r="J67" s="70">
        <f t="shared" si="4"/>
        <v>1.37E-2</v>
      </c>
      <c r="K67" s="108">
        <v>80</v>
      </c>
      <c r="L67" s="109" t="s">
        <v>58</v>
      </c>
      <c r="M67" s="70">
        <f t="shared" si="0"/>
        <v>8.0000000000000002E-3</v>
      </c>
      <c r="N67" s="108">
        <v>58</v>
      </c>
      <c r="O67" s="109" t="s">
        <v>58</v>
      </c>
      <c r="P67" s="70">
        <f t="shared" si="1"/>
        <v>5.8000000000000005E-3</v>
      </c>
    </row>
    <row r="68" spans="2:16">
      <c r="B68" s="108">
        <v>150</v>
      </c>
      <c r="C68" s="109" t="s">
        <v>57</v>
      </c>
      <c r="D68" s="95">
        <f t="shared" si="2"/>
        <v>7.614213197969543E-4</v>
      </c>
      <c r="E68" s="110">
        <v>0.35399999999999998</v>
      </c>
      <c r="F68" s="111">
        <v>4.4080000000000004</v>
      </c>
      <c r="G68" s="107">
        <f t="shared" si="3"/>
        <v>4.7620000000000005</v>
      </c>
      <c r="H68" s="108">
        <v>144</v>
      </c>
      <c r="I68" s="109" t="s">
        <v>58</v>
      </c>
      <c r="J68" s="70">
        <f t="shared" si="4"/>
        <v>1.44E-2</v>
      </c>
      <c r="K68" s="108">
        <v>84</v>
      </c>
      <c r="L68" s="109" t="s">
        <v>58</v>
      </c>
      <c r="M68" s="70">
        <f t="shared" si="0"/>
        <v>8.4000000000000012E-3</v>
      </c>
      <c r="N68" s="108">
        <v>60</v>
      </c>
      <c r="O68" s="109" t="s">
        <v>58</v>
      </c>
      <c r="P68" s="70">
        <f t="shared" si="1"/>
        <v>6.0000000000000001E-3</v>
      </c>
    </row>
    <row r="69" spans="2:16">
      <c r="B69" s="108">
        <v>160</v>
      </c>
      <c r="C69" s="109" t="s">
        <v>57</v>
      </c>
      <c r="D69" s="95">
        <f t="shared" si="2"/>
        <v>8.1218274111675124E-4</v>
      </c>
      <c r="E69" s="110">
        <v>0.36559999999999998</v>
      </c>
      <c r="F69" s="111">
        <v>4.4660000000000002</v>
      </c>
      <c r="G69" s="107">
        <f t="shared" si="3"/>
        <v>4.8315999999999999</v>
      </c>
      <c r="H69" s="108">
        <v>150</v>
      </c>
      <c r="I69" s="109" t="s">
        <v>58</v>
      </c>
      <c r="J69" s="70">
        <f t="shared" si="4"/>
        <v>1.4999999999999999E-2</v>
      </c>
      <c r="K69" s="108">
        <v>87</v>
      </c>
      <c r="L69" s="109" t="s">
        <v>58</v>
      </c>
      <c r="M69" s="70">
        <f t="shared" si="0"/>
        <v>8.6999999999999994E-3</v>
      </c>
      <c r="N69" s="108">
        <v>63</v>
      </c>
      <c r="O69" s="109" t="s">
        <v>58</v>
      </c>
      <c r="P69" s="70">
        <f t="shared" si="1"/>
        <v>6.3E-3</v>
      </c>
    </row>
    <row r="70" spans="2:16">
      <c r="B70" s="108">
        <v>170</v>
      </c>
      <c r="C70" s="109" t="s">
        <v>57</v>
      </c>
      <c r="D70" s="95">
        <f t="shared" si="2"/>
        <v>8.629441624365483E-4</v>
      </c>
      <c r="E70" s="110">
        <v>0.37690000000000001</v>
      </c>
      <c r="F70" s="111">
        <v>4.5190000000000001</v>
      </c>
      <c r="G70" s="107">
        <f t="shared" si="3"/>
        <v>4.8959000000000001</v>
      </c>
      <c r="H70" s="108">
        <v>157</v>
      </c>
      <c r="I70" s="109" t="s">
        <v>58</v>
      </c>
      <c r="J70" s="70">
        <f t="shared" si="4"/>
        <v>1.5699999999999999E-2</v>
      </c>
      <c r="K70" s="108">
        <v>90</v>
      </c>
      <c r="L70" s="109" t="s">
        <v>58</v>
      </c>
      <c r="M70" s="70">
        <f t="shared" si="0"/>
        <v>8.9999999999999993E-3</v>
      </c>
      <c r="N70" s="108">
        <v>65</v>
      </c>
      <c r="O70" s="109" t="s">
        <v>58</v>
      </c>
      <c r="P70" s="70">
        <f t="shared" si="1"/>
        <v>6.5000000000000006E-3</v>
      </c>
    </row>
    <row r="71" spans="2:16">
      <c r="B71" s="108">
        <v>180</v>
      </c>
      <c r="C71" s="109" t="s">
        <v>57</v>
      </c>
      <c r="D71" s="95">
        <f t="shared" si="2"/>
        <v>9.1370558375634514E-4</v>
      </c>
      <c r="E71" s="110">
        <v>0.38779999999999998</v>
      </c>
      <c r="F71" s="111">
        <v>4.5679999999999996</v>
      </c>
      <c r="G71" s="107">
        <f t="shared" si="3"/>
        <v>4.9558</v>
      </c>
      <c r="H71" s="108">
        <v>164</v>
      </c>
      <c r="I71" s="109" t="s">
        <v>58</v>
      </c>
      <c r="J71" s="70">
        <f t="shared" si="4"/>
        <v>1.6400000000000001E-2</v>
      </c>
      <c r="K71" s="108">
        <v>94</v>
      </c>
      <c r="L71" s="109" t="s">
        <v>58</v>
      </c>
      <c r="M71" s="70">
        <f t="shared" si="0"/>
        <v>9.4000000000000004E-3</v>
      </c>
      <c r="N71" s="108">
        <v>68</v>
      </c>
      <c r="O71" s="109" t="s">
        <v>58</v>
      </c>
      <c r="P71" s="70">
        <f t="shared" si="1"/>
        <v>6.8000000000000005E-3</v>
      </c>
    </row>
    <row r="72" spans="2:16">
      <c r="B72" s="108">
        <v>200</v>
      </c>
      <c r="C72" s="109" t="s">
        <v>57</v>
      </c>
      <c r="D72" s="95">
        <f t="shared" si="2"/>
        <v>1.0152284263959391E-3</v>
      </c>
      <c r="E72" s="110">
        <v>0.4088</v>
      </c>
      <c r="F72" s="111">
        <v>4.6559999999999997</v>
      </c>
      <c r="G72" s="107">
        <f t="shared" si="3"/>
        <v>5.0648</v>
      </c>
      <c r="H72" s="108">
        <v>177</v>
      </c>
      <c r="I72" s="109" t="s">
        <v>58</v>
      </c>
      <c r="J72" s="70">
        <f t="shared" si="4"/>
        <v>1.77E-2</v>
      </c>
      <c r="K72" s="108">
        <v>100</v>
      </c>
      <c r="L72" s="109" t="s">
        <v>58</v>
      </c>
      <c r="M72" s="70">
        <f t="shared" si="0"/>
        <v>0.01</v>
      </c>
      <c r="N72" s="108">
        <v>72</v>
      </c>
      <c r="O72" s="109" t="s">
        <v>58</v>
      </c>
      <c r="P72" s="70">
        <f t="shared" si="1"/>
        <v>7.1999999999999998E-3</v>
      </c>
    </row>
    <row r="73" spans="2:16">
      <c r="B73" s="108">
        <v>225</v>
      </c>
      <c r="C73" s="109" t="s">
        <v>57</v>
      </c>
      <c r="D73" s="95">
        <f t="shared" si="2"/>
        <v>1.1421319796954316E-3</v>
      </c>
      <c r="E73" s="110">
        <v>0.43359999999999999</v>
      </c>
      <c r="F73" s="111">
        <v>4.7480000000000002</v>
      </c>
      <c r="G73" s="107">
        <f t="shared" si="3"/>
        <v>5.1816000000000004</v>
      </c>
      <c r="H73" s="108">
        <v>193</v>
      </c>
      <c r="I73" s="109" t="s">
        <v>58</v>
      </c>
      <c r="J73" s="70">
        <f t="shared" si="4"/>
        <v>1.9300000000000001E-2</v>
      </c>
      <c r="K73" s="108">
        <v>108</v>
      </c>
      <c r="L73" s="109" t="s">
        <v>58</v>
      </c>
      <c r="M73" s="70">
        <f t="shared" si="0"/>
        <v>1.0800000000000001E-2</v>
      </c>
      <c r="N73" s="108">
        <v>78</v>
      </c>
      <c r="O73" s="109" t="s">
        <v>58</v>
      </c>
      <c r="P73" s="70">
        <f t="shared" si="1"/>
        <v>7.7999999999999996E-3</v>
      </c>
    </row>
    <row r="74" spans="2:16">
      <c r="B74" s="108">
        <v>250</v>
      </c>
      <c r="C74" s="109" t="s">
        <v>57</v>
      </c>
      <c r="D74" s="95">
        <f t="shared" si="2"/>
        <v>1.2690355329949238E-3</v>
      </c>
      <c r="E74" s="110">
        <v>0.45700000000000002</v>
      </c>
      <c r="F74" s="111">
        <v>4.8250000000000002</v>
      </c>
      <c r="G74" s="107">
        <f t="shared" si="3"/>
        <v>5.282</v>
      </c>
      <c r="H74" s="108">
        <v>209</v>
      </c>
      <c r="I74" s="109" t="s">
        <v>58</v>
      </c>
      <c r="J74" s="70">
        <f t="shared" si="4"/>
        <v>2.0899999999999998E-2</v>
      </c>
      <c r="K74" s="108">
        <v>116</v>
      </c>
      <c r="L74" s="109" t="s">
        <v>58</v>
      </c>
      <c r="M74" s="70">
        <f t="shared" si="0"/>
        <v>1.1600000000000001E-2</v>
      </c>
      <c r="N74" s="108">
        <v>84</v>
      </c>
      <c r="O74" s="109" t="s">
        <v>58</v>
      </c>
      <c r="P74" s="70">
        <f t="shared" si="1"/>
        <v>8.4000000000000012E-3</v>
      </c>
    </row>
    <row r="75" spans="2:16">
      <c r="B75" s="108">
        <v>275</v>
      </c>
      <c r="C75" s="109" t="s">
        <v>57</v>
      </c>
      <c r="D75" s="95">
        <f t="shared" si="2"/>
        <v>1.3959390862944164E-3</v>
      </c>
      <c r="E75" s="110">
        <v>0.4793</v>
      </c>
      <c r="F75" s="111">
        <v>4.8890000000000002</v>
      </c>
      <c r="G75" s="107">
        <f t="shared" si="3"/>
        <v>5.3683000000000005</v>
      </c>
      <c r="H75" s="108">
        <v>225</v>
      </c>
      <c r="I75" s="109" t="s">
        <v>58</v>
      </c>
      <c r="J75" s="70">
        <f t="shared" si="4"/>
        <v>2.2499999999999999E-2</v>
      </c>
      <c r="K75" s="108">
        <v>123</v>
      </c>
      <c r="L75" s="109" t="s">
        <v>58</v>
      </c>
      <c r="M75" s="70">
        <f t="shared" si="0"/>
        <v>1.23E-2</v>
      </c>
      <c r="N75" s="108">
        <v>89</v>
      </c>
      <c r="O75" s="109" t="s">
        <v>58</v>
      </c>
      <c r="P75" s="70">
        <f t="shared" si="1"/>
        <v>8.8999999999999999E-3</v>
      </c>
    </row>
    <row r="76" spans="2:16">
      <c r="B76" s="108">
        <v>300</v>
      </c>
      <c r="C76" s="109" t="s">
        <v>57</v>
      </c>
      <c r="D76" s="95">
        <f t="shared" si="2"/>
        <v>1.5228426395939086E-3</v>
      </c>
      <c r="E76" s="110">
        <v>0.50070000000000003</v>
      </c>
      <c r="F76" s="111">
        <v>4.944</v>
      </c>
      <c r="G76" s="107">
        <f t="shared" si="3"/>
        <v>5.4447000000000001</v>
      </c>
      <c r="H76" s="108">
        <v>240</v>
      </c>
      <c r="I76" s="109" t="s">
        <v>58</v>
      </c>
      <c r="J76" s="70">
        <f t="shared" si="4"/>
        <v>2.4E-2</v>
      </c>
      <c r="K76" s="108">
        <v>131</v>
      </c>
      <c r="L76" s="109" t="s">
        <v>58</v>
      </c>
      <c r="M76" s="70">
        <f t="shared" si="0"/>
        <v>1.3100000000000001E-2</v>
      </c>
      <c r="N76" s="108">
        <v>95</v>
      </c>
      <c r="O76" s="109" t="s">
        <v>58</v>
      </c>
      <c r="P76" s="70">
        <f t="shared" si="1"/>
        <v>9.4999999999999998E-3</v>
      </c>
    </row>
    <row r="77" spans="2:16">
      <c r="B77" s="108">
        <v>325</v>
      </c>
      <c r="C77" s="109" t="s">
        <v>57</v>
      </c>
      <c r="D77" s="95">
        <f t="shared" si="2"/>
        <v>1.649746192893401E-3</v>
      </c>
      <c r="E77" s="110">
        <v>0.52110000000000001</v>
      </c>
      <c r="F77" s="111">
        <v>4.9909999999999997</v>
      </c>
      <c r="G77" s="107">
        <f t="shared" si="3"/>
        <v>5.5120999999999993</v>
      </c>
      <c r="H77" s="108">
        <v>256</v>
      </c>
      <c r="I77" s="109" t="s">
        <v>58</v>
      </c>
      <c r="J77" s="70">
        <f t="shared" si="4"/>
        <v>2.5600000000000001E-2</v>
      </c>
      <c r="K77" s="108">
        <v>138</v>
      </c>
      <c r="L77" s="109" t="s">
        <v>58</v>
      </c>
      <c r="M77" s="70">
        <f t="shared" si="0"/>
        <v>1.3800000000000002E-2</v>
      </c>
      <c r="N77" s="108">
        <v>100</v>
      </c>
      <c r="O77" s="109" t="s">
        <v>58</v>
      </c>
      <c r="P77" s="70">
        <f t="shared" si="1"/>
        <v>0.01</v>
      </c>
    </row>
    <row r="78" spans="2:16">
      <c r="B78" s="108">
        <v>350</v>
      </c>
      <c r="C78" s="109" t="s">
        <v>57</v>
      </c>
      <c r="D78" s="95">
        <f t="shared" si="2"/>
        <v>1.7766497461928932E-3</v>
      </c>
      <c r="E78" s="110">
        <v>0.54079999999999995</v>
      </c>
      <c r="F78" s="111">
        <v>5.0309999999999997</v>
      </c>
      <c r="G78" s="107">
        <f t="shared" si="3"/>
        <v>5.5717999999999996</v>
      </c>
      <c r="H78" s="108">
        <v>271</v>
      </c>
      <c r="I78" s="109" t="s">
        <v>58</v>
      </c>
      <c r="J78" s="70">
        <f t="shared" si="4"/>
        <v>2.7100000000000003E-2</v>
      </c>
      <c r="K78" s="108">
        <v>146</v>
      </c>
      <c r="L78" s="109" t="s">
        <v>58</v>
      </c>
      <c r="M78" s="70">
        <f t="shared" si="0"/>
        <v>1.4599999999999998E-2</v>
      </c>
      <c r="N78" s="108">
        <v>105</v>
      </c>
      <c r="O78" s="109" t="s">
        <v>58</v>
      </c>
      <c r="P78" s="70">
        <f t="shared" si="1"/>
        <v>1.0499999999999999E-2</v>
      </c>
    </row>
    <row r="79" spans="2:16">
      <c r="B79" s="108">
        <v>375</v>
      </c>
      <c r="C79" s="109" t="s">
        <v>57</v>
      </c>
      <c r="D79" s="95">
        <f t="shared" si="2"/>
        <v>1.9035532994923859E-3</v>
      </c>
      <c r="E79" s="110">
        <v>0.55979999999999996</v>
      </c>
      <c r="F79" s="111">
        <v>5.0650000000000004</v>
      </c>
      <c r="G79" s="107">
        <f t="shared" si="3"/>
        <v>5.6248000000000005</v>
      </c>
      <c r="H79" s="108">
        <v>287</v>
      </c>
      <c r="I79" s="109" t="s">
        <v>58</v>
      </c>
      <c r="J79" s="70">
        <f t="shared" si="4"/>
        <v>2.8699999999999996E-2</v>
      </c>
      <c r="K79" s="108">
        <v>153</v>
      </c>
      <c r="L79" s="109" t="s">
        <v>58</v>
      </c>
      <c r="M79" s="70">
        <f t="shared" si="0"/>
        <v>1.5299999999999999E-2</v>
      </c>
      <c r="N79" s="108">
        <v>110</v>
      </c>
      <c r="O79" s="109" t="s">
        <v>58</v>
      </c>
      <c r="P79" s="70">
        <f t="shared" si="1"/>
        <v>1.0999999999999999E-2</v>
      </c>
    </row>
    <row r="80" spans="2:16">
      <c r="B80" s="108">
        <v>400</v>
      </c>
      <c r="C80" s="109" t="s">
        <v>57</v>
      </c>
      <c r="D80" s="95">
        <f t="shared" si="2"/>
        <v>2.0304568527918783E-3</v>
      </c>
      <c r="E80" s="110">
        <v>0.58250000000000002</v>
      </c>
      <c r="F80" s="111">
        <v>5.093</v>
      </c>
      <c r="G80" s="107">
        <f t="shared" si="3"/>
        <v>5.6754999999999995</v>
      </c>
      <c r="H80" s="108">
        <v>302</v>
      </c>
      <c r="I80" s="109" t="s">
        <v>58</v>
      </c>
      <c r="J80" s="70">
        <f t="shared" si="4"/>
        <v>3.0199999999999998E-2</v>
      </c>
      <c r="K80" s="108">
        <v>160</v>
      </c>
      <c r="L80" s="109" t="s">
        <v>58</v>
      </c>
      <c r="M80" s="70">
        <f t="shared" si="0"/>
        <v>1.6E-2</v>
      </c>
      <c r="N80" s="108">
        <v>115</v>
      </c>
      <c r="O80" s="109" t="s">
        <v>58</v>
      </c>
      <c r="P80" s="70">
        <f t="shared" si="1"/>
        <v>1.15E-2</v>
      </c>
    </row>
    <row r="81" spans="2:16">
      <c r="B81" s="108">
        <v>450</v>
      </c>
      <c r="C81" s="109" t="s">
        <v>57</v>
      </c>
      <c r="D81" s="95">
        <f t="shared" si="2"/>
        <v>2.2842639593908631E-3</v>
      </c>
      <c r="E81" s="110">
        <v>0.65090000000000003</v>
      </c>
      <c r="F81" s="111">
        <v>5.1379999999999999</v>
      </c>
      <c r="G81" s="107">
        <f t="shared" si="3"/>
        <v>5.7888999999999999</v>
      </c>
      <c r="H81" s="108">
        <v>332</v>
      </c>
      <c r="I81" s="109" t="s">
        <v>58</v>
      </c>
      <c r="J81" s="70">
        <f t="shared" si="4"/>
        <v>3.32E-2</v>
      </c>
      <c r="K81" s="108">
        <v>174</v>
      </c>
      <c r="L81" s="109" t="s">
        <v>58</v>
      </c>
      <c r="M81" s="70">
        <f t="shared" si="0"/>
        <v>1.7399999999999999E-2</v>
      </c>
      <c r="N81" s="108">
        <v>125</v>
      </c>
      <c r="O81" s="109" t="s">
        <v>58</v>
      </c>
      <c r="P81" s="70">
        <f t="shared" si="1"/>
        <v>1.2500000000000001E-2</v>
      </c>
    </row>
    <row r="82" spans="2:16">
      <c r="B82" s="108">
        <v>500</v>
      </c>
      <c r="C82" s="109" t="s">
        <v>57</v>
      </c>
      <c r="D82" s="95">
        <f t="shared" si="2"/>
        <v>2.5380710659898475E-3</v>
      </c>
      <c r="E82" s="110">
        <v>0.71099999999999997</v>
      </c>
      <c r="F82" s="111">
        <v>5.17</v>
      </c>
      <c r="G82" s="107">
        <f t="shared" si="3"/>
        <v>5.8810000000000002</v>
      </c>
      <c r="H82" s="108">
        <v>362</v>
      </c>
      <c r="I82" s="109" t="s">
        <v>58</v>
      </c>
      <c r="J82" s="70">
        <f t="shared" si="4"/>
        <v>3.6199999999999996E-2</v>
      </c>
      <c r="K82" s="108">
        <v>188</v>
      </c>
      <c r="L82" s="109" t="s">
        <v>58</v>
      </c>
      <c r="M82" s="70">
        <f t="shared" si="0"/>
        <v>1.8800000000000001E-2</v>
      </c>
      <c r="N82" s="108">
        <v>135</v>
      </c>
      <c r="O82" s="109" t="s">
        <v>58</v>
      </c>
      <c r="P82" s="70">
        <f t="shared" si="1"/>
        <v>1.3500000000000002E-2</v>
      </c>
    </row>
    <row r="83" spans="2:16">
      <c r="B83" s="108">
        <v>550</v>
      </c>
      <c r="C83" s="109" t="s">
        <v>57</v>
      </c>
      <c r="D83" s="95">
        <f t="shared" si="2"/>
        <v>2.7918781725888328E-3</v>
      </c>
      <c r="E83" s="110">
        <v>0.7631</v>
      </c>
      <c r="F83" s="111">
        <v>5.1909999999999998</v>
      </c>
      <c r="G83" s="107">
        <f t="shared" si="3"/>
        <v>5.9540999999999995</v>
      </c>
      <c r="H83" s="108">
        <v>392</v>
      </c>
      <c r="I83" s="109" t="s">
        <v>58</v>
      </c>
      <c r="J83" s="70">
        <f t="shared" si="4"/>
        <v>3.9199999999999999E-2</v>
      </c>
      <c r="K83" s="108">
        <v>201</v>
      </c>
      <c r="L83" s="109" t="s">
        <v>58</v>
      </c>
      <c r="M83" s="70">
        <f t="shared" si="0"/>
        <v>2.01E-2</v>
      </c>
      <c r="N83" s="108">
        <v>144</v>
      </c>
      <c r="O83" s="109" t="s">
        <v>58</v>
      </c>
      <c r="P83" s="70">
        <f t="shared" si="1"/>
        <v>1.44E-2</v>
      </c>
    </row>
    <row r="84" spans="2:16">
      <c r="B84" s="108">
        <v>600</v>
      </c>
      <c r="C84" s="109" t="s">
        <v>57</v>
      </c>
      <c r="D84" s="95">
        <f t="shared" si="2"/>
        <v>3.0456852791878172E-3</v>
      </c>
      <c r="E84" s="110">
        <v>0.80789999999999995</v>
      </c>
      <c r="F84" s="111">
        <v>5.2039999999999997</v>
      </c>
      <c r="G84" s="107">
        <f t="shared" si="3"/>
        <v>6.0118999999999998</v>
      </c>
      <c r="H84" s="108">
        <v>421</v>
      </c>
      <c r="I84" s="109" t="s">
        <v>58</v>
      </c>
      <c r="J84" s="70">
        <f t="shared" si="4"/>
        <v>4.2099999999999999E-2</v>
      </c>
      <c r="K84" s="108">
        <v>214</v>
      </c>
      <c r="L84" s="109" t="s">
        <v>58</v>
      </c>
      <c r="M84" s="70">
        <f t="shared" ref="M84:M147" si="5">K84/1000/10</f>
        <v>2.1399999999999999E-2</v>
      </c>
      <c r="N84" s="108">
        <v>154</v>
      </c>
      <c r="O84" s="109" t="s">
        <v>58</v>
      </c>
      <c r="P84" s="70">
        <f t="shared" ref="P84:P145" si="6">N84/1000/10</f>
        <v>1.54E-2</v>
      </c>
    </row>
    <row r="85" spans="2:16">
      <c r="B85" s="108">
        <v>650</v>
      </c>
      <c r="C85" s="109" t="s">
        <v>57</v>
      </c>
      <c r="D85" s="95">
        <f t="shared" ref="D85:D88" si="7">B85/1000/$C$5</f>
        <v>3.299492385786802E-3</v>
      </c>
      <c r="E85" s="110">
        <v>0.84640000000000004</v>
      </c>
      <c r="F85" s="111">
        <v>5.2110000000000003</v>
      </c>
      <c r="G85" s="107">
        <f t="shared" ref="G85:G148" si="8">E85+F85</f>
        <v>6.0574000000000003</v>
      </c>
      <c r="H85" s="108">
        <v>451</v>
      </c>
      <c r="I85" s="109" t="s">
        <v>58</v>
      </c>
      <c r="J85" s="70">
        <f t="shared" ref="J85:J117" si="9">H85/1000/10</f>
        <v>4.5100000000000001E-2</v>
      </c>
      <c r="K85" s="108">
        <v>228</v>
      </c>
      <c r="L85" s="109" t="s">
        <v>58</v>
      </c>
      <c r="M85" s="70">
        <f t="shared" si="5"/>
        <v>2.2800000000000001E-2</v>
      </c>
      <c r="N85" s="108">
        <v>163</v>
      </c>
      <c r="O85" s="109" t="s">
        <v>58</v>
      </c>
      <c r="P85" s="70">
        <f t="shared" si="6"/>
        <v>1.6300000000000002E-2</v>
      </c>
    </row>
    <row r="86" spans="2:16">
      <c r="B86" s="108">
        <v>700</v>
      </c>
      <c r="C86" s="109" t="s">
        <v>57</v>
      </c>
      <c r="D86" s="95">
        <f t="shared" si="7"/>
        <v>3.5532994923857864E-3</v>
      </c>
      <c r="E86" s="110">
        <v>0.87960000000000005</v>
      </c>
      <c r="F86" s="111">
        <v>5.2119999999999997</v>
      </c>
      <c r="G86" s="107">
        <f t="shared" si="8"/>
        <v>6.0915999999999997</v>
      </c>
      <c r="H86" s="108">
        <v>481</v>
      </c>
      <c r="I86" s="109" t="s">
        <v>58</v>
      </c>
      <c r="J86" s="70">
        <f t="shared" si="9"/>
        <v>4.8099999999999997E-2</v>
      </c>
      <c r="K86" s="108">
        <v>241</v>
      </c>
      <c r="L86" s="109" t="s">
        <v>58</v>
      </c>
      <c r="M86" s="70">
        <f t="shared" si="5"/>
        <v>2.41E-2</v>
      </c>
      <c r="N86" s="108">
        <v>172</v>
      </c>
      <c r="O86" s="109" t="s">
        <v>58</v>
      </c>
      <c r="P86" s="70">
        <f t="shared" si="6"/>
        <v>1.72E-2</v>
      </c>
    </row>
    <row r="87" spans="2:16">
      <c r="B87" s="108">
        <v>800</v>
      </c>
      <c r="C87" s="109" t="s">
        <v>57</v>
      </c>
      <c r="D87" s="95">
        <f t="shared" si="7"/>
        <v>4.0609137055837565E-3</v>
      </c>
      <c r="E87" s="110">
        <v>0.93420000000000003</v>
      </c>
      <c r="F87" s="111">
        <v>5.202</v>
      </c>
      <c r="G87" s="107">
        <f t="shared" si="8"/>
        <v>6.1361999999999997</v>
      </c>
      <c r="H87" s="108">
        <v>540</v>
      </c>
      <c r="I87" s="109" t="s">
        <v>58</v>
      </c>
      <c r="J87" s="70">
        <f t="shared" si="9"/>
        <v>5.4000000000000006E-2</v>
      </c>
      <c r="K87" s="108">
        <v>266</v>
      </c>
      <c r="L87" s="109" t="s">
        <v>58</v>
      </c>
      <c r="M87" s="70">
        <f t="shared" si="5"/>
        <v>2.6600000000000002E-2</v>
      </c>
      <c r="N87" s="108">
        <v>190</v>
      </c>
      <c r="O87" s="109" t="s">
        <v>58</v>
      </c>
      <c r="P87" s="70">
        <f t="shared" si="6"/>
        <v>1.9E-2</v>
      </c>
    </row>
    <row r="88" spans="2:16">
      <c r="B88" s="108">
        <v>900</v>
      </c>
      <c r="C88" s="109" t="s">
        <v>57</v>
      </c>
      <c r="D88" s="95">
        <f t="shared" si="7"/>
        <v>4.5685279187817262E-3</v>
      </c>
      <c r="E88" s="110">
        <v>0.97789999999999999</v>
      </c>
      <c r="F88" s="111">
        <v>5.1790000000000003</v>
      </c>
      <c r="G88" s="107">
        <f t="shared" si="8"/>
        <v>6.1569000000000003</v>
      </c>
      <c r="H88" s="108">
        <v>599</v>
      </c>
      <c r="I88" s="109" t="s">
        <v>58</v>
      </c>
      <c r="J88" s="70">
        <f t="shared" si="9"/>
        <v>5.9899999999999995E-2</v>
      </c>
      <c r="K88" s="108">
        <v>292</v>
      </c>
      <c r="L88" s="109" t="s">
        <v>58</v>
      </c>
      <c r="M88" s="70">
        <f t="shared" si="5"/>
        <v>2.9199999999999997E-2</v>
      </c>
      <c r="N88" s="108">
        <v>207</v>
      </c>
      <c r="O88" s="109" t="s">
        <v>58</v>
      </c>
      <c r="P88" s="70">
        <f t="shared" si="6"/>
        <v>2.07E-2</v>
      </c>
    </row>
    <row r="89" spans="2:16">
      <c r="B89" s="108">
        <v>1</v>
      </c>
      <c r="C89" s="118" t="s">
        <v>59</v>
      </c>
      <c r="D89" s="70">
        <f t="shared" ref="D89:D152" si="10">B89/$C$5</f>
        <v>5.076142131979695E-3</v>
      </c>
      <c r="E89" s="110">
        <v>1.0149999999999999</v>
      </c>
      <c r="F89" s="111">
        <v>5.149</v>
      </c>
      <c r="G89" s="107">
        <f t="shared" si="8"/>
        <v>6.1639999999999997</v>
      </c>
      <c r="H89" s="108">
        <v>659</v>
      </c>
      <c r="I89" s="109" t="s">
        <v>58</v>
      </c>
      <c r="J89" s="70">
        <f t="shared" si="9"/>
        <v>6.59E-2</v>
      </c>
      <c r="K89" s="108">
        <v>318</v>
      </c>
      <c r="L89" s="109" t="s">
        <v>58</v>
      </c>
      <c r="M89" s="70">
        <f t="shared" si="5"/>
        <v>3.1800000000000002E-2</v>
      </c>
      <c r="N89" s="108">
        <v>225</v>
      </c>
      <c r="O89" s="109" t="s">
        <v>58</v>
      </c>
      <c r="P89" s="70">
        <f t="shared" si="6"/>
        <v>2.2499999999999999E-2</v>
      </c>
    </row>
    <row r="90" spans="2:16">
      <c r="B90" s="108">
        <v>1.1000000000000001</v>
      </c>
      <c r="C90" s="109" t="s">
        <v>59</v>
      </c>
      <c r="D90" s="70">
        <f t="shared" si="10"/>
        <v>5.5837563451776656E-3</v>
      </c>
      <c r="E90" s="110">
        <v>1.048</v>
      </c>
      <c r="F90" s="111">
        <v>5.1120000000000001</v>
      </c>
      <c r="G90" s="107">
        <f t="shared" si="8"/>
        <v>6.16</v>
      </c>
      <c r="H90" s="108">
        <v>720</v>
      </c>
      <c r="I90" s="109" t="s">
        <v>58</v>
      </c>
      <c r="J90" s="70">
        <f t="shared" si="9"/>
        <v>7.1999999999999995E-2</v>
      </c>
      <c r="K90" s="108">
        <v>343</v>
      </c>
      <c r="L90" s="109" t="s">
        <v>58</v>
      </c>
      <c r="M90" s="70">
        <f t="shared" si="5"/>
        <v>3.4300000000000004E-2</v>
      </c>
      <c r="N90" s="108">
        <v>242</v>
      </c>
      <c r="O90" s="109" t="s">
        <v>58</v>
      </c>
      <c r="P90" s="70">
        <f t="shared" si="6"/>
        <v>2.4199999999999999E-2</v>
      </c>
    </row>
    <row r="91" spans="2:16">
      <c r="B91" s="108">
        <v>1.2</v>
      </c>
      <c r="C91" s="109" t="s">
        <v>59</v>
      </c>
      <c r="D91" s="70">
        <f t="shared" si="10"/>
        <v>6.0913705583756344E-3</v>
      </c>
      <c r="E91" s="110">
        <v>1.079</v>
      </c>
      <c r="F91" s="111">
        <v>5.0720000000000001</v>
      </c>
      <c r="G91" s="107">
        <f t="shared" si="8"/>
        <v>6.1509999999999998</v>
      </c>
      <c r="H91" s="108">
        <v>780</v>
      </c>
      <c r="I91" s="109" t="s">
        <v>58</v>
      </c>
      <c r="J91" s="70">
        <f t="shared" si="9"/>
        <v>7.8E-2</v>
      </c>
      <c r="K91" s="108">
        <v>369</v>
      </c>
      <c r="L91" s="109" t="s">
        <v>58</v>
      </c>
      <c r="M91" s="70">
        <f t="shared" si="5"/>
        <v>3.6900000000000002E-2</v>
      </c>
      <c r="N91" s="108">
        <v>259</v>
      </c>
      <c r="O91" s="109" t="s">
        <v>58</v>
      </c>
      <c r="P91" s="70">
        <f t="shared" si="6"/>
        <v>2.5899999999999999E-2</v>
      </c>
    </row>
    <row r="92" spans="2:16">
      <c r="B92" s="108">
        <v>1.3</v>
      </c>
      <c r="C92" s="109" t="s">
        <v>59</v>
      </c>
      <c r="D92" s="70">
        <f t="shared" si="10"/>
        <v>6.5989847715736041E-3</v>
      </c>
      <c r="E92" s="110">
        <v>1.1080000000000001</v>
      </c>
      <c r="F92" s="111">
        <v>5.0279999999999996</v>
      </c>
      <c r="G92" s="107">
        <f t="shared" si="8"/>
        <v>6.1359999999999992</v>
      </c>
      <c r="H92" s="108">
        <v>842</v>
      </c>
      <c r="I92" s="109" t="s">
        <v>58</v>
      </c>
      <c r="J92" s="70">
        <f t="shared" si="9"/>
        <v>8.4199999999999997E-2</v>
      </c>
      <c r="K92" s="108">
        <v>394</v>
      </c>
      <c r="L92" s="109" t="s">
        <v>58</v>
      </c>
      <c r="M92" s="70">
        <f t="shared" si="5"/>
        <v>3.9400000000000004E-2</v>
      </c>
      <c r="N92" s="108">
        <v>276</v>
      </c>
      <c r="O92" s="109" t="s">
        <v>58</v>
      </c>
      <c r="P92" s="70">
        <f t="shared" si="6"/>
        <v>2.7600000000000003E-2</v>
      </c>
    </row>
    <row r="93" spans="2:16">
      <c r="B93" s="108">
        <v>1.4</v>
      </c>
      <c r="C93" s="109" t="s">
        <v>59</v>
      </c>
      <c r="D93" s="70">
        <f t="shared" si="10"/>
        <v>7.1065989847715729E-3</v>
      </c>
      <c r="E93" s="110">
        <v>1.1359999999999999</v>
      </c>
      <c r="F93" s="111">
        <v>4.9829999999999997</v>
      </c>
      <c r="G93" s="107">
        <f t="shared" si="8"/>
        <v>6.1189999999999998</v>
      </c>
      <c r="H93" s="108">
        <v>904</v>
      </c>
      <c r="I93" s="109" t="s">
        <v>58</v>
      </c>
      <c r="J93" s="70">
        <f t="shared" si="9"/>
        <v>9.0400000000000008E-2</v>
      </c>
      <c r="K93" s="108">
        <v>419</v>
      </c>
      <c r="L93" s="109" t="s">
        <v>58</v>
      </c>
      <c r="M93" s="70">
        <f t="shared" si="5"/>
        <v>4.19E-2</v>
      </c>
      <c r="N93" s="108">
        <v>292</v>
      </c>
      <c r="O93" s="109" t="s">
        <v>58</v>
      </c>
      <c r="P93" s="70">
        <f t="shared" si="6"/>
        <v>2.9199999999999997E-2</v>
      </c>
    </row>
    <row r="94" spans="2:16">
      <c r="B94" s="108">
        <v>1.5</v>
      </c>
      <c r="C94" s="109" t="s">
        <v>59</v>
      </c>
      <c r="D94" s="70">
        <f t="shared" si="10"/>
        <v>7.6142131979695434E-3</v>
      </c>
      <c r="E94" s="110">
        <v>1.1639999999999999</v>
      </c>
      <c r="F94" s="111">
        <v>4.9359999999999999</v>
      </c>
      <c r="G94" s="107">
        <f t="shared" si="8"/>
        <v>6.1</v>
      </c>
      <c r="H94" s="108">
        <v>966</v>
      </c>
      <c r="I94" s="109" t="s">
        <v>58</v>
      </c>
      <c r="J94" s="70">
        <f t="shared" si="9"/>
        <v>9.6599999999999991E-2</v>
      </c>
      <c r="K94" s="108">
        <v>445</v>
      </c>
      <c r="L94" s="109" t="s">
        <v>58</v>
      </c>
      <c r="M94" s="70">
        <f t="shared" si="5"/>
        <v>4.4499999999999998E-2</v>
      </c>
      <c r="N94" s="108">
        <v>309</v>
      </c>
      <c r="O94" s="109" t="s">
        <v>58</v>
      </c>
      <c r="P94" s="70">
        <f t="shared" si="6"/>
        <v>3.09E-2</v>
      </c>
    </row>
    <row r="95" spans="2:16">
      <c r="B95" s="108">
        <v>1.6</v>
      </c>
      <c r="C95" s="109" t="s">
        <v>59</v>
      </c>
      <c r="D95" s="70">
        <f t="shared" si="10"/>
        <v>8.1218274111675131E-3</v>
      </c>
      <c r="E95" s="110">
        <v>1.1919999999999999</v>
      </c>
      <c r="F95" s="111">
        <v>4.8890000000000002</v>
      </c>
      <c r="G95" s="107">
        <f t="shared" si="8"/>
        <v>6.0810000000000004</v>
      </c>
      <c r="H95" s="108">
        <v>1029</v>
      </c>
      <c r="I95" s="109" t="s">
        <v>58</v>
      </c>
      <c r="J95" s="70">
        <f t="shared" si="9"/>
        <v>0.10289999999999999</v>
      </c>
      <c r="K95" s="108">
        <v>470</v>
      </c>
      <c r="L95" s="109" t="s">
        <v>58</v>
      </c>
      <c r="M95" s="70">
        <f t="shared" si="5"/>
        <v>4.7E-2</v>
      </c>
      <c r="N95" s="108">
        <v>326</v>
      </c>
      <c r="O95" s="109" t="s">
        <v>58</v>
      </c>
      <c r="P95" s="70">
        <f t="shared" si="6"/>
        <v>3.2600000000000004E-2</v>
      </c>
    </row>
    <row r="96" spans="2:16">
      <c r="B96" s="108">
        <v>1.7</v>
      </c>
      <c r="C96" s="109" t="s">
        <v>59</v>
      </c>
      <c r="D96" s="70">
        <f t="shared" si="10"/>
        <v>8.6294416243654828E-3</v>
      </c>
      <c r="E96" s="110">
        <v>1.2190000000000001</v>
      </c>
      <c r="F96" s="111">
        <v>4.8410000000000002</v>
      </c>
      <c r="G96" s="107">
        <f t="shared" si="8"/>
        <v>6.0600000000000005</v>
      </c>
      <c r="H96" s="108">
        <v>1092</v>
      </c>
      <c r="I96" s="109" t="s">
        <v>58</v>
      </c>
      <c r="J96" s="70">
        <f t="shared" si="9"/>
        <v>0.10920000000000001</v>
      </c>
      <c r="K96" s="108">
        <v>495</v>
      </c>
      <c r="L96" s="109" t="s">
        <v>58</v>
      </c>
      <c r="M96" s="70">
        <f t="shared" si="5"/>
        <v>4.9500000000000002E-2</v>
      </c>
      <c r="N96" s="108">
        <v>343</v>
      </c>
      <c r="O96" s="109" t="s">
        <v>58</v>
      </c>
      <c r="P96" s="70">
        <f t="shared" si="6"/>
        <v>3.4300000000000004E-2</v>
      </c>
    </row>
    <row r="97" spans="2:16">
      <c r="B97" s="108">
        <v>1.8</v>
      </c>
      <c r="C97" s="109" t="s">
        <v>59</v>
      </c>
      <c r="D97" s="70">
        <f t="shared" si="10"/>
        <v>9.1370558375634525E-3</v>
      </c>
      <c r="E97" s="110">
        <v>1.246</v>
      </c>
      <c r="F97" s="111">
        <v>4.7930000000000001</v>
      </c>
      <c r="G97" s="107">
        <f t="shared" si="8"/>
        <v>6.0389999999999997</v>
      </c>
      <c r="H97" s="108">
        <v>1156</v>
      </c>
      <c r="I97" s="109" t="s">
        <v>58</v>
      </c>
      <c r="J97" s="70">
        <f t="shared" si="9"/>
        <v>0.11559999999999999</v>
      </c>
      <c r="K97" s="108">
        <v>520</v>
      </c>
      <c r="L97" s="109" t="s">
        <v>58</v>
      </c>
      <c r="M97" s="70">
        <f t="shared" si="5"/>
        <v>5.2000000000000005E-2</v>
      </c>
      <c r="N97" s="108">
        <v>359</v>
      </c>
      <c r="O97" s="109" t="s">
        <v>58</v>
      </c>
      <c r="P97" s="70">
        <f t="shared" si="6"/>
        <v>3.5900000000000001E-2</v>
      </c>
    </row>
    <row r="98" spans="2:16">
      <c r="B98" s="108">
        <v>2</v>
      </c>
      <c r="C98" s="109" t="s">
        <v>59</v>
      </c>
      <c r="D98" s="70">
        <f t="shared" si="10"/>
        <v>1.015228426395939E-2</v>
      </c>
      <c r="E98" s="110">
        <v>1.3</v>
      </c>
      <c r="F98" s="111">
        <v>4.6989999999999998</v>
      </c>
      <c r="G98" s="107">
        <f t="shared" si="8"/>
        <v>5.9989999999999997</v>
      </c>
      <c r="H98" s="108">
        <v>1285</v>
      </c>
      <c r="I98" s="109" t="s">
        <v>58</v>
      </c>
      <c r="J98" s="70">
        <f t="shared" si="9"/>
        <v>0.1285</v>
      </c>
      <c r="K98" s="108">
        <v>570</v>
      </c>
      <c r="L98" s="109" t="s">
        <v>58</v>
      </c>
      <c r="M98" s="70">
        <f t="shared" si="5"/>
        <v>5.6999999999999995E-2</v>
      </c>
      <c r="N98" s="108">
        <v>393</v>
      </c>
      <c r="O98" s="109" t="s">
        <v>58</v>
      </c>
      <c r="P98" s="70">
        <f t="shared" si="6"/>
        <v>3.9300000000000002E-2</v>
      </c>
    </row>
    <row r="99" spans="2:16">
      <c r="B99" s="108">
        <v>2.25</v>
      </c>
      <c r="C99" s="109" t="s">
        <v>59</v>
      </c>
      <c r="D99" s="70">
        <f t="shared" si="10"/>
        <v>1.1421319796954314E-2</v>
      </c>
      <c r="E99" s="110">
        <v>1.365</v>
      </c>
      <c r="F99" s="111">
        <v>4.5819999999999999</v>
      </c>
      <c r="G99" s="107">
        <f t="shared" si="8"/>
        <v>5.9470000000000001</v>
      </c>
      <c r="H99" s="108">
        <v>1449</v>
      </c>
      <c r="I99" s="109" t="s">
        <v>58</v>
      </c>
      <c r="J99" s="70">
        <f t="shared" si="9"/>
        <v>0.1449</v>
      </c>
      <c r="K99" s="108">
        <v>632</v>
      </c>
      <c r="L99" s="109" t="s">
        <v>58</v>
      </c>
      <c r="M99" s="70">
        <f t="shared" si="5"/>
        <v>6.3200000000000006E-2</v>
      </c>
      <c r="N99" s="108">
        <v>435</v>
      </c>
      <c r="O99" s="109" t="s">
        <v>58</v>
      </c>
      <c r="P99" s="70">
        <f t="shared" si="6"/>
        <v>4.3499999999999997E-2</v>
      </c>
    </row>
    <row r="100" spans="2:16">
      <c r="B100" s="108">
        <v>2.5</v>
      </c>
      <c r="C100" s="109" t="s">
        <v>59</v>
      </c>
      <c r="D100" s="70">
        <f t="shared" si="10"/>
        <v>1.2690355329949238E-2</v>
      </c>
      <c r="E100" s="110">
        <v>1.429</v>
      </c>
      <c r="F100" s="111">
        <v>4.47</v>
      </c>
      <c r="G100" s="107">
        <f t="shared" si="8"/>
        <v>5.899</v>
      </c>
      <c r="H100" s="108">
        <v>1616</v>
      </c>
      <c r="I100" s="109" t="s">
        <v>58</v>
      </c>
      <c r="J100" s="70">
        <f t="shared" si="9"/>
        <v>0.16160000000000002</v>
      </c>
      <c r="K100" s="108">
        <v>694</v>
      </c>
      <c r="L100" s="109" t="s">
        <v>58</v>
      </c>
      <c r="M100" s="70">
        <f t="shared" si="5"/>
        <v>6.9399999999999989E-2</v>
      </c>
      <c r="N100" s="108">
        <v>478</v>
      </c>
      <c r="O100" s="109" t="s">
        <v>58</v>
      </c>
      <c r="P100" s="70">
        <f t="shared" si="6"/>
        <v>4.7799999999999995E-2</v>
      </c>
    </row>
    <row r="101" spans="2:16">
      <c r="B101" s="108">
        <v>2.75</v>
      </c>
      <c r="C101" s="109" t="s">
        <v>59</v>
      </c>
      <c r="D101" s="70">
        <f t="shared" si="10"/>
        <v>1.3959390862944163E-2</v>
      </c>
      <c r="E101" s="110">
        <v>1.49</v>
      </c>
      <c r="F101" s="111">
        <v>4.3630000000000004</v>
      </c>
      <c r="G101" s="107">
        <f t="shared" si="8"/>
        <v>5.8530000000000006</v>
      </c>
      <c r="H101" s="108">
        <v>1785</v>
      </c>
      <c r="I101" s="109" t="s">
        <v>58</v>
      </c>
      <c r="J101" s="70">
        <f t="shared" si="9"/>
        <v>0.17849999999999999</v>
      </c>
      <c r="K101" s="108">
        <v>756</v>
      </c>
      <c r="L101" s="109" t="s">
        <v>58</v>
      </c>
      <c r="M101" s="70">
        <f t="shared" si="5"/>
        <v>7.5600000000000001E-2</v>
      </c>
      <c r="N101" s="108">
        <v>521</v>
      </c>
      <c r="O101" s="109" t="s">
        <v>58</v>
      </c>
      <c r="P101" s="70">
        <f t="shared" si="6"/>
        <v>5.21E-2</v>
      </c>
    </row>
    <row r="102" spans="2:16">
      <c r="B102" s="108">
        <v>3</v>
      </c>
      <c r="C102" s="109" t="s">
        <v>59</v>
      </c>
      <c r="D102" s="70">
        <f t="shared" si="10"/>
        <v>1.5228426395939087E-2</v>
      </c>
      <c r="E102" s="110">
        <v>1.548</v>
      </c>
      <c r="F102" s="111">
        <v>4.26</v>
      </c>
      <c r="G102" s="107">
        <f t="shared" si="8"/>
        <v>5.8079999999999998</v>
      </c>
      <c r="H102" s="108">
        <v>1956</v>
      </c>
      <c r="I102" s="109" t="s">
        <v>58</v>
      </c>
      <c r="J102" s="70">
        <f t="shared" si="9"/>
        <v>0.1956</v>
      </c>
      <c r="K102" s="108">
        <v>818</v>
      </c>
      <c r="L102" s="109" t="s">
        <v>58</v>
      </c>
      <c r="M102" s="70">
        <f t="shared" si="5"/>
        <v>8.1799999999999998E-2</v>
      </c>
      <c r="N102" s="108">
        <v>564</v>
      </c>
      <c r="O102" s="109" t="s">
        <v>58</v>
      </c>
      <c r="P102" s="70">
        <f t="shared" si="6"/>
        <v>5.6399999999999992E-2</v>
      </c>
    </row>
    <row r="103" spans="2:16">
      <c r="B103" s="108">
        <v>3.25</v>
      </c>
      <c r="C103" s="109" t="s">
        <v>59</v>
      </c>
      <c r="D103" s="70">
        <f t="shared" si="10"/>
        <v>1.6497461928934011E-2</v>
      </c>
      <c r="E103" s="110">
        <v>1.6040000000000001</v>
      </c>
      <c r="F103" s="111">
        <v>4.1619999999999999</v>
      </c>
      <c r="G103" s="107">
        <f t="shared" si="8"/>
        <v>5.766</v>
      </c>
      <c r="H103" s="108">
        <v>2130</v>
      </c>
      <c r="I103" s="109" t="s">
        <v>58</v>
      </c>
      <c r="J103" s="70">
        <f t="shared" si="9"/>
        <v>0.21299999999999999</v>
      </c>
      <c r="K103" s="108">
        <v>879</v>
      </c>
      <c r="L103" s="109" t="s">
        <v>58</v>
      </c>
      <c r="M103" s="70">
        <f t="shared" si="5"/>
        <v>8.7900000000000006E-2</v>
      </c>
      <c r="N103" s="108">
        <v>607</v>
      </c>
      <c r="O103" s="109" t="s">
        <v>58</v>
      </c>
      <c r="P103" s="70">
        <f t="shared" si="6"/>
        <v>6.0699999999999997E-2</v>
      </c>
    </row>
    <row r="104" spans="2:16">
      <c r="B104" s="108">
        <v>3.5</v>
      </c>
      <c r="C104" s="109" t="s">
        <v>59</v>
      </c>
      <c r="D104" s="70">
        <f t="shared" si="10"/>
        <v>1.7766497461928935E-2</v>
      </c>
      <c r="E104" s="110">
        <v>1.6559999999999999</v>
      </c>
      <c r="F104" s="111">
        <v>4.069</v>
      </c>
      <c r="G104" s="107">
        <f t="shared" si="8"/>
        <v>5.7249999999999996</v>
      </c>
      <c r="H104" s="108">
        <v>2306</v>
      </c>
      <c r="I104" s="109" t="s">
        <v>58</v>
      </c>
      <c r="J104" s="70">
        <f t="shared" si="9"/>
        <v>0.2306</v>
      </c>
      <c r="K104" s="108">
        <v>940</v>
      </c>
      <c r="L104" s="109" t="s">
        <v>58</v>
      </c>
      <c r="M104" s="70">
        <f t="shared" si="5"/>
        <v>9.4E-2</v>
      </c>
      <c r="N104" s="108">
        <v>651</v>
      </c>
      <c r="O104" s="109" t="s">
        <v>58</v>
      </c>
      <c r="P104" s="70">
        <f t="shared" si="6"/>
        <v>6.5100000000000005E-2</v>
      </c>
    </row>
    <row r="105" spans="2:16">
      <c r="B105" s="108">
        <v>3.75</v>
      </c>
      <c r="C105" s="109" t="s">
        <v>59</v>
      </c>
      <c r="D105" s="70">
        <f t="shared" si="10"/>
        <v>1.9035532994923859E-2</v>
      </c>
      <c r="E105" s="110">
        <v>1.706</v>
      </c>
      <c r="F105" s="111">
        <v>3.98</v>
      </c>
      <c r="G105" s="107">
        <f t="shared" si="8"/>
        <v>5.6859999999999999</v>
      </c>
      <c r="H105" s="108">
        <v>2484</v>
      </c>
      <c r="I105" s="109" t="s">
        <v>58</v>
      </c>
      <c r="J105" s="70">
        <f t="shared" si="9"/>
        <v>0.24840000000000001</v>
      </c>
      <c r="K105" s="108">
        <v>1000</v>
      </c>
      <c r="L105" s="109" t="s">
        <v>58</v>
      </c>
      <c r="M105" s="70">
        <f t="shared" si="5"/>
        <v>0.1</v>
      </c>
      <c r="N105" s="108">
        <v>695</v>
      </c>
      <c r="O105" s="109" t="s">
        <v>58</v>
      </c>
      <c r="P105" s="70">
        <f t="shared" si="6"/>
        <v>6.9499999999999992E-2</v>
      </c>
    </row>
    <row r="106" spans="2:16">
      <c r="B106" s="108">
        <v>4</v>
      </c>
      <c r="C106" s="109" t="s">
        <v>59</v>
      </c>
      <c r="D106" s="70">
        <f t="shared" si="10"/>
        <v>2.030456852791878E-2</v>
      </c>
      <c r="E106" s="110">
        <v>1.7529999999999999</v>
      </c>
      <c r="F106" s="111">
        <v>3.895</v>
      </c>
      <c r="G106" s="107">
        <f t="shared" si="8"/>
        <v>5.6479999999999997</v>
      </c>
      <c r="H106" s="108">
        <v>2664</v>
      </c>
      <c r="I106" s="109" t="s">
        <v>58</v>
      </c>
      <c r="J106" s="70">
        <f t="shared" si="9"/>
        <v>0.26640000000000003</v>
      </c>
      <c r="K106" s="108">
        <v>1060</v>
      </c>
      <c r="L106" s="109" t="s">
        <v>58</v>
      </c>
      <c r="M106" s="70">
        <f t="shared" si="5"/>
        <v>0.10600000000000001</v>
      </c>
      <c r="N106" s="108">
        <v>739</v>
      </c>
      <c r="O106" s="109" t="s">
        <v>58</v>
      </c>
      <c r="P106" s="70">
        <f t="shared" si="6"/>
        <v>7.3899999999999993E-2</v>
      </c>
    </row>
    <row r="107" spans="2:16">
      <c r="B107" s="108">
        <v>4.5</v>
      </c>
      <c r="C107" s="109" t="s">
        <v>59</v>
      </c>
      <c r="D107" s="70">
        <f t="shared" si="10"/>
        <v>2.2842639593908629E-2</v>
      </c>
      <c r="E107" s="110">
        <v>1.8380000000000001</v>
      </c>
      <c r="F107" s="111">
        <v>3.738</v>
      </c>
      <c r="G107" s="107">
        <f t="shared" si="8"/>
        <v>5.5760000000000005</v>
      </c>
      <c r="H107" s="108">
        <v>3029</v>
      </c>
      <c r="I107" s="109" t="s">
        <v>58</v>
      </c>
      <c r="J107" s="70">
        <f t="shared" si="9"/>
        <v>0.3029</v>
      </c>
      <c r="K107" s="108">
        <v>1180</v>
      </c>
      <c r="L107" s="109" t="s">
        <v>58</v>
      </c>
      <c r="M107" s="70">
        <f t="shared" si="5"/>
        <v>0.11799999999999999</v>
      </c>
      <c r="N107" s="108">
        <v>828</v>
      </c>
      <c r="O107" s="109" t="s">
        <v>58</v>
      </c>
      <c r="P107" s="70">
        <f t="shared" si="6"/>
        <v>8.2799999999999999E-2</v>
      </c>
    </row>
    <row r="108" spans="2:16">
      <c r="B108" s="108">
        <v>5</v>
      </c>
      <c r="C108" s="109" t="s">
        <v>59</v>
      </c>
      <c r="D108" s="70">
        <f t="shared" si="10"/>
        <v>2.5380710659898477E-2</v>
      </c>
      <c r="E108" s="110">
        <v>1.9139999999999999</v>
      </c>
      <c r="F108" s="111">
        <v>3.5939999999999999</v>
      </c>
      <c r="G108" s="107">
        <f t="shared" si="8"/>
        <v>5.508</v>
      </c>
      <c r="H108" s="108">
        <v>3403</v>
      </c>
      <c r="I108" s="109" t="s">
        <v>58</v>
      </c>
      <c r="J108" s="70">
        <f t="shared" si="9"/>
        <v>0.34029999999999999</v>
      </c>
      <c r="K108" s="108">
        <v>1299</v>
      </c>
      <c r="L108" s="109" t="s">
        <v>58</v>
      </c>
      <c r="M108" s="70">
        <f t="shared" si="5"/>
        <v>0.12989999999999999</v>
      </c>
      <c r="N108" s="108">
        <v>918</v>
      </c>
      <c r="O108" s="109" t="s">
        <v>58</v>
      </c>
      <c r="P108" s="70">
        <f t="shared" si="6"/>
        <v>9.1800000000000007E-2</v>
      </c>
    </row>
    <row r="109" spans="2:16">
      <c r="B109" s="108">
        <v>5.5</v>
      </c>
      <c r="C109" s="109" t="s">
        <v>59</v>
      </c>
      <c r="D109" s="70">
        <f t="shared" si="10"/>
        <v>2.7918781725888325E-2</v>
      </c>
      <c r="E109" s="110">
        <v>1.98</v>
      </c>
      <c r="F109" s="111">
        <v>3.4620000000000002</v>
      </c>
      <c r="G109" s="107">
        <f t="shared" si="8"/>
        <v>5.4420000000000002</v>
      </c>
      <c r="H109" s="108">
        <v>3783</v>
      </c>
      <c r="I109" s="109" t="s">
        <v>58</v>
      </c>
      <c r="J109" s="70">
        <f t="shared" si="9"/>
        <v>0.37829999999999997</v>
      </c>
      <c r="K109" s="108">
        <v>1417</v>
      </c>
      <c r="L109" s="109" t="s">
        <v>58</v>
      </c>
      <c r="M109" s="70">
        <f t="shared" si="5"/>
        <v>0.14169999999999999</v>
      </c>
      <c r="N109" s="108">
        <v>1009</v>
      </c>
      <c r="O109" s="109" t="s">
        <v>58</v>
      </c>
      <c r="P109" s="70">
        <f t="shared" si="6"/>
        <v>0.10089999999999999</v>
      </c>
    </row>
    <row r="110" spans="2:16">
      <c r="B110" s="108">
        <v>6</v>
      </c>
      <c r="C110" s="109" t="s">
        <v>59</v>
      </c>
      <c r="D110" s="70">
        <f t="shared" si="10"/>
        <v>3.0456852791878174E-2</v>
      </c>
      <c r="E110" s="110">
        <v>2.0390000000000001</v>
      </c>
      <c r="F110" s="111">
        <v>3.3410000000000002</v>
      </c>
      <c r="G110" s="107">
        <f t="shared" si="8"/>
        <v>5.3800000000000008</v>
      </c>
      <c r="H110" s="108">
        <v>4170</v>
      </c>
      <c r="I110" s="109" t="s">
        <v>58</v>
      </c>
      <c r="J110" s="70">
        <f t="shared" si="9"/>
        <v>0.41699999999999998</v>
      </c>
      <c r="K110" s="108">
        <v>1534</v>
      </c>
      <c r="L110" s="109" t="s">
        <v>58</v>
      </c>
      <c r="M110" s="70">
        <f t="shared" si="5"/>
        <v>0.15340000000000001</v>
      </c>
      <c r="N110" s="108">
        <v>1100</v>
      </c>
      <c r="O110" s="109" t="s">
        <v>58</v>
      </c>
      <c r="P110" s="70">
        <f t="shared" si="6"/>
        <v>0.11000000000000001</v>
      </c>
    </row>
    <row r="111" spans="2:16">
      <c r="B111" s="108">
        <v>6.5</v>
      </c>
      <c r="C111" s="109" t="s">
        <v>59</v>
      </c>
      <c r="D111" s="70">
        <f t="shared" si="10"/>
        <v>3.2994923857868022E-2</v>
      </c>
      <c r="E111" s="110">
        <v>2.093</v>
      </c>
      <c r="F111" s="111">
        <v>3.23</v>
      </c>
      <c r="G111" s="107">
        <f t="shared" si="8"/>
        <v>5.3230000000000004</v>
      </c>
      <c r="H111" s="108">
        <v>4563</v>
      </c>
      <c r="I111" s="109" t="s">
        <v>58</v>
      </c>
      <c r="J111" s="70">
        <f t="shared" si="9"/>
        <v>0.45629999999999998</v>
      </c>
      <c r="K111" s="108">
        <v>1650</v>
      </c>
      <c r="L111" s="109" t="s">
        <v>58</v>
      </c>
      <c r="M111" s="70">
        <f t="shared" si="5"/>
        <v>0.16499999999999998</v>
      </c>
      <c r="N111" s="108">
        <v>1192</v>
      </c>
      <c r="O111" s="109" t="s">
        <v>58</v>
      </c>
      <c r="P111" s="70">
        <f t="shared" si="6"/>
        <v>0.1192</v>
      </c>
    </row>
    <row r="112" spans="2:16">
      <c r="B112" s="108">
        <v>7</v>
      </c>
      <c r="C112" s="109" t="s">
        <v>59</v>
      </c>
      <c r="D112" s="70">
        <f t="shared" si="10"/>
        <v>3.553299492385787E-2</v>
      </c>
      <c r="E112" s="110">
        <v>2.141</v>
      </c>
      <c r="F112" s="111">
        <v>3.1269999999999998</v>
      </c>
      <c r="G112" s="107">
        <f t="shared" si="8"/>
        <v>5.2679999999999998</v>
      </c>
      <c r="H112" s="108">
        <v>4963</v>
      </c>
      <c r="I112" s="109" t="s">
        <v>58</v>
      </c>
      <c r="J112" s="70">
        <f t="shared" si="9"/>
        <v>0.49630000000000002</v>
      </c>
      <c r="K112" s="108">
        <v>1766</v>
      </c>
      <c r="L112" s="109" t="s">
        <v>58</v>
      </c>
      <c r="M112" s="70">
        <f t="shared" si="5"/>
        <v>0.17660000000000001</v>
      </c>
      <c r="N112" s="108">
        <v>1285</v>
      </c>
      <c r="O112" s="109" t="s">
        <v>58</v>
      </c>
      <c r="P112" s="70">
        <f t="shared" si="6"/>
        <v>0.1285</v>
      </c>
    </row>
    <row r="113" spans="1:16">
      <c r="B113" s="108">
        <v>8</v>
      </c>
      <c r="C113" s="109" t="s">
        <v>59</v>
      </c>
      <c r="D113" s="70">
        <f t="shared" si="10"/>
        <v>4.060913705583756E-2</v>
      </c>
      <c r="E113" s="110">
        <v>2.2280000000000002</v>
      </c>
      <c r="F113" s="111">
        <v>2.9430000000000001</v>
      </c>
      <c r="G113" s="107">
        <f t="shared" si="8"/>
        <v>5.1710000000000003</v>
      </c>
      <c r="H113" s="108">
        <v>5780</v>
      </c>
      <c r="I113" s="109" t="s">
        <v>58</v>
      </c>
      <c r="J113" s="70">
        <f t="shared" si="9"/>
        <v>0.57800000000000007</v>
      </c>
      <c r="K113" s="108">
        <v>1996</v>
      </c>
      <c r="L113" s="109" t="s">
        <v>58</v>
      </c>
      <c r="M113" s="70">
        <f t="shared" si="5"/>
        <v>0.1996</v>
      </c>
      <c r="N113" s="108">
        <v>1474</v>
      </c>
      <c r="O113" s="109" t="s">
        <v>58</v>
      </c>
      <c r="P113" s="70">
        <f t="shared" si="6"/>
        <v>0.1474</v>
      </c>
    </row>
    <row r="114" spans="1:16">
      <c r="B114" s="108">
        <v>9</v>
      </c>
      <c r="C114" s="109" t="s">
        <v>59</v>
      </c>
      <c r="D114" s="70">
        <f t="shared" si="10"/>
        <v>4.5685279187817257E-2</v>
      </c>
      <c r="E114" s="110">
        <v>2.3069999999999999</v>
      </c>
      <c r="F114" s="111">
        <v>2.782</v>
      </c>
      <c r="G114" s="107">
        <f t="shared" si="8"/>
        <v>5.0890000000000004</v>
      </c>
      <c r="H114" s="108">
        <v>6618</v>
      </c>
      <c r="I114" s="109" t="s">
        <v>58</v>
      </c>
      <c r="J114" s="70">
        <f t="shared" si="9"/>
        <v>0.66180000000000005</v>
      </c>
      <c r="K114" s="108">
        <v>2223</v>
      </c>
      <c r="L114" s="109" t="s">
        <v>58</v>
      </c>
      <c r="M114" s="70">
        <f t="shared" si="5"/>
        <v>0.2223</v>
      </c>
      <c r="N114" s="108">
        <v>1664</v>
      </c>
      <c r="O114" s="109" t="s">
        <v>58</v>
      </c>
      <c r="P114" s="70">
        <f t="shared" si="6"/>
        <v>0.16639999999999999</v>
      </c>
    </row>
    <row r="115" spans="1:16">
      <c r="B115" s="108">
        <v>10</v>
      </c>
      <c r="C115" s="109" t="s">
        <v>59</v>
      </c>
      <c r="D115" s="70">
        <f t="shared" si="10"/>
        <v>5.0761421319796954E-2</v>
      </c>
      <c r="E115" s="110">
        <v>2.3839999999999999</v>
      </c>
      <c r="F115" s="111">
        <v>2.641</v>
      </c>
      <c r="G115" s="107">
        <f t="shared" si="8"/>
        <v>5.0250000000000004</v>
      </c>
      <c r="H115" s="108">
        <v>7473</v>
      </c>
      <c r="I115" s="109" t="s">
        <v>58</v>
      </c>
      <c r="J115" s="70">
        <f t="shared" si="9"/>
        <v>0.74729999999999996</v>
      </c>
      <c r="K115" s="108">
        <v>2446</v>
      </c>
      <c r="L115" s="109" t="s">
        <v>58</v>
      </c>
      <c r="M115" s="70">
        <f t="shared" si="5"/>
        <v>0.24460000000000001</v>
      </c>
      <c r="N115" s="108">
        <v>1856</v>
      </c>
      <c r="O115" s="109" t="s">
        <v>58</v>
      </c>
      <c r="P115" s="70">
        <f t="shared" si="6"/>
        <v>0.18560000000000001</v>
      </c>
    </row>
    <row r="116" spans="1:16">
      <c r="B116" s="108">
        <v>11</v>
      </c>
      <c r="C116" s="109" t="s">
        <v>59</v>
      </c>
      <c r="D116" s="70">
        <f t="shared" si="10"/>
        <v>5.5837563451776651E-2</v>
      </c>
      <c r="E116" s="110">
        <v>2.4609999999999999</v>
      </c>
      <c r="F116" s="111">
        <v>2.516</v>
      </c>
      <c r="G116" s="107">
        <f t="shared" si="8"/>
        <v>4.9770000000000003</v>
      </c>
      <c r="H116" s="108">
        <v>8343</v>
      </c>
      <c r="I116" s="109" t="s">
        <v>58</v>
      </c>
      <c r="J116" s="70">
        <f t="shared" si="9"/>
        <v>0.83430000000000004</v>
      </c>
      <c r="K116" s="108">
        <v>2666</v>
      </c>
      <c r="L116" s="109" t="s">
        <v>58</v>
      </c>
      <c r="M116" s="70">
        <f t="shared" si="5"/>
        <v>0.2666</v>
      </c>
      <c r="N116" s="108">
        <v>2050</v>
      </c>
      <c r="O116" s="109" t="s">
        <v>58</v>
      </c>
      <c r="P116" s="70">
        <f t="shared" si="6"/>
        <v>0.20499999999999999</v>
      </c>
    </row>
    <row r="117" spans="1:16">
      <c r="B117" s="108">
        <v>12</v>
      </c>
      <c r="C117" s="109" t="s">
        <v>59</v>
      </c>
      <c r="D117" s="70">
        <f t="shared" si="10"/>
        <v>6.0913705583756347E-2</v>
      </c>
      <c r="E117" s="110">
        <v>2.5419999999999998</v>
      </c>
      <c r="F117" s="111">
        <v>2.4039999999999999</v>
      </c>
      <c r="G117" s="107">
        <f t="shared" si="8"/>
        <v>4.9459999999999997</v>
      </c>
      <c r="H117" s="108">
        <v>9225</v>
      </c>
      <c r="I117" s="109" t="s">
        <v>58</v>
      </c>
      <c r="J117" s="70">
        <f t="shared" si="9"/>
        <v>0.92249999999999999</v>
      </c>
      <c r="K117" s="108">
        <v>2882</v>
      </c>
      <c r="L117" s="109" t="s">
        <v>58</v>
      </c>
      <c r="M117" s="70">
        <f t="shared" si="5"/>
        <v>0.28820000000000001</v>
      </c>
      <c r="N117" s="108">
        <v>2245</v>
      </c>
      <c r="O117" s="109" t="s">
        <v>58</v>
      </c>
      <c r="P117" s="70">
        <f t="shared" si="6"/>
        <v>0.22450000000000001</v>
      </c>
    </row>
    <row r="118" spans="1:16">
      <c r="B118" s="108">
        <v>13</v>
      </c>
      <c r="C118" s="109" t="s">
        <v>59</v>
      </c>
      <c r="D118" s="70">
        <f t="shared" si="10"/>
        <v>6.5989847715736044E-2</v>
      </c>
      <c r="E118" s="110">
        <v>2.6280000000000001</v>
      </c>
      <c r="F118" s="111">
        <v>2.3029999999999999</v>
      </c>
      <c r="G118" s="107">
        <f t="shared" si="8"/>
        <v>4.931</v>
      </c>
      <c r="H118" s="108">
        <v>1.01</v>
      </c>
      <c r="I118" s="118" t="s">
        <v>60</v>
      </c>
      <c r="J118" s="71">
        <f t="shared" ref="J118:J180" si="11">H118</f>
        <v>1.01</v>
      </c>
      <c r="K118" s="108">
        <v>3093</v>
      </c>
      <c r="L118" s="109" t="s">
        <v>58</v>
      </c>
      <c r="M118" s="70">
        <f t="shared" si="5"/>
        <v>0.30930000000000002</v>
      </c>
      <c r="N118" s="108">
        <v>2440</v>
      </c>
      <c r="O118" s="109" t="s">
        <v>58</v>
      </c>
      <c r="P118" s="70">
        <f t="shared" si="6"/>
        <v>0.24399999999999999</v>
      </c>
    </row>
    <row r="119" spans="1:16">
      <c r="B119" s="108">
        <v>14</v>
      </c>
      <c r="C119" s="109" t="s">
        <v>59</v>
      </c>
      <c r="D119" s="70">
        <f t="shared" si="10"/>
        <v>7.1065989847715741E-2</v>
      </c>
      <c r="E119" s="110">
        <v>2.72</v>
      </c>
      <c r="F119" s="111">
        <v>2.2109999999999999</v>
      </c>
      <c r="G119" s="107">
        <f t="shared" si="8"/>
        <v>4.931</v>
      </c>
      <c r="H119" s="108">
        <v>1.1000000000000001</v>
      </c>
      <c r="I119" s="109" t="s">
        <v>60</v>
      </c>
      <c r="J119" s="71">
        <f t="shared" si="11"/>
        <v>1.1000000000000001</v>
      </c>
      <c r="K119" s="108">
        <v>3298</v>
      </c>
      <c r="L119" s="109" t="s">
        <v>58</v>
      </c>
      <c r="M119" s="70">
        <f t="shared" si="5"/>
        <v>0.32979999999999998</v>
      </c>
      <c r="N119" s="108">
        <v>2635</v>
      </c>
      <c r="O119" s="109" t="s">
        <v>58</v>
      </c>
      <c r="P119" s="70">
        <f t="shared" si="6"/>
        <v>0.26349999999999996</v>
      </c>
    </row>
    <row r="120" spans="1:16">
      <c r="B120" s="108">
        <v>15</v>
      </c>
      <c r="C120" s="109" t="s">
        <v>59</v>
      </c>
      <c r="D120" s="70">
        <f t="shared" si="10"/>
        <v>7.6142131979695438E-2</v>
      </c>
      <c r="E120" s="110">
        <v>2.82</v>
      </c>
      <c r="F120" s="111">
        <v>2.1280000000000001</v>
      </c>
      <c r="G120" s="107">
        <f t="shared" si="8"/>
        <v>4.9480000000000004</v>
      </c>
      <c r="H120" s="108">
        <v>1.19</v>
      </c>
      <c r="I120" s="109" t="s">
        <v>60</v>
      </c>
      <c r="J120" s="71">
        <f t="shared" si="11"/>
        <v>1.19</v>
      </c>
      <c r="K120" s="108">
        <v>3497</v>
      </c>
      <c r="L120" s="109" t="s">
        <v>58</v>
      </c>
      <c r="M120" s="70">
        <f t="shared" si="5"/>
        <v>0.34970000000000001</v>
      </c>
      <c r="N120" s="108">
        <v>2829</v>
      </c>
      <c r="O120" s="109" t="s">
        <v>58</v>
      </c>
      <c r="P120" s="70">
        <f t="shared" si="6"/>
        <v>0.28290000000000004</v>
      </c>
    </row>
    <row r="121" spans="1:16">
      <c r="B121" s="108">
        <v>16</v>
      </c>
      <c r="C121" s="109" t="s">
        <v>59</v>
      </c>
      <c r="D121" s="70">
        <f t="shared" si="10"/>
        <v>8.1218274111675121E-2</v>
      </c>
      <c r="E121" s="110">
        <v>2.9260000000000002</v>
      </c>
      <c r="F121" s="111">
        <v>2.052</v>
      </c>
      <c r="G121" s="107">
        <f t="shared" si="8"/>
        <v>4.9779999999999998</v>
      </c>
      <c r="H121" s="108">
        <v>1.28</v>
      </c>
      <c r="I121" s="109" t="s">
        <v>60</v>
      </c>
      <c r="J121" s="71">
        <f t="shared" si="11"/>
        <v>1.28</v>
      </c>
      <c r="K121" s="108">
        <v>3690</v>
      </c>
      <c r="L121" s="109" t="s">
        <v>58</v>
      </c>
      <c r="M121" s="70">
        <f t="shared" si="5"/>
        <v>0.36899999999999999</v>
      </c>
      <c r="N121" s="108">
        <v>3022</v>
      </c>
      <c r="O121" s="109" t="s">
        <v>58</v>
      </c>
      <c r="P121" s="70">
        <f t="shared" si="6"/>
        <v>0.30219999999999997</v>
      </c>
    </row>
    <row r="122" spans="1:16">
      <c r="B122" s="108">
        <v>17</v>
      </c>
      <c r="C122" s="109" t="s">
        <v>59</v>
      </c>
      <c r="D122" s="70">
        <f t="shared" si="10"/>
        <v>8.6294416243654817E-2</v>
      </c>
      <c r="E122" s="110">
        <v>3.04</v>
      </c>
      <c r="F122" s="111">
        <v>1.982</v>
      </c>
      <c r="G122" s="107">
        <f t="shared" si="8"/>
        <v>5.0220000000000002</v>
      </c>
      <c r="H122" s="108">
        <v>1.37</v>
      </c>
      <c r="I122" s="109" t="s">
        <v>60</v>
      </c>
      <c r="J122" s="71">
        <f t="shared" si="11"/>
        <v>1.37</v>
      </c>
      <c r="K122" s="108">
        <v>3876</v>
      </c>
      <c r="L122" s="109" t="s">
        <v>58</v>
      </c>
      <c r="M122" s="70">
        <f t="shared" si="5"/>
        <v>0.3876</v>
      </c>
      <c r="N122" s="108">
        <v>3213</v>
      </c>
      <c r="O122" s="109" t="s">
        <v>58</v>
      </c>
      <c r="P122" s="70">
        <f t="shared" si="6"/>
        <v>0.32130000000000003</v>
      </c>
    </row>
    <row r="123" spans="1:16">
      <c r="B123" s="108">
        <v>18</v>
      </c>
      <c r="C123" s="109" t="s">
        <v>59</v>
      </c>
      <c r="D123" s="70">
        <f t="shared" si="10"/>
        <v>9.1370558375634514E-2</v>
      </c>
      <c r="E123" s="110">
        <v>3.161</v>
      </c>
      <c r="F123" s="111">
        <v>1.917</v>
      </c>
      <c r="G123" s="107">
        <f t="shared" si="8"/>
        <v>5.0780000000000003</v>
      </c>
      <c r="H123" s="108">
        <v>1.46</v>
      </c>
      <c r="I123" s="109" t="s">
        <v>60</v>
      </c>
      <c r="J123" s="71">
        <f t="shared" si="11"/>
        <v>1.46</v>
      </c>
      <c r="K123" s="108">
        <v>4055</v>
      </c>
      <c r="L123" s="109" t="s">
        <v>58</v>
      </c>
      <c r="M123" s="70">
        <f t="shared" si="5"/>
        <v>0.40549999999999997</v>
      </c>
      <c r="N123" s="108">
        <v>3401</v>
      </c>
      <c r="O123" s="109" t="s">
        <v>58</v>
      </c>
      <c r="P123" s="70">
        <f t="shared" si="6"/>
        <v>0.34009999999999996</v>
      </c>
    </row>
    <row r="124" spans="1:16">
      <c r="B124" s="108">
        <v>20</v>
      </c>
      <c r="C124" s="109" t="s">
        <v>59</v>
      </c>
      <c r="D124" s="70">
        <f t="shared" si="10"/>
        <v>0.10152284263959391</v>
      </c>
      <c r="E124" s="110">
        <v>3.423</v>
      </c>
      <c r="F124" s="111">
        <v>1.8009999999999999</v>
      </c>
      <c r="G124" s="107">
        <f t="shared" si="8"/>
        <v>5.2240000000000002</v>
      </c>
      <c r="H124" s="108">
        <v>1.63</v>
      </c>
      <c r="I124" s="109" t="s">
        <v>60</v>
      </c>
      <c r="J124" s="71">
        <f t="shared" si="11"/>
        <v>1.63</v>
      </c>
      <c r="K124" s="108">
        <v>4393</v>
      </c>
      <c r="L124" s="109" t="s">
        <v>58</v>
      </c>
      <c r="M124" s="70">
        <f t="shared" si="5"/>
        <v>0.43929999999999997</v>
      </c>
      <c r="N124" s="108">
        <v>3769</v>
      </c>
      <c r="O124" s="109" t="s">
        <v>58</v>
      </c>
      <c r="P124" s="70">
        <f t="shared" si="6"/>
        <v>0.37690000000000001</v>
      </c>
    </row>
    <row r="125" spans="1:16">
      <c r="B125" s="72">
        <v>22.5</v>
      </c>
      <c r="C125" s="74" t="s">
        <v>59</v>
      </c>
      <c r="D125" s="70">
        <f t="shared" si="10"/>
        <v>0.11421319796954314</v>
      </c>
      <c r="E125" s="110">
        <v>3.786</v>
      </c>
      <c r="F125" s="111">
        <v>1.677</v>
      </c>
      <c r="G125" s="107">
        <f t="shared" si="8"/>
        <v>5.4630000000000001</v>
      </c>
      <c r="H125" s="108">
        <v>1.85</v>
      </c>
      <c r="I125" s="109" t="s">
        <v>60</v>
      </c>
      <c r="J125" s="71">
        <f t="shared" si="11"/>
        <v>1.85</v>
      </c>
      <c r="K125" s="108">
        <v>4776</v>
      </c>
      <c r="L125" s="109" t="s">
        <v>58</v>
      </c>
      <c r="M125" s="70">
        <f t="shared" si="5"/>
        <v>0.47759999999999997</v>
      </c>
      <c r="N125" s="108">
        <v>4207</v>
      </c>
      <c r="O125" s="109" t="s">
        <v>58</v>
      </c>
      <c r="P125" s="70">
        <f t="shared" si="6"/>
        <v>0.42069999999999996</v>
      </c>
    </row>
    <row r="126" spans="1:16">
      <c r="B126" s="72">
        <v>25</v>
      </c>
      <c r="C126" s="74" t="s">
        <v>59</v>
      </c>
      <c r="D126" s="70">
        <f t="shared" si="10"/>
        <v>0.12690355329949238</v>
      </c>
      <c r="E126" s="110">
        <v>4.181</v>
      </c>
      <c r="F126" s="111">
        <v>1.571</v>
      </c>
      <c r="G126" s="107">
        <f t="shared" si="8"/>
        <v>5.7519999999999998</v>
      </c>
      <c r="H126" s="72">
        <v>2.0499999999999998</v>
      </c>
      <c r="I126" s="74" t="s">
        <v>60</v>
      </c>
      <c r="J126" s="71">
        <f t="shared" si="11"/>
        <v>2.0499999999999998</v>
      </c>
      <c r="K126" s="72">
        <v>5115</v>
      </c>
      <c r="L126" s="74" t="s">
        <v>58</v>
      </c>
      <c r="M126" s="70">
        <f t="shared" si="5"/>
        <v>0.51150000000000007</v>
      </c>
      <c r="N126" s="72">
        <v>4617</v>
      </c>
      <c r="O126" s="74" t="s">
        <v>58</v>
      </c>
      <c r="P126" s="70">
        <f t="shared" si="6"/>
        <v>0.4617</v>
      </c>
    </row>
    <row r="127" spans="1:16">
      <c r="B127" s="72">
        <v>27.5</v>
      </c>
      <c r="C127" s="74" t="s">
        <v>59</v>
      </c>
      <c r="D127" s="70">
        <f t="shared" si="10"/>
        <v>0.13959390862944163</v>
      </c>
      <c r="E127" s="110">
        <v>4.6020000000000003</v>
      </c>
      <c r="F127" s="111">
        <v>1.48</v>
      </c>
      <c r="G127" s="107">
        <f t="shared" si="8"/>
        <v>6.0820000000000007</v>
      </c>
      <c r="H127" s="72">
        <v>2.2400000000000002</v>
      </c>
      <c r="I127" s="74" t="s">
        <v>60</v>
      </c>
      <c r="J127" s="71">
        <f t="shared" si="11"/>
        <v>2.2400000000000002</v>
      </c>
      <c r="K127" s="72">
        <v>5415</v>
      </c>
      <c r="L127" s="74" t="s">
        <v>58</v>
      </c>
      <c r="M127" s="70">
        <f t="shared" si="5"/>
        <v>0.54149999999999998</v>
      </c>
      <c r="N127" s="72">
        <v>4998</v>
      </c>
      <c r="O127" s="74" t="s">
        <v>58</v>
      </c>
      <c r="P127" s="70">
        <f t="shared" si="6"/>
        <v>0.49980000000000002</v>
      </c>
    </row>
    <row r="128" spans="1:16">
      <c r="A128" s="112"/>
      <c r="B128" s="108">
        <v>30</v>
      </c>
      <c r="C128" s="109" t="s">
        <v>59</v>
      </c>
      <c r="D128" s="70">
        <f t="shared" si="10"/>
        <v>0.15228426395939088</v>
      </c>
      <c r="E128" s="110">
        <v>5.0439999999999996</v>
      </c>
      <c r="F128" s="111">
        <v>1.4</v>
      </c>
      <c r="G128" s="107">
        <f t="shared" si="8"/>
        <v>6.4439999999999991</v>
      </c>
      <c r="H128" s="108">
        <v>2.4300000000000002</v>
      </c>
      <c r="I128" s="109" t="s">
        <v>60</v>
      </c>
      <c r="J128" s="71">
        <f t="shared" si="11"/>
        <v>2.4300000000000002</v>
      </c>
      <c r="K128" s="72">
        <v>5680</v>
      </c>
      <c r="L128" s="74" t="s">
        <v>58</v>
      </c>
      <c r="M128" s="70">
        <f t="shared" si="5"/>
        <v>0.56799999999999995</v>
      </c>
      <c r="N128" s="72">
        <v>5349</v>
      </c>
      <c r="O128" s="74" t="s">
        <v>58</v>
      </c>
      <c r="P128" s="70">
        <f t="shared" si="6"/>
        <v>0.53490000000000004</v>
      </c>
    </row>
    <row r="129" spans="1:16">
      <c r="A129" s="112"/>
      <c r="B129" s="108">
        <v>32.5</v>
      </c>
      <c r="C129" s="109" t="s">
        <v>59</v>
      </c>
      <c r="D129" s="70">
        <f t="shared" si="10"/>
        <v>0.1649746192893401</v>
      </c>
      <c r="E129" s="110">
        <v>5.5</v>
      </c>
      <c r="F129" s="111">
        <v>1.329</v>
      </c>
      <c r="G129" s="107">
        <f t="shared" si="8"/>
        <v>6.8289999999999997</v>
      </c>
      <c r="H129" s="108">
        <v>2.61</v>
      </c>
      <c r="I129" s="109" t="s">
        <v>60</v>
      </c>
      <c r="J129" s="71">
        <f t="shared" si="11"/>
        <v>2.61</v>
      </c>
      <c r="K129" s="72">
        <v>5913</v>
      </c>
      <c r="L129" s="74" t="s">
        <v>58</v>
      </c>
      <c r="M129" s="70">
        <f t="shared" si="5"/>
        <v>0.59130000000000005</v>
      </c>
      <c r="N129" s="72">
        <v>5672</v>
      </c>
      <c r="O129" s="74" t="s">
        <v>58</v>
      </c>
      <c r="P129" s="70">
        <f t="shared" si="6"/>
        <v>0.56719999999999993</v>
      </c>
    </row>
    <row r="130" spans="1:16">
      <c r="A130" s="112"/>
      <c r="B130" s="108">
        <v>35</v>
      </c>
      <c r="C130" s="109" t="s">
        <v>59</v>
      </c>
      <c r="D130" s="70">
        <f t="shared" si="10"/>
        <v>0.17766497461928935</v>
      </c>
      <c r="E130" s="110">
        <v>5.968</v>
      </c>
      <c r="F130" s="111">
        <v>1.266</v>
      </c>
      <c r="G130" s="107">
        <f t="shared" si="8"/>
        <v>7.234</v>
      </c>
      <c r="H130" s="108">
        <v>2.77</v>
      </c>
      <c r="I130" s="109" t="s">
        <v>60</v>
      </c>
      <c r="J130" s="71">
        <f t="shared" si="11"/>
        <v>2.77</v>
      </c>
      <c r="K130" s="72">
        <v>6119</v>
      </c>
      <c r="L130" s="74" t="s">
        <v>58</v>
      </c>
      <c r="M130" s="70">
        <f t="shared" si="5"/>
        <v>0.6119</v>
      </c>
      <c r="N130" s="72">
        <v>5968</v>
      </c>
      <c r="O130" s="74" t="s">
        <v>58</v>
      </c>
      <c r="P130" s="70">
        <f t="shared" si="6"/>
        <v>0.5968</v>
      </c>
    </row>
    <row r="131" spans="1:16">
      <c r="A131" s="112"/>
      <c r="B131" s="108">
        <v>37.5</v>
      </c>
      <c r="C131" s="109" t="s">
        <v>59</v>
      </c>
      <c r="D131" s="70">
        <f t="shared" si="10"/>
        <v>0.19035532994923857</v>
      </c>
      <c r="E131" s="110">
        <v>6.4420000000000002</v>
      </c>
      <c r="F131" s="111">
        <v>1.2090000000000001</v>
      </c>
      <c r="G131" s="107">
        <f t="shared" si="8"/>
        <v>7.6509999999999998</v>
      </c>
      <c r="H131" s="108">
        <v>2.93</v>
      </c>
      <c r="I131" s="109" t="s">
        <v>60</v>
      </c>
      <c r="J131" s="71">
        <f t="shared" si="11"/>
        <v>2.93</v>
      </c>
      <c r="K131" s="72">
        <v>6302</v>
      </c>
      <c r="L131" s="74" t="s">
        <v>58</v>
      </c>
      <c r="M131" s="70">
        <f t="shared" si="5"/>
        <v>0.63019999999999998</v>
      </c>
      <c r="N131" s="72">
        <v>6240</v>
      </c>
      <c r="O131" s="74" t="s">
        <v>58</v>
      </c>
      <c r="P131" s="70">
        <f t="shared" si="6"/>
        <v>0.624</v>
      </c>
    </row>
    <row r="132" spans="1:16">
      <c r="A132" s="112"/>
      <c r="B132" s="108">
        <v>40</v>
      </c>
      <c r="C132" s="109" t="s">
        <v>59</v>
      </c>
      <c r="D132" s="70">
        <f t="shared" si="10"/>
        <v>0.20304568527918782</v>
      </c>
      <c r="E132" s="110">
        <v>6.9210000000000003</v>
      </c>
      <c r="F132" s="111">
        <v>1.1579999999999999</v>
      </c>
      <c r="G132" s="107">
        <f t="shared" si="8"/>
        <v>8.0790000000000006</v>
      </c>
      <c r="H132" s="108">
        <v>3.08</v>
      </c>
      <c r="I132" s="109" t="s">
        <v>60</v>
      </c>
      <c r="J132" s="71">
        <f t="shared" si="11"/>
        <v>3.08</v>
      </c>
      <c r="K132" s="72">
        <v>6465</v>
      </c>
      <c r="L132" s="74" t="s">
        <v>58</v>
      </c>
      <c r="M132" s="70">
        <f t="shared" si="5"/>
        <v>0.64649999999999996</v>
      </c>
      <c r="N132" s="72">
        <v>6489</v>
      </c>
      <c r="O132" s="74" t="s">
        <v>58</v>
      </c>
      <c r="P132" s="70">
        <f t="shared" si="6"/>
        <v>0.64890000000000003</v>
      </c>
    </row>
    <row r="133" spans="1:16">
      <c r="A133" s="112"/>
      <c r="B133" s="108">
        <v>45</v>
      </c>
      <c r="C133" s="109" t="s">
        <v>59</v>
      </c>
      <c r="D133" s="70">
        <f t="shared" si="10"/>
        <v>0.22842639593908629</v>
      </c>
      <c r="E133" s="110">
        <v>7.883</v>
      </c>
      <c r="F133" s="111">
        <v>1.07</v>
      </c>
      <c r="G133" s="107">
        <f t="shared" si="8"/>
        <v>8.9529999999999994</v>
      </c>
      <c r="H133" s="108">
        <v>3.36</v>
      </c>
      <c r="I133" s="109" t="s">
        <v>60</v>
      </c>
      <c r="J133" s="71">
        <f t="shared" si="11"/>
        <v>3.36</v>
      </c>
      <c r="K133" s="72">
        <v>6745</v>
      </c>
      <c r="L133" s="74" t="s">
        <v>58</v>
      </c>
      <c r="M133" s="70">
        <f t="shared" si="5"/>
        <v>0.67449999999999999</v>
      </c>
      <c r="N133" s="72">
        <v>6929</v>
      </c>
      <c r="O133" s="74" t="s">
        <v>58</v>
      </c>
      <c r="P133" s="70">
        <f t="shared" si="6"/>
        <v>0.69290000000000007</v>
      </c>
    </row>
    <row r="134" spans="1:16">
      <c r="A134" s="112"/>
      <c r="B134" s="108">
        <v>50</v>
      </c>
      <c r="C134" s="109" t="s">
        <v>59</v>
      </c>
      <c r="D134" s="70">
        <f t="shared" si="10"/>
        <v>0.25380710659898476</v>
      </c>
      <c r="E134" s="110">
        <v>8.8379999999999992</v>
      </c>
      <c r="F134" s="111">
        <v>0.995</v>
      </c>
      <c r="G134" s="107">
        <f t="shared" si="8"/>
        <v>9.8329999999999984</v>
      </c>
      <c r="H134" s="108">
        <v>3.62</v>
      </c>
      <c r="I134" s="109" t="s">
        <v>60</v>
      </c>
      <c r="J134" s="71">
        <f t="shared" si="11"/>
        <v>3.62</v>
      </c>
      <c r="K134" s="72">
        <v>6973</v>
      </c>
      <c r="L134" s="74" t="s">
        <v>58</v>
      </c>
      <c r="M134" s="70">
        <f t="shared" si="5"/>
        <v>0.69730000000000003</v>
      </c>
      <c r="N134" s="72">
        <v>7303</v>
      </c>
      <c r="O134" s="74" t="s">
        <v>58</v>
      </c>
      <c r="P134" s="70">
        <f t="shared" si="6"/>
        <v>0.73029999999999995</v>
      </c>
    </row>
    <row r="135" spans="1:16">
      <c r="A135" s="112"/>
      <c r="B135" s="108">
        <v>55</v>
      </c>
      <c r="C135" s="109" t="s">
        <v>59</v>
      </c>
      <c r="D135" s="70">
        <f t="shared" si="10"/>
        <v>0.27918781725888325</v>
      </c>
      <c r="E135" s="110">
        <v>9.7789999999999999</v>
      </c>
      <c r="F135" s="111">
        <v>0.93120000000000003</v>
      </c>
      <c r="G135" s="107">
        <f t="shared" si="8"/>
        <v>10.7102</v>
      </c>
      <c r="H135" s="108">
        <v>3.85</v>
      </c>
      <c r="I135" s="109" t="s">
        <v>60</v>
      </c>
      <c r="J135" s="71">
        <f t="shared" si="11"/>
        <v>3.85</v>
      </c>
      <c r="K135" s="72">
        <v>7160</v>
      </c>
      <c r="L135" s="74" t="s">
        <v>58</v>
      </c>
      <c r="M135" s="70">
        <f t="shared" si="5"/>
        <v>0.71599999999999997</v>
      </c>
      <c r="N135" s="72">
        <v>7625</v>
      </c>
      <c r="O135" s="74" t="s">
        <v>58</v>
      </c>
      <c r="P135" s="70">
        <f t="shared" si="6"/>
        <v>0.76249999999999996</v>
      </c>
    </row>
    <row r="136" spans="1:16">
      <c r="A136" s="112"/>
      <c r="B136" s="108">
        <v>60</v>
      </c>
      <c r="C136" s="109" t="s">
        <v>59</v>
      </c>
      <c r="D136" s="70">
        <f t="shared" si="10"/>
        <v>0.30456852791878175</v>
      </c>
      <c r="E136" s="110">
        <v>10.7</v>
      </c>
      <c r="F136" s="111">
        <v>0.876</v>
      </c>
      <c r="G136" s="107">
        <f t="shared" si="8"/>
        <v>11.575999999999999</v>
      </c>
      <c r="H136" s="108">
        <v>4.07</v>
      </c>
      <c r="I136" s="109" t="s">
        <v>60</v>
      </c>
      <c r="J136" s="71">
        <f t="shared" si="11"/>
        <v>4.07</v>
      </c>
      <c r="K136" s="72">
        <v>7317</v>
      </c>
      <c r="L136" s="74" t="s">
        <v>58</v>
      </c>
      <c r="M136" s="70">
        <f t="shared" si="5"/>
        <v>0.73170000000000002</v>
      </c>
      <c r="N136" s="72">
        <v>7904</v>
      </c>
      <c r="O136" s="74" t="s">
        <v>58</v>
      </c>
      <c r="P136" s="70">
        <f t="shared" si="6"/>
        <v>0.79039999999999999</v>
      </c>
    </row>
    <row r="137" spans="1:16">
      <c r="A137" s="112"/>
      <c r="B137" s="108">
        <v>65</v>
      </c>
      <c r="C137" s="109" t="s">
        <v>59</v>
      </c>
      <c r="D137" s="70">
        <f t="shared" si="10"/>
        <v>0.32994923857868019</v>
      </c>
      <c r="E137" s="110">
        <v>11.6</v>
      </c>
      <c r="F137" s="111">
        <v>0.82769999999999999</v>
      </c>
      <c r="G137" s="107">
        <f t="shared" si="8"/>
        <v>12.4277</v>
      </c>
      <c r="H137" s="108">
        <v>4.28</v>
      </c>
      <c r="I137" s="109" t="s">
        <v>60</v>
      </c>
      <c r="J137" s="71">
        <f t="shared" si="11"/>
        <v>4.28</v>
      </c>
      <c r="K137" s="72">
        <v>7450</v>
      </c>
      <c r="L137" s="74" t="s">
        <v>58</v>
      </c>
      <c r="M137" s="70">
        <f t="shared" si="5"/>
        <v>0.745</v>
      </c>
      <c r="N137" s="72">
        <v>8148</v>
      </c>
      <c r="O137" s="74" t="s">
        <v>58</v>
      </c>
      <c r="P137" s="70">
        <f t="shared" si="6"/>
        <v>0.81479999999999997</v>
      </c>
    </row>
    <row r="138" spans="1:16">
      <c r="A138" s="112"/>
      <c r="B138" s="108">
        <v>70</v>
      </c>
      <c r="C138" s="109" t="s">
        <v>59</v>
      </c>
      <c r="D138" s="70">
        <f t="shared" si="10"/>
        <v>0.35532994923857869</v>
      </c>
      <c r="E138" s="110">
        <v>12.47</v>
      </c>
      <c r="F138" s="111">
        <v>0.78500000000000003</v>
      </c>
      <c r="G138" s="107">
        <f t="shared" si="8"/>
        <v>13.255000000000001</v>
      </c>
      <c r="H138" s="108">
        <v>4.47</v>
      </c>
      <c r="I138" s="109" t="s">
        <v>60</v>
      </c>
      <c r="J138" s="71">
        <f t="shared" si="11"/>
        <v>4.47</v>
      </c>
      <c r="K138" s="72">
        <v>7564</v>
      </c>
      <c r="L138" s="74" t="s">
        <v>58</v>
      </c>
      <c r="M138" s="70">
        <f t="shared" si="5"/>
        <v>0.75639999999999996</v>
      </c>
      <c r="N138" s="72">
        <v>8364</v>
      </c>
      <c r="O138" s="74" t="s">
        <v>58</v>
      </c>
      <c r="P138" s="70">
        <f t="shared" si="6"/>
        <v>0.83640000000000003</v>
      </c>
    </row>
    <row r="139" spans="1:16">
      <c r="A139" s="112"/>
      <c r="B139" s="108">
        <v>80</v>
      </c>
      <c r="C139" s="109" t="s">
        <v>59</v>
      </c>
      <c r="D139" s="70">
        <f t="shared" si="10"/>
        <v>0.40609137055837563</v>
      </c>
      <c r="E139" s="110">
        <v>14.14</v>
      </c>
      <c r="F139" s="111">
        <v>0.71289999999999998</v>
      </c>
      <c r="G139" s="107">
        <f t="shared" si="8"/>
        <v>14.8529</v>
      </c>
      <c r="H139" s="108">
        <v>4.82</v>
      </c>
      <c r="I139" s="109" t="s">
        <v>60</v>
      </c>
      <c r="J139" s="71">
        <f t="shared" si="11"/>
        <v>4.82</v>
      </c>
      <c r="K139" s="72">
        <v>7757</v>
      </c>
      <c r="L139" s="74" t="s">
        <v>58</v>
      </c>
      <c r="M139" s="70">
        <f t="shared" si="5"/>
        <v>0.77569999999999995</v>
      </c>
      <c r="N139" s="72">
        <v>8728</v>
      </c>
      <c r="O139" s="74" t="s">
        <v>58</v>
      </c>
      <c r="P139" s="70">
        <f t="shared" si="6"/>
        <v>0.87280000000000002</v>
      </c>
    </row>
    <row r="140" spans="1:16">
      <c r="A140" s="112"/>
      <c r="B140" s="108">
        <v>90</v>
      </c>
      <c r="C140" s="113" t="s">
        <v>59</v>
      </c>
      <c r="D140" s="70">
        <f t="shared" si="10"/>
        <v>0.45685279187817257</v>
      </c>
      <c r="E140" s="110">
        <v>15.69</v>
      </c>
      <c r="F140" s="111">
        <v>0.65410000000000001</v>
      </c>
      <c r="G140" s="107">
        <f t="shared" si="8"/>
        <v>16.344100000000001</v>
      </c>
      <c r="H140" s="108">
        <v>5.14</v>
      </c>
      <c r="I140" s="109" t="s">
        <v>60</v>
      </c>
      <c r="J140" s="71">
        <f t="shared" si="11"/>
        <v>5.14</v>
      </c>
      <c r="K140" s="72">
        <v>7908</v>
      </c>
      <c r="L140" s="74" t="s">
        <v>58</v>
      </c>
      <c r="M140" s="70">
        <f t="shared" si="5"/>
        <v>0.79080000000000006</v>
      </c>
      <c r="N140" s="72">
        <v>9024</v>
      </c>
      <c r="O140" s="74" t="s">
        <v>58</v>
      </c>
      <c r="P140" s="70">
        <f t="shared" si="6"/>
        <v>0.90239999999999987</v>
      </c>
    </row>
    <row r="141" spans="1:16">
      <c r="B141" s="108">
        <v>100</v>
      </c>
      <c r="C141" s="74" t="s">
        <v>59</v>
      </c>
      <c r="D141" s="70">
        <f t="shared" si="10"/>
        <v>0.50761421319796951</v>
      </c>
      <c r="E141" s="110">
        <v>17.14</v>
      </c>
      <c r="F141" s="111">
        <v>0.60519999999999996</v>
      </c>
      <c r="G141" s="107">
        <f t="shared" si="8"/>
        <v>17.745200000000001</v>
      </c>
      <c r="H141" s="72">
        <v>5.43</v>
      </c>
      <c r="I141" s="74" t="s">
        <v>60</v>
      </c>
      <c r="J141" s="71">
        <f t="shared" si="11"/>
        <v>5.43</v>
      </c>
      <c r="K141" s="72">
        <v>8029</v>
      </c>
      <c r="L141" s="74" t="s">
        <v>58</v>
      </c>
      <c r="M141" s="70">
        <f t="shared" si="5"/>
        <v>0.80289999999999995</v>
      </c>
      <c r="N141" s="72">
        <v>9271</v>
      </c>
      <c r="O141" s="74" t="s">
        <v>58</v>
      </c>
      <c r="P141" s="70">
        <f t="shared" si="6"/>
        <v>0.92710000000000004</v>
      </c>
    </row>
    <row r="142" spans="1:16">
      <c r="B142" s="108">
        <v>110</v>
      </c>
      <c r="C142" s="74" t="s">
        <v>59</v>
      </c>
      <c r="D142" s="70">
        <f t="shared" si="10"/>
        <v>0.55837563451776651</v>
      </c>
      <c r="E142" s="110">
        <v>18.48</v>
      </c>
      <c r="F142" s="111">
        <v>0.56379999999999997</v>
      </c>
      <c r="G142" s="107">
        <f t="shared" si="8"/>
        <v>19.043800000000001</v>
      </c>
      <c r="H142" s="72">
        <v>5.71</v>
      </c>
      <c r="I142" s="74" t="s">
        <v>60</v>
      </c>
      <c r="J142" s="71">
        <f t="shared" si="11"/>
        <v>5.71</v>
      </c>
      <c r="K142" s="72">
        <v>8129</v>
      </c>
      <c r="L142" s="74" t="s">
        <v>58</v>
      </c>
      <c r="M142" s="70">
        <f t="shared" si="5"/>
        <v>0.81289999999999996</v>
      </c>
      <c r="N142" s="72">
        <v>9481</v>
      </c>
      <c r="O142" s="74" t="s">
        <v>58</v>
      </c>
      <c r="P142" s="70">
        <f t="shared" si="6"/>
        <v>0.94809999999999994</v>
      </c>
    </row>
    <row r="143" spans="1:16">
      <c r="B143" s="108">
        <v>120</v>
      </c>
      <c r="C143" s="74" t="s">
        <v>59</v>
      </c>
      <c r="D143" s="70">
        <f t="shared" si="10"/>
        <v>0.6091370558375635</v>
      </c>
      <c r="E143" s="110">
        <v>19.71</v>
      </c>
      <c r="F143" s="111">
        <v>0.5282</v>
      </c>
      <c r="G143" s="107">
        <f t="shared" si="8"/>
        <v>20.238199999999999</v>
      </c>
      <c r="H143" s="72">
        <v>5.96</v>
      </c>
      <c r="I143" s="74" t="s">
        <v>60</v>
      </c>
      <c r="J143" s="71">
        <f t="shared" si="11"/>
        <v>5.96</v>
      </c>
      <c r="K143" s="72">
        <v>8214</v>
      </c>
      <c r="L143" s="74" t="s">
        <v>58</v>
      </c>
      <c r="M143" s="70">
        <f t="shared" si="5"/>
        <v>0.82140000000000002</v>
      </c>
      <c r="N143" s="72">
        <v>9663</v>
      </c>
      <c r="O143" s="74" t="s">
        <v>58</v>
      </c>
      <c r="P143" s="70">
        <f t="shared" si="6"/>
        <v>0.96630000000000005</v>
      </c>
    </row>
    <row r="144" spans="1:16">
      <c r="B144" s="108">
        <v>130</v>
      </c>
      <c r="C144" s="74" t="s">
        <v>59</v>
      </c>
      <c r="D144" s="70">
        <f t="shared" si="10"/>
        <v>0.65989847715736039</v>
      </c>
      <c r="E144" s="110">
        <v>20.86</v>
      </c>
      <c r="F144" s="111">
        <v>0.49730000000000002</v>
      </c>
      <c r="G144" s="107">
        <f t="shared" si="8"/>
        <v>21.357299999999999</v>
      </c>
      <c r="H144" s="72">
        <v>6.2</v>
      </c>
      <c r="I144" s="74" t="s">
        <v>60</v>
      </c>
      <c r="J144" s="71">
        <f t="shared" si="11"/>
        <v>6.2</v>
      </c>
      <c r="K144" s="72">
        <v>8287</v>
      </c>
      <c r="L144" s="74" t="s">
        <v>58</v>
      </c>
      <c r="M144" s="70">
        <f t="shared" si="5"/>
        <v>0.8287000000000001</v>
      </c>
      <c r="N144" s="72">
        <v>9822</v>
      </c>
      <c r="O144" s="74" t="s">
        <v>58</v>
      </c>
      <c r="P144" s="70">
        <f t="shared" si="6"/>
        <v>0.98219999999999996</v>
      </c>
    </row>
    <row r="145" spans="2:16">
      <c r="B145" s="108">
        <v>140</v>
      </c>
      <c r="C145" s="74" t="s">
        <v>59</v>
      </c>
      <c r="D145" s="70">
        <f t="shared" si="10"/>
        <v>0.71065989847715738</v>
      </c>
      <c r="E145" s="110">
        <v>21.92</v>
      </c>
      <c r="F145" s="111">
        <v>0.47010000000000002</v>
      </c>
      <c r="G145" s="107">
        <f t="shared" si="8"/>
        <v>22.3901</v>
      </c>
      <c r="H145" s="72">
        <v>6.44</v>
      </c>
      <c r="I145" s="74" t="s">
        <v>60</v>
      </c>
      <c r="J145" s="71">
        <f t="shared" si="11"/>
        <v>6.44</v>
      </c>
      <c r="K145" s="72">
        <v>8350</v>
      </c>
      <c r="L145" s="74" t="s">
        <v>58</v>
      </c>
      <c r="M145" s="70">
        <f t="shared" si="5"/>
        <v>0.83499999999999996</v>
      </c>
      <c r="N145" s="72">
        <v>9963</v>
      </c>
      <c r="O145" s="74" t="s">
        <v>58</v>
      </c>
      <c r="P145" s="70">
        <f t="shared" si="6"/>
        <v>0.99629999999999996</v>
      </c>
    </row>
    <row r="146" spans="2:16">
      <c r="B146" s="108">
        <v>150</v>
      </c>
      <c r="C146" s="74" t="s">
        <v>59</v>
      </c>
      <c r="D146" s="70">
        <f t="shared" si="10"/>
        <v>0.76142131979695427</v>
      </c>
      <c r="E146" s="110">
        <v>22.91</v>
      </c>
      <c r="F146" s="111">
        <v>0.44600000000000001</v>
      </c>
      <c r="G146" s="107">
        <f t="shared" si="8"/>
        <v>23.356000000000002</v>
      </c>
      <c r="H146" s="72">
        <v>6.66</v>
      </c>
      <c r="I146" s="74" t="s">
        <v>60</v>
      </c>
      <c r="J146" s="71">
        <f t="shared" si="11"/>
        <v>6.66</v>
      </c>
      <c r="K146" s="72">
        <v>8406</v>
      </c>
      <c r="L146" s="74" t="s">
        <v>58</v>
      </c>
      <c r="M146" s="70">
        <f t="shared" si="5"/>
        <v>0.84060000000000001</v>
      </c>
      <c r="N146" s="72">
        <v>1.01</v>
      </c>
      <c r="O146" s="73" t="s">
        <v>60</v>
      </c>
      <c r="P146" s="71">
        <f t="shared" ref="P146:P152" si="12">N146</f>
        <v>1.01</v>
      </c>
    </row>
    <row r="147" spans="2:16">
      <c r="B147" s="108">
        <v>160</v>
      </c>
      <c r="C147" s="74" t="s">
        <v>59</v>
      </c>
      <c r="D147" s="70">
        <f t="shared" si="10"/>
        <v>0.81218274111675126</v>
      </c>
      <c r="E147" s="110">
        <v>23.82</v>
      </c>
      <c r="F147" s="111">
        <v>0.42449999999999999</v>
      </c>
      <c r="G147" s="107">
        <f t="shared" si="8"/>
        <v>24.244499999999999</v>
      </c>
      <c r="H147" s="72">
        <v>6.87</v>
      </c>
      <c r="I147" s="74" t="s">
        <v>60</v>
      </c>
      <c r="J147" s="71">
        <f t="shared" si="11"/>
        <v>6.87</v>
      </c>
      <c r="K147" s="72">
        <v>8456</v>
      </c>
      <c r="L147" s="74" t="s">
        <v>58</v>
      </c>
      <c r="M147" s="70">
        <f t="shared" si="5"/>
        <v>0.84559999999999991</v>
      </c>
      <c r="N147" s="72">
        <v>1.02</v>
      </c>
      <c r="O147" s="74" t="s">
        <v>60</v>
      </c>
      <c r="P147" s="71">
        <f t="shared" si="12"/>
        <v>1.02</v>
      </c>
    </row>
    <row r="148" spans="2:16">
      <c r="B148" s="108">
        <v>170</v>
      </c>
      <c r="C148" s="74" t="s">
        <v>59</v>
      </c>
      <c r="D148" s="70">
        <f t="shared" si="10"/>
        <v>0.86294416243654826</v>
      </c>
      <c r="E148" s="110">
        <v>24.67</v>
      </c>
      <c r="F148" s="111">
        <v>0.40510000000000002</v>
      </c>
      <c r="G148" s="107">
        <f t="shared" si="8"/>
        <v>25.075100000000003</v>
      </c>
      <c r="H148" s="72">
        <v>7.08</v>
      </c>
      <c r="I148" s="74" t="s">
        <v>60</v>
      </c>
      <c r="J148" s="71">
        <f t="shared" si="11"/>
        <v>7.08</v>
      </c>
      <c r="K148" s="72">
        <v>8501</v>
      </c>
      <c r="L148" s="74" t="s">
        <v>58</v>
      </c>
      <c r="M148" s="70">
        <f t="shared" ref="M148:M165" si="13">K148/1000/10</f>
        <v>0.85009999999999997</v>
      </c>
      <c r="N148" s="72">
        <v>1.03</v>
      </c>
      <c r="O148" s="74" t="s">
        <v>60</v>
      </c>
      <c r="P148" s="71">
        <f t="shared" si="12"/>
        <v>1.03</v>
      </c>
    </row>
    <row r="149" spans="2:16">
      <c r="B149" s="108">
        <v>180</v>
      </c>
      <c r="C149" s="74" t="s">
        <v>59</v>
      </c>
      <c r="D149" s="70">
        <f t="shared" si="10"/>
        <v>0.91370558375634514</v>
      </c>
      <c r="E149" s="110">
        <v>25.46</v>
      </c>
      <c r="F149" s="111">
        <v>0.3876</v>
      </c>
      <c r="G149" s="107">
        <f t="shared" ref="G149:G212" si="14">E149+F149</f>
        <v>25.8476</v>
      </c>
      <c r="H149" s="72">
        <v>7.28</v>
      </c>
      <c r="I149" s="74" t="s">
        <v>60</v>
      </c>
      <c r="J149" s="71">
        <f t="shared" si="11"/>
        <v>7.28</v>
      </c>
      <c r="K149" s="72">
        <v>8542</v>
      </c>
      <c r="L149" s="74" t="s">
        <v>58</v>
      </c>
      <c r="M149" s="70">
        <f t="shared" si="13"/>
        <v>0.85419999999999996</v>
      </c>
      <c r="N149" s="72">
        <v>1.04</v>
      </c>
      <c r="O149" s="74" t="s">
        <v>60</v>
      </c>
      <c r="P149" s="71">
        <f t="shared" si="12"/>
        <v>1.04</v>
      </c>
    </row>
    <row r="150" spans="2:16">
      <c r="B150" s="108">
        <v>200</v>
      </c>
      <c r="C150" s="74" t="s">
        <v>59</v>
      </c>
      <c r="D150" s="70">
        <f t="shared" si="10"/>
        <v>1.015228426395939</v>
      </c>
      <c r="E150" s="110">
        <v>26.89</v>
      </c>
      <c r="F150" s="111">
        <v>0.35720000000000002</v>
      </c>
      <c r="G150" s="107">
        <f t="shared" si="14"/>
        <v>27.247199999999999</v>
      </c>
      <c r="H150" s="72">
        <v>7.66</v>
      </c>
      <c r="I150" s="74" t="s">
        <v>60</v>
      </c>
      <c r="J150" s="71">
        <f t="shared" si="11"/>
        <v>7.66</v>
      </c>
      <c r="K150" s="72">
        <v>8622</v>
      </c>
      <c r="L150" s="74" t="s">
        <v>58</v>
      </c>
      <c r="M150" s="70">
        <f t="shared" si="13"/>
        <v>0.86219999999999997</v>
      </c>
      <c r="N150" s="72">
        <v>1.06</v>
      </c>
      <c r="O150" s="74" t="s">
        <v>60</v>
      </c>
      <c r="P150" s="71">
        <f t="shared" si="12"/>
        <v>1.06</v>
      </c>
    </row>
    <row r="151" spans="2:16">
      <c r="B151" s="108">
        <v>225</v>
      </c>
      <c r="C151" s="74" t="s">
        <v>59</v>
      </c>
      <c r="D151" s="70">
        <f t="shared" si="10"/>
        <v>1.1421319796954315</v>
      </c>
      <c r="E151" s="110">
        <v>28.45</v>
      </c>
      <c r="F151" s="111">
        <v>0.32579999999999998</v>
      </c>
      <c r="G151" s="107">
        <f t="shared" si="14"/>
        <v>28.7758</v>
      </c>
      <c r="H151" s="72">
        <v>8.1199999999999992</v>
      </c>
      <c r="I151" s="74" t="s">
        <v>60</v>
      </c>
      <c r="J151" s="71">
        <f t="shared" si="11"/>
        <v>8.1199999999999992</v>
      </c>
      <c r="K151" s="72">
        <v>8711</v>
      </c>
      <c r="L151" s="74" t="s">
        <v>58</v>
      </c>
      <c r="M151" s="70">
        <f t="shared" si="13"/>
        <v>0.87109999999999999</v>
      </c>
      <c r="N151" s="72">
        <v>1.08</v>
      </c>
      <c r="O151" s="74" t="s">
        <v>60</v>
      </c>
      <c r="P151" s="71">
        <f t="shared" si="12"/>
        <v>1.08</v>
      </c>
    </row>
    <row r="152" spans="2:16">
      <c r="B152" s="108">
        <v>250</v>
      </c>
      <c r="C152" s="74" t="s">
        <v>59</v>
      </c>
      <c r="D152" s="70">
        <f t="shared" si="10"/>
        <v>1.2690355329949239</v>
      </c>
      <c r="E152" s="110">
        <v>29.79</v>
      </c>
      <c r="F152" s="111">
        <v>0.29980000000000001</v>
      </c>
      <c r="G152" s="107">
        <f t="shared" si="14"/>
        <v>30.0898</v>
      </c>
      <c r="H152" s="72">
        <v>8.5500000000000007</v>
      </c>
      <c r="I152" s="74" t="s">
        <v>60</v>
      </c>
      <c r="J152" s="71">
        <f t="shared" si="11"/>
        <v>8.5500000000000007</v>
      </c>
      <c r="K152" s="72">
        <v>8788</v>
      </c>
      <c r="L152" s="74" t="s">
        <v>58</v>
      </c>
      <c r="M152" s="70">
        <f t="shared" si="13"/>
        <v>0.87880000000000003</v>
      </c>
      <c r="N152" s="72">
        <v>1.0900000000000001</v>
      </c>
      <c r="O152" s="74" t="s">
        <v>60</v>
      </c>
      <c r="P152" s="71">
        <f t="shared" si="12"/>
        <v>1.0900000000000001</v>
      </c>
    </row>
    <row r="153" spans="2:16">
      <c r="B153" s="108">
        <v>275</v>
      </c>
      <c r="C153" s="74" t="s">
        <v>59</v>
      </c>
      <c r="D153" s="70">
        <f t="shared" ref="D153:D166" si="15">B153/$C$5</f>
        <v>1.3959390862944163</v>
      </c>
      <c r="E153" s="110">
        <v>30.96</v>
      </c>
      <c r="F153" s="111">
        <v>0.27810000000000001</v>
      </c>
      <c r="G153" s="107">
        <f t="shared" si="14"/>
        <v>31.238099999999999</v>
      </c>
      <c r="H153" s="72">
        <v>8.9700000000000006</v>
      </c>
      <c r="I153" s="74" t="s">
        <v>60</v>
      </c>
      <c r="J153" s="71">
        <f t="shared" si="11"/>
        <v>8.9700000000000006</v>
      </c>
      <c r="K153" s="72">
        <v>8855</v>
      </c>
      <c r="L153" s="74" t="s">
        <v>58</v>
      </c>
      <c r="M153" s="70">
        <f t="shared" si="13"/>
        <v>0.88550000000000006</v>
      </c>
      <c r="N153" s="72">
        <v>1.1100000000000001</v>
      </c>
      <c r="O153" s="74" t="s">
        <v>60</v>
      </c>
      <c r="P153" s="71">
        <f t="shared" ref="P153:P216" si="16">N153</f>
        <v>1.1100000000000001</v>
      </c>
    </row>
    <row r="154" spans="2:16">
      <c r="B154" s="108">
        <v>300</v>
      </c>
      <c r="C154" s="74" t="s">
        <v>59</v>
      </c>
      <c r="D154" s="70">
        <f t="shared" si="15"/>
        <v>1.5228426395939085</v>
      </c>
      <c r="E154" s="110">
        <v>31.98</v>
      </c>
      <c r="F154" s="111">
        <v>0.25950000000000001</v>
      </c>
      <c r="G154" s="107">
        <f t="shared" si="14"/>
        <v>32.2395</v>
      </c>
      <c r="H154" s="72">
        <v>9.3800000000000008</v>
      </c>
      <c r="I154" s="74" t="s">
        <v>60</v>
      </c>
      <c r="J154" s="71">
        <f t="shared" si="11"/>
        <v>9.3800000000000008</v>
      </c>
      <c r="K154" s="72">
        <v>8914</v>
      </c>
      <c r="L154" s="74" t="s">
        <v>58</v>
      </c>
      <c r="M154" s="70">
        <f t="shared" si="13"/>
        <v>0.89139999999999997</v>
      </c>
      <c r="N154" s="72">
        <v>1.1200000000000001</v>
      </c>
      <c r="O154" s="74" t="s">
        <v>60</v>
      </c>
      <c r="P154" s="71">
        <f t="shared" si="16"/>
        <v>1.1200000000000001</v>
      </c>
    </row>
    <row r="155" spans="2:16">
      <c r="B155" s="108">
        <v>325</v>
      </c>
      <c r="C155" s="74" t="s">
        <v>59</v>
      </c>
      <c r="D155" s="70">
        <f t="shared" si="15"/>
        <v>1.649746192893401</v>
      </c>
      <c r="E155" s="110">
        <v>32.89</v>
      </c>
      <c r="F155" s="111">
        <v>0.24340000000000001</v>
      </c>
      <c r="G155" s="107">
        <f t="shared" si="14"/>
        <v>33.133400000000002</v>
      </c>
      <c r="H155" s="72">
        <v>9.77</v>
      </c>
      <c r="I155" s="74" t="s">
        <v>60</v>
      </c>
      <c r="J155" s="71">
        <f t="shared" si="11"/>
        <v>9.77</v>
      </c>
      <c r="K155" s="72">
        <v>8969</v>
      </c>
      <c r="L155" s="74" t="s">
        <v>58</v>
      </c>
      <c r="M155" s="70">
        <f t="shared" si="13"/>
        <v>0.89689999999999992</v>
      </c>
      <c r="N155" s="72">
        <v>1.1299999999999999</v>
      </c>
      <c r="O155" s="74" t="s">
        <v>60</v>
      </c>
      <c r="P155" s="71">
        <f t="shared" si="16"/>
        <v>1.1299999999999999</v>
      </c>
    </row>
    <row r="156" spans="2:16">
      <c r="B156" s="108">
        <v>350</v>
      </c>
      <c r="C156" s="74" t="s">
        <v>59</v>
      </c>
      <c r="D156" s="70">
        <f t="shared" si="15"/>
        <v>1.7766497461928934</v>
      </c>
      <c r="E156" s="110">
        <v>33.700000000000003</v>
      </c>
      <c r="F156" s="111">
        <v>0.22939999999999999</v>
      </c>
      <c r="G156" s="107">
        <f t="shared" si="14"/>
        <v>33.929400000000001</v>
      </c>
      <c r="H156" s="72">
        <v>10.15</v>
      </c>
      <c r="I156" s="74" t="s">
        <v>60</v>
      </c>
      <c r="J156" s="71">
        <f t="shared" si="11"/>
        <v>10.15</v>
      </c>
      <c r="K156" s="72">
        <v>9018</v>
      </c>
      <c r="L156" s="74" t="s">
        <v>58</v>
      </c>
      <c r="M156" s="70">
        <f t="shared" si="13"/>
        <v>0.90180000000000005</v>
      </c>
      <c r="N156" s="72">
        <v>1.1399999999999999</v>
      </c>
      <c r="O156" s="74" t="s">
        <v>60</v>
      </c>
      <c r="P156" s="71">
        <f t="shared" si="16"/>
        <v>1.1399999999999999</v>
      </c>
    </row>
    <row r="157" spans="2:16">
      <c r="B157" s="108">
        <v>375</v>
      </c>
      <c r="C157" s="74" t="s">
        <v>59</v>
      </c>
      <c r="D157" s="70">
        <f t="shared" si="15"/>
        <v>1.9035532994923858</v>
      </c>
      <c r="E157" s="110">
        <v>34.43</v>
      </c>
      <c r="F157" s="111">
        <v>0.217</v>
      </c>
      <c r="G157" s="107">
        <f t="shared" si="14"/>
        <v>34.646999999999998</v>
      </c>
      <c r="H157" s="72">
        <v>10.53</v>
      </c>
      <c r="I157" s="74" t="s">
        <v>60</v>
      </c>
      <c r="J157" s="71">
        <f t="shared" si="11"/>
        <v>10.53</v>
      </c>
      <c r="K157" s="72">
        <v>9064</v>
      </c>
      <c r="L157" s="74" t="s">
        <v>58</v>
      </c>
      <c r="M157" s="70">
        <f t="shared" si="13"/>
        <v>0.90639999999999998</v>
      </c>
      <c r="N157" s="72">
        <v>1.1499999999999999</v>
      </c>
      <c r="O157" s="74" t="s">
        <v>60</v>
      </c>
      <c r="P157" s="71">
        <f t="shared" si="16"/>
        <v>1.1499999999999999</v>
      </c>
    </row>
    <row r="158" spans="2:16">
      <c r="B158" s="108">
        <v>400</v>
      </c>
      <c r="C158" s="74" t="s">
        <v>59</v>
      </c>
      <c r="D158" s="70">
        <f t="shared" si="15"/>
        <v>2.030456852791878</v>
      </c>
      <c r="E158" s="110">
        <v>35.130000000000003</v>
      </c>
      <c r="F158" s="111">
        <v>0.20599999999999999</v>
      </c>
      <c r="G158" s="107">
        <f t="shared" si="14"/>
        <v>35.336000000000006</v>
      </c>
      <c r="H158" s="72">
        <v>10.9</v>
      </c>
      <c r="I158" s="74" t="s">
        <v>60</v>
      </c>
      <c r="J158" s="71">
        <f t="shared" si="11"/>
        <v>10.9</v>
      </c>
      <c r="K158" s="72">
        <v>9106</v>
      </c>
      <c r="L158" s="74" t="s">
        <v>58</v>
      </c>
      <c r="M158" s="70">
        <f t="shared" si="13"/>
        <v>0.91059999999999997</v>
      </c>
      <c r="N158" s="72">
        <v>1.1599999999999999</v>
      </c>
      <c r="O158" s="74" t="s">
        <v>60</v>
      </c>
      <c r="P158" s="71">
        <f t="shared" si="16"/>
        <v>1.1599999999999999</v>
      </c>
    </row>
    <row r="159" spans="2:16">
      <c r="B159" s="108">
        <v>450</v>
      </c>
      <c r="C159" s="74" t="s">
        <v>59</v>
      </c>
      <c r="D159" s="70">
        <f t="shared" si="15"/>
        <v>2.2842639593908629</v>
      </c>
      <c r="E159" s="110">
        <v>36.42</v>
      </c>
      <c r="F159" s="111">
        <v>0.18720000000000001</v>
      </c>
      <c r="G159" s="107">
        <f t="shared" si="14"/>
        <v>36.607199999999999</v>
      </c>
      <c r="H159" s="72">
        <v>11.61</v>
      </c>
      <c r="I159" s="74" t="s">
        <v>60</v>
      </c>
      <c r="J159" s="71">
        <f t="shared" si="11"/>
        <v>11.61</v>
      </c>
      <c r="K159" s="72">
        <v>9210</v>
      </c>
      <c r="L159" s="74" t="s">
        <v>58</v>
      </c>
      <c r="M159" s="70">
        <f t="shared" si="13"/>
        <v>0.92100000000000004</v>
      </c>
      <c r="N159" s="72">
        <v>1.17</v>
      </c>
      <c r="O159" s="74" t="s">
        <v>60</v>
      </c>
      <c r="P159" s="71">
        <f t="shared" si="16"/>
        <v>1.17</v>
      </c>
    </row>
    <row r="160" spans="2:16">
      <c r="B160" s="108">
        <v>500</v>
      </c>
      <c r="C160" s="74" t="s">
        <v>59</v>
      </c>
      <c r="D160" s="70">
        <f t="shared" si="15"/>
        <v>2.5380710659898478</v>
      </c>
      <c r="E160" s="110">
        <v>37.33</v>
      </c>
      <c r="F160" s="111">
        <v>0.17180000000000001</v>
      </c>
      <c r="G160" s="107">
        <f t="shared" si="14"/>
        <v>37.501799999999996</v>
      </c>
      <c r="H160" s="72">
        <v>12.31</v>
      </c>
      <c r="I160" s="74" t="s">
        <v>60</v>
      </c>
      <c r="J160" s="71">
        <f t="shared" si="11"/>
        <v>12.31</v>
      </c>
      <c r="K160" s="72">
        <v>9305</v>
      </c>
      <c r="L160" s="74" t="s">
        <v>58</v>
      </c>
      <c r="M160" s="70">
        <f t="shared" si="13"/>
        <v>0.93049999999999999</v>
      </c>
      <c r="N160" s="72">
        <v>1.19</v>
      </c>
      <c r="O160" s="74" t="s">
        <v>60</v>
      </c>
      <c r="P160" s="71">
        <f t="shared" si="16"/>
        <v>1.19</v>
      </c>
    </row>
    <row r="161" spans="2:16">
      <c r="B161" s="108">
        <v>550</v>
      </c>
      <c r="C161" s="74" t="s">
        <v>59</v>
      </c>
      <c r="D161" s="70">
        <f t="shared" si="15"/>
        <v>2.7918781725888326</v>
      </c>
      <c r="E161" s="110">
        <v>38.119999999999997</v>
      </c>
      <c r="F161" s="111">
        <v>0.159</v>
      </c>
      <c r="G161" s="107">
        <f t="shared" si="14"/>
        <v>38.278999999999996</v>
      </c>
      <c r="H161" s="72">
        <v>12.99</v>
      </c>
      <c r="I161" s="74" t="s">
        <v>60</v>
      </c>
      <c r="J161" s="71">
        <f t="shared" si="11"/>
        <v>12.99</v>
      </c>
      <c r="K161" s="72">
        <v>9392</v>
      </c>
      <c r="L161" s="74" t="s">
        <v>58</v>
      </c>
      <c r="M161" s="70">
        <f t="shared" si="13"/>
        <v>0.93919999999999992</v>
      </c>
      <c r="N161" s="72">
        <v>1.2</v>
      </c>
      <c r="O161" s="74" t="s">
        <v>60</v>
      </c>
      <c r="P161" s="71">
        <f t="shared" si="16"/>
        <v>1.2</v>
      </c>
    </row>
    <row r="162" spans="2:16">
      <c r="B162" s="108">
        <v>600</v>
      </c>
      <c r="C162" s="74" t="s">
        <v>59</v>
      </c>
      <c r="D162" s="70">
        <f t="shared" si="15"/>
        <v>3.0456852791878171</v>
      </c>
      <c r="E162" s="110">
        <v>38.79</v>
      </c>
      <c r="F162" s="111">
        <v>0.14799999999999999</v>
      </c>
      <c r="G162" s="107">
        <f t="shared" si="14"/>
        <v>38.938000000000002</v>
      </c>
      <c r="H162" s="72">
        <v>13.66</v>
      </c>
      <c r="I162" s="74" t="s">
        <v>60</v>
      </c>
      <c r="J162" s="71">
        <f t="shared" si="11"/>
        <v>13.66</v>
      </c>
      <c r="K162" s="72">
        <v>9473</v>
      </c>
      <c r="L162" s="74" t="s">
        <v>58</v>
      </c>
      <c r="M162" s="70">
        <f t="shared" si="13"/>
        <v>0.94730000000000003</v>
      </c>
      <c r="N162" s="72">
        <v>1.21</v>
      </c>
      <c r="O162" s="74" t="s">
        <v>60</v>
      </c>
      <c r="P162" s="71">
        <f t="shared" si="16"/>
        <v>1.21</v>
      </c>
    </row>
    <row r="163" spans="2:16">
      <c r="B163" s="108">
        <v>650</v>
      </c>
      <c r="C163" s="74" t="s">
        <v>59</v>
      </c>
      <c r="D163" s="70">
        <f t="shared" si="15"/>
        <v>3.2994923857868019</v>
      </c>
      <c r="E163" s="110">
        <v>39.36</v>
      </c>
      <c r="F163" s="111">
        <v>0.1386</v>
      </c>
      <c r="G163" s="107">
        <f t="shared" si="14"/>
        <v>39.498599999999996</v>
      </c>
      <c r="H163" s="72">
        <v>14.31</v>
      </c>
      <c r="I163" s="74" t="s">
        <v>60</v>
      </c>
      <c r="J163" s="71">
        <f t="shared" si="11"/>
        <v>14.31</v>
      </c>
      <c r="K163" s="72">
        <v>9550</v>
      </c>
      <c r="L163" s="74" t="s">
        <v>58</v>
      </c>
      <c r="M163" s="70">
        <f t="shared" si="13"/>
        <v>0.95500000000000007</v>
      </c>
      <c r="N163" s="72">
        <v>1.22</v>
      </c>
      <c r="O163" s="74" t="s">
        <v>60</v>
      </c>
      <c r="P163" s="71">
        <f t="shared" si="16"/>
        <v>1.22</v>
      </c>
    </row>
    <row r="164" spans="2:16">
      <c r="B164" s="108">
        <v>700</v>
      </c>
      <c r="C164" s="74" t="s">
        <v>59</v>
      </c>
      <c r="D164" s="70">
        <f t="shared" si="15"/>
        <v>3.5532994923857868</v>
      </c>
      <c r="E164" s="110">
        <v>39.85</v>
      </c>
      <c r="F164" s="111">
        <v>0.1303</v>
      </c>
      <c r="G164" s="107">
        <f t="shared" si="14"/>
        <v>39.9803</v>
      </c>
      <c r="H164" s="72">
        <v>14.96</v>
      </c>
      <c r="I164" s="74" t="s">
        <v>60</v>
      </c>
      <c r="J164" s="71">
        <f t="shared" si="11"/>
        <v>14.96</v>
      </c>
      <c r="K164" s="72">
        <v>9622</v>
      </c>
      <c r="L164" s="74" t="s">
        <v>58</v>
      </c>
      <c r="M164" s="70">
        <f t="shared" si="13"/>
        <v>0.96219999999999994</v>
      </c>
      <c r="N164" s="72">
        <v>1.23</v>
      </c>
      <c r="O164" s="74" t="s">
        <v>60</v>
      </c>
      <c r="P164" s="71">
        <f t="shared" si="16"/>
        <v>1.23</v>
      </c>
    </row>
    <row r="165" spans="2:16">
      <c r="B165" s="108">
        <v>800</v>
      </c>
      <c r="C165" s="74" t="s">
        <v>59</v>
      </c>
      <c r="D165" s="70">
        <f t="shared" si="15"/>
        <v>4.0609137055837561</v>
      </c>
      <c r="E165" s="110">
        <v>40.659999999999997</v>
      </c>
      <c r="F165" s="111">
        <v>0.1167</v>
      </c>
      <c r="G165" s="107">
        <f t="shared" si="14"/>
        <v>40.776699999999998</v>
      </c>
      <c r="H165" s="72">
        <v>16.239999999999998</v>
      </c>
      <c r="I165" s="74" t="s">
        <v>60</v>
      </c>
      <c r="J165" s="71">
        <f t="shared" si="11"/>
        <v>16.239999999999998</v>
      </c>
      <c r="K165" s="72">
        <v>9841</v>
      </c>
      <c r="L165" s="74" t="s">
        <v>58</v>
      </c>
      <c r="M165" s="70">
        <f t="shared" si="13"/>
        <v>0.98409999999999997</v>
      </c>
      <c r="N165" s="72">
        <v>1.25</v>
      </c>
      <c r="O165" s="74" t="s">
        <v>60</v>
      </c>
      <c r="P165" s="71">
        <f t="shared" si="16"/>
        <v>1.25</v>
      </c>
    </row>
    <row r="166" spans="2:16">
      <c r="B166" s="108">
        <v>900</v>
      </c>
      <c r="C166" s="74" t="s">
        <v>59</v>
      </c>
      <c r="D166" s="70">
        <f t="shared" si="15"/>
        <v>4.5685279187817258</v>
      </c>
      <c r="E166" s="110">
        <v>41.3</v>
      </c>
      <c r="F166" s="111">
        <v>0.10580000000000001</v>
      </c>
      <c r="G166" s="107">
        <f t="shared" si="14"/>
        <v>41.405799999999999</v>
      </c>
      <c r="H166" s="72">
        <v>17.5</v>
      </c>
      <c r="I166" s="74" t="s">
        <v>60</v>
      </c>
      <c r="J166" s="71">
        <f t="shared" si="11"/>
        <v>17.5</v>
      </c>
      <c r="K166" s="72">
        <v>1</v>
      </c>
      <c r="L166" s="73" t="s">
        <v>60</v>
      </c>
      <c r="M166" s="71">
        <f t="shared" ref="M166:M169" si="17">K166</f>
        <v>1</v>
      </c>
      <c r="N166" s="72">
        <v>1.26</v>
      </c>
      <c r="O166" s="74" t="s">
        <v>60</v>
      </c>
      <c r="P166" s="71">
        <f t="shared" si="16"/>
        <v>1.26</v>
      </c>
    </row>
    <row r="167" spans="2:16">
      <c r="B167" s="108">
        <v>1</v>
      </c>
      <c r="C167" s="73" t="s">
        <v>61</v>
      </c>
      <c r="D167" s="70">
        <f t="shared" ref="D167:D228" si="18">B167*1000/$C$5</f>
        <v>5.0761421319796955</v>
      </c>
      <c r="E167" s="110">
        <v>41.81</v>
      </c>
      <c r="F167" s="111">
        <v>9.6879999999999994E-2</v>
      </c>
      <c r="G167" s="107">
        <f t="shared" si="14"/>
        <v>41.906880000000001</v>
      </c>
      <c r="H167" s="72">
        <v>18.739999999999998</v>
      </c>
      <c r="I167" s="74" t="s">
        <v>60</v>
      </c>
      <c r="J167" s="71">
        <f t="shared" si="11"/>
        <v>18.739999999999998</v>
      </c>
      <c r="K167" s="72">
        <v>1.02</v>
      </c>
      <c r="L167" s="74" t="s">
        <v>60</v>
      </c>
      <c r="M167" s="71">
        <f t="shared" si="17"/>
        <v>1.02</v>
      </c>
      <c r="N167" s="72">
        <v>1.28</v>
      </c>
      <c r="O167" s="74" t="s">
        <v>60</v>
      </c>
      <c r="P167" s="71">
        <f t="shared" si="16"/>
        <v>1.28</v>
      </c>
    </row>
    <row r="168" spans="2:16">
      <c r="B168" s="108">
        <v>1.1000000000000001</v>
      </c>
      <c r="C168" s="74" t="s">
        <v>61</v>
      </c>
      <c r="D168" s="70">
        <f t="shared" si="18"/>
        <v>5.5837563451776653</v>
      </c>
      <c r="E168" s="110">
        <v>42.23</v>
      </c>
      <c r="F168" s="111">
        <v>8.9440000000000006E-2</v>
      </c>
      <c r="G168" s="107">
        <f t="shared" si="14"/>
        <v>42.31944</v>
      </c>
      <c r="H168" s="72">
        <v>19.97</v>
      </c>
      <c r="I168" s="74" t="s">
        <v>60</v>
      </c>
      <c r="J168" s="71">
        <f t="shared" si="11"/>
        <v>19.97</v>
      </c>
      <c r="K168" s="72">
        <v>1.04</v>
      </c>
      <c r="L168" s="74" t="s">
        <v>60</v>
      </c>
      <c r="M168" s="71">
        <f t="shared" si="17"/>
        <v>1.04</v>
      </c>
      <c r="N168" s="72">
        <v>1.29</v>
      </c>
      <c r="O168" s="74" t="s">
        <v>60</v>
      </c>
      <c r="P168" s="71">
        <f t="shared" si="16"/>
        <v>1.29</v>
      </c>
    </row>
    <row r="169" spans="2:16">
      <c r="B169" s="108">
        <v>1.2</v>
      </c>
      <c r="C169" s="74" t="s">
        <v>61</v>
      </c>
      <c r="D169" s="70">
        <f t="shared" si="18"/>
        <v>6.0913705583756341</v>
      </c>
      <c r="E169" s="110">
        <v>42.56</v>
      </c>
      <c r="F169" s="111">
        <v>8.3129999999999996E-2</v>
      </c>
      <c r="G169" s="107">
        <f t="shared" si="14"/>
        <v>42.643129999999999</v>
      </c>
      <c r="H169" s="72">
        <v>21.19</v>
      </c>
      <c r="I169" s="74" t="s">
        <v>60</v>
      </c>
      <c r="J169" s="71">
        <f t="shared" si="11"/>
        <v>21.19</v>
      </c>
      <c r="K169" s="72">
        <v>1.06</v>
      </c>
      <c r="L169" s="74" t="s">
        <v>60</v>
      </c>
      <c r="M169" s="71">
        <f t="shared" si="17"/>
        <v>1.06</v>
      </c>
      <c r="N169" s="72">
        <v>1.3</v>
      </c>
      <c r="O169" s="74" t="s">
        <v>60</v>
      </c>
      <c r="P169" s="71">
        <f t="shared" si="16"/>
        <v>1.3</v>
      </c>
    </row>
    <row r="170" spans="2:16">
      <c r="B170" s="108">
        <v>1.3</v>
      </c>
      <c r="C170" s="74" t="s">
        <v>61</v>
      </c>
      <c r="D170" s="70">
        <f t="shared" si="18"/>
        <v>6.5989847715736039</v>
      </c>
      <c r="E170" s="110">
        <v>42.84</v>
      </c>
      <c r="F170" s="111">
        <v>7.7710000000000001E-2</v>
      </c>
      <c r="G170" s="107">
        <f t="shared" si="14"/>
        <v>42.917710000000007</v>
      </c>
      <c r="H170" s="72">
        <v>22.39</v>
      </c>
      <c r="I170" s="74" t="s">
        <v>60</v>
      </c>
      <c r="J170" s="71">
        <f t="shared" si="11"/>
        <v>22.39</v>
      </c>
      <c r="K170" s="72">
        <v>1.08</v>
      </c>
      <c r="L170" s="74" t="s">
        <v>60</v>
      </c>
      <c r="M170" s="71">
        <f t="shared" ref="M170:M228" si="19">K170</f>
        <v>1.08</v>
      </c>
      <c r="N170" s="72">
        <v>1.32</v>
      </c>
      <c r="O170" s="74" t="s">
        <v>60</v>
      </c>
      <c r="P170" s="71">
        <f t="shared" si="16"/>
        <v>1.32</v>
      </c>
    </row>
    <row r="171" spans="2:16">
      <c r="B171" s="108">
        <v>1.4</v>
      </c>
      <c r="C171" s="74" t="s">
        <v>61</v>
      </c>
      <c r="D171" s="70">
        <f t="shared" si="18"/>
        <v>7.1065989847715736</v>
      </c>
      <c r="E171" s="110">
        <v>43.05</v>
      </c>
      <c r="F171" s="111">
        <v>7.2989999999999999E-2</v>
      </c>
      <c r="G171" s="107">
        <f t="shared" si="14"/>
        <v>43.122989999999994</v>
      </c>
      <c r="H171" s="72">
        <v>23.6</v>
      </c>
      <c r="I171" s="74" t="s">
        <v>60</v>
      </c>
      <c r="J171" s="71">
        <f t="shared" si="11"/>
        <v>23.6</v>
      </c>
      <c r="K171" s="72">
        <v>1.0900000000000001</v>
      </c>
      <c r="L171" s="74" t="s">
        <v>60</v>
      </c>
      <c r="M171" s="71">
        <f t="shared" si="19"/>
        <v>1.0900000000000001</v>
      </c>
      <c r="N171" s="72">
        <v>1.33</v>
      </c>
      <c r="O171" s="74" t="s">
        <v>60</v>
      </c>
      <c r="P171" s="71">
        <f t="shared" si="16"/>
        <v>1.33</v>
      </c>
    </row>
    <row r="172" spans="2:16">
      <c r="B172" s="108">
        <v>1.5</v>
      </c>
      <c r="C172" s="74" t="s">
        <v>61</v>
      </c>
      <c r="D172" s="70">
        <f t="shared" si="18"/>
        <v>7.6142131979695433</v>
      </c>
      <c r="E172" s="110">
        <v>43.22</v>
      </c>
      <c r="F172" s="111">
        <v>6.8849999999999995E-2</v>
      </c>
      <c r="G172" s="107">
        <f t="shared" si="14"/>
        <v>43.288849999999996</v>
      </c>
      <c r="H172" s="72">
        <v>24.79</v>
      </c>
      <c r="I172" s="74" t="s">
        <v>60</v>
      </c>
      <c r="J172" s="71">
        <f t="shared" si="11"/>
        <v>24.79</v>
      </c>
      <c r="K172" s="72">
        <v>1.1100000000000001</v>
      </c>
      <c r="L172" s="74" t="s">
        <v>60</v>
      </c>
      <c r="M172" s="71">
        <f t="shared" si="19"/>
        <v>1.1100000000000001</v>
      </c>
      <c r="N172" s="72">
        <v>1.34</v>
      </c>
      <c r="O172" s="74" t="s">
        <v>60</v>
      </c>
      <c r="P172" s="71">
        <f t="shared" si="16"/>
        <v>1.34</v>
      </c>
    </row>
    <row r="173" spans="2:16">
      <c r="B173" s="108">
        <v>1.6</v>
      </c>
      <c r="C173" s="74" t="s">
        <v>61</v>
      </c>
      <c r="D173" s="70">
        <f t="shared" si="18"/>
        <v>8.1218274111675122</v>
      </c>
      <c r="E173" s="110">
        <v>43.34</v>
      </c>
      <c r="F173" s="111">
        <v>6.5180000000000002E-2</v>
      </c>
      <c r="G173" s="107">
        <f t="shared" si="14"/>
        <v>43.405180000000001</v>
      </c>
      <c r="H173" s="72">
        <v>25.99</v>
      </c>
      <c r="I173" s="74" t="s">
        <v>60</v>
      </c>
      <c r="J173" s="71">
        <f t="shared" si="11"/>
        <v>25.99</v>
      </c>
      <c r="K173" s="72">
        <v>1.1200000000000001</v>
      </c>
      <c r="L173" s="74" t="s">
        <v>60</v>
      </c>
      <c r="M173" s="71">
        <f t="shared" si="19"/>
        <v>1.1200000000000001</v>
      </c>
      <c r="N173" s="72">
        <v>1.35</v>
      </c>
      <c r="O173" s="74" t="s">
        <v>60</v>
      </c>
      <c r="P173" s="71">
        <f t="shared" si="16"/>
        <v>1.35</v>
      </c>
    </row>
    <row r="174" spans="2:16">
      <c r="B174" s="108">
        <v>1.7</v>
      </c>
      <c r="C174" s="74" t="s">
        <v>61</v>
      </c>
      <c r="D174" s="70">
        <f t="shared" si="18"/>
        <v>8.6294416243654819</v>
      </c>
      <c r="E174" s="110">
        <v>43.42</v>
      </c>
      <c r="F174" s="111">
        <v>6.191E-2</v>
      </c>
      <c r="G174" s="107">
        <f t="shared" si="14"/>
        <v>43.481909999999999</v>
      </c>
      <c r="H174" s="72">
        <v>27.18</v>
      </c>
      <c r="I174" s="74" t="s">
        <v>60</v>
      </c>
      <c r="J174" s="71">
        <f t="shared" si="11"/>
        <v>27.18</v>
      </c>
      <c r="K174" s="72">
        <v>1.1399999999999999</v>
      </c>
      <c r="L174" s="74" t="s">
        <v>60</v>
      </c>
      <c r="M174" s="71">
        <f t="shared" si="19"/>
        <v>1.1399999999999999</v>
      </c>
      <c r="N174" s="72">
        <v>1.36</v>
      </c>
      <c r="O174" s="74" t="s">
        <v>60</v>
      </c>
      <c r="P174" s="71">
        <f t="shared" si="16"/>
        <v>1.36</v>
      </c>
    </row>
    <row r="175" spans="2:16">
      <c r="B175" s="108">
        <v>1.8</v>
      </c>
      <c r="C175" s="74" t="s">
        <v>61</v>
      </c>
      <c r="D175" s="70">
        <f t="shared" si="18"/>
        <v>9.1370558375634516</v>
      </c>
      <c r="E175" s="110">
        <v>43.47</v>
      </c>
      <c r="F175" s="111">
        <v>5.8970000000000002E-2</v>
      </c>
      <c r="G175" s="107">
        <f t="shared" si="14"/>
        <v>43.528970000000001</v>
      </c>
      <c r="H175" s="72">
        <v>28.37</v>
      </c>
      <c r="I175" s="74" t="s">
        <v>60</v>
      </c>
      <c r="J175" s="71">
        <f t="shared" si="11"/>
        <v>28.37</v>
      </c>
      <c r="K175" s="72">
        <v>1.1499999999999999</v>
      </c>
      <c r="L175" s="74" t="s">
        <v>60</v>
      </c>
      <c r="M175" s="71">
        <f t="shared" si="19"/>
        <v>1.1499999999999999</v>
      </c>
      <c r="N175" s="72">
        <v>1.37</v>
      </c>
      <c r="O175" s="74" t="s">
        <v>60</v>
      </c>
      <c r="P175" s="71">
        <f t="shared" si="16"/>
        <v>1.37</v>
      </c>
    </row>
    <row r="176" spans="2:16">
      <c r="B176" s="108">
        <v>2</v>
      </c>
      <c r="C176" s="74" t="s">
        <v>61</v>
      </c>
      <c r="D176" s="70">
        <f t="shared" si="18"/>
        <v>10.152284263959391</v>
      </c>
      <c r="E176" s="110">
        <v>43.47</v>
      </c>
      <c r="F176" s="111">
        <v>5.391E-2</v>
      </c>
      <c r="G176" s="107">
        <f t="shared" si="14"/>
        <v>43.523910000000001</v>
      </c>
      <c r="H176" s="72">
        <v>30.74</v>
      </c>
      <c r="I176" s="74" t="s">
        <v>60</v>
      </c>
      <c r="J176" s="71">
        <f t="shared" si="11"/>
        <v>30.74</v>
      </c>
      <c r="K176" s="72">
        <v>1.21</v>
      </c>
      <c r="L176" s="74" t="s">
        <v>60</v>
      </c>
      <c r="M176" s="71">
        <f t="shared" si="19"/>
        <v>1.21</v>
      </c>
      <c r="N176" s="72">
        <v>1.39</v>
      </c>
      <c r="O176" s="74" t="s">
        <v>60</v>
      </c>
      <c r="P176" s="71">
        <f t="shared" si="16"/>
        <v>1.39</v>
      </c>
    </row>
    <row r="177" spans="1:16">
      <c r="A177" s="4"/>
      <c r="B177" s="108">
        <v>2.25</v>
      </c>
      <c r="C177" s="74" t="s">
        <v>61</v>
      </c>
      <c r="D177" s="70">
        <f t="shared" si="18"/>
        <v>11.421319796954315</v>
      </c>
      <c r="E177" s="110">
        <v>43.31</v>
      </c>
      <c r="F177" s="111">
        <v>4.8739999999999999E-2</v>
      </c>
      <c r="G177" s="107">
        <f t="shared" si="14"/>
        <v>43.358740000000004</v>
      </c>
      <c r="H177" s="72">
        <v>33.72</v>
      </c>
      <c r="I177" s="74" t="s">
        <v>60</v>
      </c>
      <c r="J177" s="71">
        <f t="shared" si="11"/>
        <v>33.72</v>
      </c>
      <c r="K177" s="72">
        <v>1.28</v>
      </c>
      <c r="L177" s="74" t="s">
        <v>60</v>
      </c>
      <c r="M177" s="71">
        <f t="shared" si="19"/>
        <v>1.28</v>
      </c>
      <c r="N177" s="72">
        <v>1.41</v>
      </c>
      <c r="O177" s="74" t="s">
        <v>60</v>
      </c>
      <c r="P177" s="71">
        <f t="shared" si="16"/>
        <v>1.41</v>
      </c>
    </row>
    <row r="178" spans="1:16">
      <c r="B178" s="72">
        <v>2.5</v>
      </c>
      <c r="C178" s="74" t="s">
        <v>61</v>
      </c>
      <c r="D178" s="70">
        <f t="shared" si="18"/>
        <v>12.690355329949238</v>
      </c>
      <c r="E178" s="110">
        <v>43.02</v>
      </c>
      <c r="F178" s="111">
        <v>4.453E-2</v>
      </c>
      <c r="G178" s="107">
        <f t="shared" si="14"/>
        <v>43.064530000000005</v>
      </c>
      <c r="H178" s="72">
        <v>36.72</v>
      </c>
      <c r="I178" s="74" t="s">
        <v>60</v>
      </c>
      <c r="J178" s="71">
        <f t="shared" si="11"/>
        <v>36.72</v>
      </c>
      <c r="K178" s="72">
        <v>1.36</v>
      </c>
      <c r="L178" s="74" t="s">
        <v>60</v>
      </c>
      <c r="M178" s="71">
        <f t="shared" si="19"/>
        <v>1.36</v>
      </c>
      <c r="N178" s="72">
        <v>1.43</v>
      </c>
      <c r="O178" s="74" t="s">
        <v>60</v>
      </c>
      <c r="P178" s="71">
        <f t="shared" si="16"/>
        <v>1.43</v>
      </c>
    </row>
    <row r="179" spans="1:16">
      <c r="B179" s="108">
        <v>2.75</v>
      </c>
      <c r="C179" s="109" t="s">
        <v>61</v>
      </c>
      <c r="D179" s="70">
        <f t="shared" si="18"/>
        <v>13.959390862944163</v>
      </c>
      <c r="E179" s="110">
        <v>42.61</v>
      </c>
      <c r="F179" s="111">
        <v>4.1029999999999997E-2</v>
      </c>
      <c r="G179" s="107">
        <f t="shared" si="14"/>
        <v>42.651029999999999</v>
      </c>
      <c r="H179" s="72">
        <v>39.74</v>
      </c>
      <c r="I179" s="74" t="s">
        <v>60</v>
      </c>
      <c r="J179" s="71">
        <f t="shared" si="11"/>
        <v>39.74</v>
      </c>
      <c r="K179" s="72">
        <v>1.43</v>
      </c>
      <c r="L179" s="74" t="s">
        <v>60</v>
      </c>
      <c r="M179" s="71">
        <f t="shared" si="19"/>
        <v>1.43</v>
      </c>
      <c r="N179" s="72">
        <v>1.45</v>
      </c>
      <c r="O179" s="74" t="s">
        <v>60</v>
      </c>
      <c r="P179" s="71">
        <f t="shared" si="16"/>
        <v>1.45</v>
      </c>
    </row>
    <row r="180" spans="1:16">
      <c r="B180" s="108">
        <v>3</v>
      </c>
      <c r="C180" s="109" t="s">
        <v>61</v>
      </c>
      <c r="D180" s="70">
        <f t="shared" si="18"/>
        <v>15.228426395939087</v>
      </c>
      <c r="E180" s="110">
        <v>42.12</v>
      </c>
      <c r="F180" s="111">
        <v>3.8059999999999997E-2</v>
      </c>
      <c r="G180" s="107">
        <f t="shared" si="14"/>
        <v>42.158059999999999</v>
      </c>
      <c r="H180" s="72">
        <v>42.79</v>
      </c>
      <c r="I180" s="74" t="s">
        <v>60</v>
      </c>
      <c r="J180" s="71">
        <f t="shared" si="11"/>
        <v>42.79</v>
      </c>
      <c r="K180" s="72">
        <v>1.49</v>
      </c>
      <c r="L180" s="74" t="s">
        <v>60</v>
      </c>
      <c r="M180" s="71">
        <f t="shared" si="19"/>
        <v>1.49</v>
      </c>
      <c r="N180" s="72">
        <v>1.48</v>
      </c>
      <c r="O180" s="74" t="s">
        <v>60</v>
      </c>
      <c r="P180" s="71">
        <f t="shared" si="16"/>
        <v>1.48</v>
      </c>
    </row>
    <row r="181" spans="1:16">
      <c r="B181" s="108">
        <v>3.25</v>
      </c>
      <c r="C181" s="109" t="s">
        <v>61</v>
      </c>
      <c r="D181" s="70">
        <f t="shared" si="18"/>
        <v>16.497461928934012</v>
      </c>
      <c r="E181" s="110">
        <v>41.55</v>
      </c>
      <c r="F181" s="111">
        <v>3.5520000000000003E-2</v>
      </c>
      <c r="G181" s="107">
        <f t="shared" si="14"/>
        <v>41.585519999999995</v>
      </c>
      <c r="H181" s="72">
        <v>45.88</v>
      </c>
      <c r="I181" s="74" t="s">
        <v>60</v>
      </c>
      <c r="J181" s="71">
        <f t="shared" ref="J181:J209" si="20">H181</f>
        <v>45.88</v>
      </c>
      <c r="K181" s="72">
        <v>1.56</v>
      </c>
      <c r="L181" s="74" t="s">
        <v>60</v>
      </c>
      <c r="M181" s="71">
        <f t="shared" si="19"/>
        <v>1.56</v>
      </c>
      <c r="N181" s="72">
        <v>1.5</v>
      </c>
      <c r="O181" s="74" t="s">
        <v>60</v>
      </c>
      <c r="P181" s="71">
        <f t="shared" si="16"/>
        <v>1.5</v>
      </c>
    </row>
    <row r="182" spans="1:16">
      <c r="B182" s="108">
        <v>3.5</v>
      </c>
      <c r="C182" s="109" t="s">
        <v>61</v>
      </c>
      <c r="D182" s="70">
        <f t="shared" si="18"/>
        <v>17.766497461928935</v>
      </c>
      <c r="E182" s="110">
        <v>40.94</v>
      </c>
      <c r="F182" s="111">
        <v>3.3320000000000002E-2</v>
      </c>
      <c r="G182" s="107">
        <f t="shared" si="14"/>
        <v>40.973320000000001</v>
      </c>
      <c r="H182" s="72">
        <v>49.01</v>
      </c>
      <c r="I182" s="74" t="s">
        <v>60</v>
      </c>
      <c r="J182" s="71">
        <f t="shared" si="20"/>
        <v>49.01</v>
      </c>
      <c r="K182" s="72">
        <v>1.63</v>
      </c>
      <c r="L182" s="74" t="s">
        <v>60</v>
      </c>
      <c r="M182" s="71">
        <f t="shared" si="19"/>
        <v>1.63</v>
      </c>
      <c r="N182" s="72">
        <v>1.52</v>
      </c>
      <c r="O182" s="74" t="s">
        <v>60</v>
      </c>
      <c r="P182" s="71">
        <f t="shared" si="16"/>
        <v>1.52</v>
      </c>
    </row>
    <row r="183" spans="1:16">
      <c r="B183" s="108">
        <v>3.75</v>
      </c>
      <c r="C183" s="109" t="s">
        <v>61</v>
      </c>
      <c r="D183" s="70">
        <f t="shared" si="18"/>
        <v>19.035532994923859</v>
      </c>
      <c r="E183" s="110">
        <v>40.299999999999997</v>
      </c>
      <c r="F183" s="111">
        <v>3.1390000000000001E-2</v>
      </c>
      <c r="G183" s="107">
        <f t="shared" si="14"/>
        <v>40.331389999999999</v>
      </c>
      <c r="H183" s="72">
        <v>52.2</v>
      </c>
      <c r="I183" s="74" t="s">
        <v>60</v>
      </c>
      <c r="J183" s="71">
        <f t="shared" si="20"/>
        <v>52.2</v>
      </c>
      <c r="K183" s="72">
        <v>1.69</v>
      </c>
      <c r="L183" s="74" t="s">
        <v>60</v>
      </c>
      <c r="M183" s="71">
        <f t="shared" si="19"/>
        <v>1.69</v>
      </c>
      <c r="N183" s="72">
        <v>1.54</v>
      </c>
      <c r="O183" s="74" t="s">
        <v>60</v>
      </c>
      <c r="P183" s="71">
        <f t="shared" si="16"/>
        <v>1.54</v>
      </c>
    </row>
    <row r="184" spans="1:16">
      <c r="B184" s="108">
        <v>4</v>
      </c>
      <c r="C184" s="109" t="s">
        <v>61</v>
      </c>
      <c r="D184" s="70">
        <f t="shared" si="18"/>
        <v>20.304568527918782</v>
      </c>
      <c r="E184" s="110">
        <v>39.630000000000003</v>
      </c>
      <c r="F184" s="111">
        <v>2.9680000000000002E-2</v>
      </c>
      <c r="G184" s="107">
        <f t="shared" si="14"/>
        <v>39.659680000000002</v>
      </c>
      <c r="H184" s="72">
        <v>55.43</v>
      </c>
      <c r="I184" s="74" t="s">
        <v>60</v>
      </c>
      <c r="J184" s="71">
        <f t="shared" si="20"/>
        <v>55.43</v>
      </c>
      <c r="K184" s="72">
        <v>1.76</v>
      </c>
      <c r="L184" s="74" t="s">
        <v>60</v>
      </c>
      <c r="M184" s="71">
        <f t="shared" si="19"/>
        <v>1.76</v>
      </c>
      <c r="N184" s="72">
        <v>1.56</v>
      </c>
      <c r="O184" s="74" t="s">
        <v>60</v>
      </c>
      <c r="P184" s="71">
        <f t="shared" si="16"/>
        <v>1.56</v>
      </c>
    </row>
    <row r="185" spans="1:16">
      <c r="B185" s="108">
        <v>4.5</v>
      </c>
      <c r="C185" s="109" t="s">
        <v>61</v>
      </c>
      <c r="D185" s="70">
        <f t="shared" si="18"/>
        <v>22.842639593908629</v>
      </c>
      <c r="E185" s="110">
        <v>38.270000000000003</v>
      </c>
      <c r="F185" s="111">
        <v>2.6790000000000001E-2</v>
      </c>
      <c r="G185" s="107">
        <f t="shared" si="14"/>
        <v>38.296790000000001</v>
      </c>
      <c r="H185" s="72">
        <v>62.08</v>
      </c>
      <c r="I185" s="74" t="s">
        <v>60</v>
      </c>
      <c r="J185" s="71">
        <f t="shared" si="20"/>
        <v>62.08</v>
      </c>
      <c r="K185" s="72">
        <v>2</v>
      </c>
      <c r="L185" s="74" t="s">
        <v>60</v>
      </c>
      <c r="M185" s="71">
        <f t="shared" si="19"/>
        <v>2</v>
      </c>
      <c r="N185" s="72">
        <v>1.6</v>
      </c>
      <c r="O185" s="74" t="s">
        <v>60</v>
      </c>
      <c r="P185" s="71">
        <f t="shared" si="16"/>
        <v>1.6</v>
      </c>
    </row>
    <row r="186" spans="1:16">
      <c r="B186" s="108">
        <v>5</v>
      </c>
      <c r="C186" s="109" t="s">
        <v>61</v>
      </c>
      <c r="D186" s="70">
        <f t="shared" si="18"/>
        <v>25.380710659898476</v>
      </c>
      <c r="E186" s="110">
        <v>36.93</v>
      </c>
      <c r="F186" s="111">
        <v>2.444E-2</v>
      </c>
      <c r="G186" s="107">
        <f t="shared" si="14"/>
        <v>36.954439999999998</v>
      </c>
      <c r="H186" s="72">
        <v>68.959999999999994</v>
      </c>
      <c r="I186" s="74" t="s">
        <v>60</v>
      </c>
      <c r="J186" s="71">
        <f t="shared" si="20"/>
        <v>68.959999999999994</v>
      </c>
      <c r="K186" s="72">
        <v>2.23</v>
      </c>
      <c r="L186" s="74" t="s">
        <v>60</v>
      </c>
      <c r="M186" s="71">
        <f t="shared" si="19"/>
        <v>2.23</v>
      </c>
      <c r="N186" s="72">
        <v>1.64</v>
      </c>
      <c r="O186" s="74" t="s">
        <v>60</v>
      </c>
      <c r="P186" s="71">
        <f t="shared" si="16"/>
        <v>1.64</v>
      </c>
    </row>
    <row r="187" spans="1:16">
      <c r="B187" s="108">
        <v>5.5</v>
      </c>
      <c r="C187" s="109" t="s">
        <v>61</v>
      </c>
      <c r="D187" s="70">
        <f t="shared" si="18"/>
        <v>27.918781725888326</v>
      </c>
      <c r="E187" s="110">
        <v>35.65</v>
      </c>
      <c r="F187" s="111">
        <v>2.249E-2</v>
      </c>
      <c r="G187" s="107">
        <f t="shared" si="14"/>
        <v>35.672489999999996</v>
      </c>
      <c r="H187" s="72">
        <v>76.09</v>
      </c>
      <c r="I187" s="74" t="s">
        <v>60</v>
      </c>
      <c r="J187" s="71">
        <f t="shared" si="20"/>
        <v>76.09</v>
      </c>
      <c r="K187" s="72">
        <v>2.4500000000000002</v>
      </c>
      <c r="L187" s="74" t="s">
        <v>60</v>
      </c>
      <c r="M187" s="71">
        <f t="shared" si="19"/>
        <v>2.4500000000000002</v>
      </c>
      <c r="N187" s="72">
        <v>1.68</v>
      </c>
      <c r="O187" s="74" t="s">
        <v>60</v>
      </c>
      <c r="P187" s="71">
        <f t="shared" si="16"/>
        <v>1.68</v>
      </c>
    </row>
    <row r="188" spans="1:16">
      <c r="B188" s="108">
        <v>6</v>
      </c>
      <c r="C188" s="109" t="s">
        <v>61</v>
      </c>
      <c r="D188" s="70">
        <f t="shared" si="18"/>
        <v>30.456852791878173</v>
      </c>
      <c r="E188" s="110">
        <v>34.49</v>
      </c>
      <c r="F188" s="111">
        <v>2.085E-2</v>
      </c>
      <c r="G188" s="107">
        <f t="shared" si="14"/>
        <v>34.510850000000005</v>
      </c>
      <c r="H188" s="72">
        <v>83.47</v>
      </c>
      <c r="I188" s="74" t="s">
        <v>60</v>
      </c>
      <c r="J188" s="71">
        <f t="shared" si="20"/>
        <v>83.47</v>
      </c>
      <c r="K188" s="72">
        <v>2.67</v>
      </c>
      <c r="L188" s="74" t="s">
        <v>60</v>
      </c>
      <c r="M188" s="71">
        <f t="shared" si="19"/>
        <v>2.67</v>
      </c>
      <c r="N188" s="72">
        <v>1.72</v>
      </c>
      <c r="O188" s="74" t="s">
        <v>60</v>
      </c>
      <c r="P188" s="71">
        <f t="shared" si="16"/>
        <v>1.72</v>
      </c>
    </row>
    <row r="189" spans="1:16">
      <c r="B189" s="108">
        <v>6.5</v>
      </c>
      <c r="C189" s="109" t="s">
        <v>61</v>
      </c>
      <c r="D189" s="70">
        <f t="shared" si="18"/>
        <v>32.994923857868024</v>
      </c>
      <c r="E189" s="110">
        <v>33.53</v>
      </c>
      <c r="F189" s="111">
        <v>1.9439999999999999E-2</v>
      </c>
      <c r="G189" s="107">
        <f t="shared" si="14"/>
        <v>33.549440000000004</v>
      </c>
      <c r="H189" s="72">
        <v>91.08</v>
      </c>
      <c r="I189" s="74" t="s">
        <v>60</v>
      </c>
      <c r="J189" s="71">
        <f t="shared" si="20"/>
        <v>91.08</v>
      </c>
      <c r="K189" s="72">
        <v>2.89</v>
      </c>
      <c r="L189" s="74" t="s">
        <v>60</v>
      </c>
      <c r="M189" s="71">
        <f t="shared" si="19"/>
        <v>2.89</v>
      </c>
      <c r="N189" s="72">
        <v>1.77</v>
      </c>
      <c r="O189" s="74" t="s">
        <v>60</v>
      </c>
      <c r="P189" s="71">
        <f t="shared" si="16"/>
        <v>1.77</v>
      </c>
    </row>
    <row r="190" spans="1:16">
      <c r="B190" s="108">
        <v>7</v>
      </c>
      <c r="C190" s="109" t="s">
        <v>61</v>
      </c>
      <c r="D190" s="70">
        <f t="shared" si="18"/>
        <v>35.532994923857871</v>
      </c>
      <c r="E190" s="110">
        <v>32.61</v>
      </c>
      <c r="F190" s="111">
        <v>1.821E-2</v>
      </c>
      <c r="G190" s="107">
        <f t="shared" si="14"/>
        <v>32.628210000000003</v>
      </c>
      <c r="H190" s="72">
        <v>98.91</v>
      </c>
      <c r="I190" s="74" t="s">
        <v>60</v>
      </c>
      <c r="J190" s="71">
        <f t="shared" si="20"/>
        <v>98.91</v>
      </c>
      <c r="K190" s="72">
        <v>3.1</v>
      </c>
      <c r="L190" s="74" t="s">
        <v>60</v>
      </c>
      <c r="M190" s="71">
        <f t="shared" si="19"/>
        <v>3.1</v>
      </c>
      <c r="N190" s="72">
        <v>1.81</v>
      </c>
      <c r="O190" s="74" t="s">
        <v>60</v>
      </c>
      <c r="P190" s="71">
        <f t="shared" si="16"/>
        <v>1.81</v>
      </c>
    </row>
    <row r="191" spans="1:16">
      <c r="B191" s="108">
        <v>8</v>
      </c>
      <c r="C191" s="109" t="s">
        <v>61</v>
      </c>
      <c r="D191" s="70">
        <f t="shared" si="18"/>
        <v>40.609137055837564</v>
      </c>
      <c r="E191" s="110">
        <v>30.92</v>
      </c>
      <c r="F191" s="111">
        <v>1.6199999999999999E-2</v>
      </c>
      <c r="G191" s="107">
        <f t="shared" si="14"/>
        <v>30.936200000000003</v>
      </c>
      <c r="H191" s="72">
        <v>115.21</v>
      </c>
      <c r="I191" s="74" t="s">
        <v>60</v>
      </c>
      <c r="J191" s="71">
        <f t="shared" si="20"/>
        <v>115.21</v>
      </c>
      <c r="K191" s="72">
        <v>3.87</v>
      </c>
      <c r="L191" s="74" t="s">
        <v>60</v>
      </c>
      <c r="M191" s="71">
        <f t="shared" si="19"/>
        <v>3.87</v>
      </c>
      <c r="N191" s="72">
        <v>1.91</v>
      </c>
      <c r="O191" s="74" t="s">
        <v>60</v>
      </c>
      <c r="P191" s="71">
        <f t="shared" si="16"/>
        <v>1.91</v>
      </c>
    </row>
    <row r="192" spans="1:16">
      <c r="B192" s="108">
        <v>9</v>
      </c>
      <c r="C192" s="109" t="s">
        <v>61</v>
      </c>
      <c r="D192" s="70">
        <f t="shared" si="18"/>
        <v>45.685279187817258</v>
      </c>
      <c r="E192" s="110">
        <v>29.4</v>
      </c>
      <c r="F192" s="111">
        <v>1.46E-2</v>
      </c>
      <c r="G192" s="107">
        <f t="shared" si="14"/>
        <v>29.4146</v>
      </c>
      <c r="H192" s="72">
        <v>132.38</v>
      </c>
      <c r="I192" s="74" t="s">
        <v>60</v>
      </c>
      <c r="J192" s="71">
        <f t="shared" si="20"/>
        <v>132.38</v>
      </c>
      <c r="K192" s="72">
        <v>4.58</v>
      </c>
      <c r="L192" s="74" t="s">
        <v>60</v>
      </c>
      <c r="M192" s="71">
        <f t="shared" si="19"/>
        <v>4.58</v>
      </c>
      <c r="N192" s="72">
        <v>2.0099999999999998</v>
      </c>
      <c r="O192" s="74" t="s">
        <v>60</v>
      </c>
      <c r="P192" s="71">
        <f t="shared" si="16"/>
        <v>2.0099999999999998</v>
      </c>
    </row>
    <row r="193" spans="2:16">
      <c r="B193" s="108">
        <v>10</v>
      </c>
      <c r="C193" s="109" t="s">
        <v>61</v>
      </c>
      <c r="D193" s="70">
        <f t="shared" si="18"/>
        <v>50.761421319796952</v>
      </c>
      <c r="E193" s="110">
        <v>28.03</v>
      </c>
      <c r="F193" s="111">
        <v>1.3310000000000001E-2</v>
      </c>
      <c r="G193" s="107">
        <f t="shared" si="14"/>
        <v>28.043310000000002</v>
      </c>
      <c r="H193" s="72">
        <v>150.41</v>
      </c>
      <c r="I193" s="74" t="s">
        <v>60</v>
      </c>
      <c r="J193" s="71">
        <f t="shared" si="20"/>
        <v>150.41</v>
      </c>
      <c r="K193" s="72">
        <v>5.25</v>
      </c>
      <c r="L193" s="74" t="s">
        <v>60</v>
      </c>
      <c r="M193" s="71">
        <f t="shared" si="19"/>
        <v>5.25</v>
      </c>
      <c r="N193" s="72">
        <v>2.12</v>
      </c>
      <c r="O193" s="74" t="s">
        <v>60</v>
      </c>
      <c r="P193" s="71">
        <f t="shared" si="16"/>
        <v>2.12</v>
      </c>
    </row>
    <row r="194" spans="2:16">
      <c r="B194" s="108">
        <v>11</v>
      </c>
      <c r="C194" s="109" t="s">
        <v>61</v>
      </c>
      <c r="D194" s="70">
        <f t="shared" si="18"/>
        <v>55.837563451776653</v>
      </c>
      <c r="E194" s="110">
        <v>26.8</v>
      </c>
      <c r="F194" s="111">
        <v>1.223E-2</v>
      </c>
      <c r="G194" s="107">
        <f t="shared" si="14"/>
        <v>26.81223</v>
      </c>
      <c r="H194" s="72">
        <v>169.29</v>
      </c>
      <c r="I194" s="74" t="s">
        <v>60</v>
      </c>
      <c r="J194" s="71">
        <f t="shared" si="20"/>
        <v>169.29</v>
      </c>
      <c r="K194" s="72">
        <v>5.9</v>
      </c>
      <c r="L194" s="74" t="s">
        <v>60</v>
      </c>
      <c r="M194" s="71">
        <f t="shared" si="19"/>
        <v>5.9</v>
      </c>
      <c r="N194" s="72">
        <v>2.23</v>
      </c>
      <c r="O194" s="74" t="s">
        <v>60</v>
      </c>
      <c r="P194" s="71">
        <f t="shared" si="16"/>
        <v>2.23</v>
      </c>
    </row>
    <row r="195" spans="2:16">
      <c r="B195" s="108">
        <v>12</v>
      </c>
      <c r="C195" s="109" t="s">
        <v>61</v>
      </c>
      <c r="D195" s="70">
        <f t="shared" si="18"/>
        <v>60.913705583756347</v>
      </c>
      <c r="E195" s="110">
        <v>25.69</v>
      </c>
      <c r="F195" s="111">
        <v>1.133E-2</v>
      </c>
      <c r="G195" s="107">
        <f t="shared" si="14"/>
        <v>25.701330000000002</v>
      </c>
      <c r="H195" s="72">
        <v>189.02</v>
      </c>
      <c r="I195" s="74" t="s">
        <v>60</v>
      </c>
      <c r="J195" s="71">
        <f t="shared" si="20"/>
        <v>189.02</v>
      </c>
      <c r="K195" s="72">
        <v>6.54</v>
      </c>
      <c r="L195" s="74" t="s">
        <v>60</v>
      </c>
      <c r="M195" s="71">
        <f t="shared" si="19"/>
        <v>6.54</v>
      </c>
      <c r="N195" s="72">
        <v>2.35</v>
      </c>
      <c r="O195" s="74" t="s">
        <v>60</v>
      </c>
      <c r="P195" s="71">
        <f t="shared" si="16"/>
        <v>2.35</v>
      </c>
    </row>
    <row r="196" spans="2:16">
      <c r="B196" s="108">
        <v>13</v>
      </c>
      <c r="C196" s="109" t="s">
        <v>61</v>
      </c>
      <c r="D196" s="70">
        <f t="shared" si="18"/>
        <v>65.989847715736047</v>
      </c>
      <c r="E196" s="110">
        <v>24.69</v>
      </c>
      <c r="F196" s="111">
        <v>1.055E-2</v>
      </c>
      <c r="G196" s="107">
        <f t="shared" si="14"/>
        <v>24.70055</v>
      </c>
      <c r="H196" s="72">
        <v>209.58</v>
      </c>
      <c r="I196" s="74" t="s">
        <v>60</v>
      </c>
      <c r="J196" s="71">
        <f t="shared" si="20"/>
        <v>209.58</v>
      </c>
      <c r="K196" s="72">
        <v>7.16</v>
      </c>
      <c r="L196" s="74" t="s">
        <v>60</v>
      </c>
      <c r="M196" s="71">
        <f t="shared" si="19"/>
        <v>7.16</v>
      </c>
      <c r="N196" s="72">
        <v>2.4700000000000002</v>
      </c>
      <c r="O196" s="74" t="s">
        <v>60</v>
      </c>
      <c r="P196" s="71">
        <f t="shared" si="16"/>
        <v>2.4700000000000002</v>
      </c>
    </row>
    <row r="197" spans="2:16">
      <c r="B197" s="108">
        <v>14</v>
      </c>
      <c r="C197" s="109" t="s">
        <v>61</v>
      </c>
      <c r="D197" s="70">
        <f t="shared" si="18"/>
        <v>71.065989847715741</v>
      </c>
      <c r="E197" s="110">
        <v>23.77</v>
      </c>
      <c r="F197" s="111">
        <v>9.8829999999999994E-3</v>
      </c>
      <c r="G197" s="107">
        <f t="shared" si="14"/>
        <v>23.779882999999998</v>
      </c>
      <c r="H197" s="72">
        <v>230.95</v>
      </c>
      <c r="I197" s="74" t="s">
        <v>60</v>
      </c>
      <c r="J197" s="71">
        <f t="shared" si="20"/>
        <v>230.95</v>
      </c>
      <c r="K197" s="72">
        <v>7.78</v>
      </c>
      <c r="L197" s="74" t="s">
        <v>60</v>
      </c>
      <c r="M197" s="71">
        <f t="shared" si="19"/>
        <v>7.78</v>
      </c>
      <c r="N197" s="72">
        <v>2.6</v>
      </c>
      <c r="O197" s="74" t="s">
        <v>60</v>
      </c>
      <c r="P197" s="71">
        <f t="shared" si="16"/>
        <v>2.6</v>
      </c>
    </row>
    <row r="198" spans="2:16">
      <c r="B198" s="108">
        <v>15</v>
      </c>
      <c r="C198" s="109" t="s">
        <v>61</v>
      </c>
      <c r="D198" s="70">
        <f t="shared" si="18"/>
        <v>76.142131979695435</v>
      </c>
      <c r="E198" s="110">
        <v>22.94</v>
      </c>
      <c r="F198" s="111">
        <v>9.2960000000000004E-3</v>
      </c>
      <c r="G198" s="107">
        <f t="shared" si="14"/>
        <v>22.949296</v>
      </c>
      <c r="H198" s="72">
        <v>253.12</v>
      </c>
      <c r="I198" s="74" t="s">
        <v>60</v>
      </c>
      <c r="J198" s="71">
        <f t="shared" si="20"/>
        <v>253.12</v>
      </c>
      <c r="K198" s="72">
        <v>8.4</v>
      </c>
      <c r="L198" s="74" t="s">
        <v>60</v>
      </c>
      <c r="M198" s="71">
        <f t="shared" si="19"/>
        <v>8.4</v>
      </c>
      <c r="N198" s="72">
        <v>2.73</v>
      </c>
      <c r="O198" s="74" t="s">
        <v>60</v>
      </c>
      <c r="P198" s="71">
        <f t="shared" si="16"/>
        <v>2.73</v>
      </c>
    </row>
    <row r="199" spans="2:16">
      <c r="B199" s="108">
        <v>16</v>
      </c>
      <c r="C199" s="109" t="s">
        <v>61</v>
      </c>
      <c r="D199" s="70">
        <f t="shared" si="18"/>
        <v>81.218274111675129</v>
      </c>
      <c r="E199" s="110">
        <v>22.17</v>
      </c>
      <c r="F199" s="111">
        <v>8.7779999999999993E-3</v>
      </c>
      <c r="G199" s="107">
        <f t="shared" si="14"/>
        <v>22.178778000000001</v>
      </c>
      <c r="H199" s="72">
        <v>276.07</v>
      </c>
      <c r="I199" s="74" t="s">
        <v>60</v>
      </c>
      <c r="J199" s="71">
        <f t="shared" si="20"/>
        <v>276.07</v>
      </c>
      <c r="K199" s="72">
        <v>9.02</v>
      </c>
      <c r="L199" s="74" t="s">
        <v>60</v>
      </c>
      <c r="M199" s="71">
        <f t="shared" si="19"/>
        <v>9.02</v>
      </c>
      <c r="N199" s="72">
        <v>2.87</v>
      </c>
      <c r="O199" s="74" t="s">
        <v>60</v>
      </c>
      <c r="P199" s="71">
        <f t="shared" si="16"/>
        <v>2.87</v>
      </c>
    </row>
    <row r="200" spans="2:16">
      <c r="B200" s="108">
        <v>17</v>
      </c>
      <c r="C200" s="109" t="s">
        <v>61</v>
      </c>
      <c r="D200" s="70">
        <f t="shared" si="18"/>
        <v>86.294416243654823</v>
      </c>
      <c r="E200" s="110">
        <v>21.47</v>
      </c>
      <c r="F200" s="111">
        <v>8.3169999999999997E-3</v>
      </c>
      <c r="G200" s="107">
        <f t="shared" si="14"/>
        <v>21.478317000000001</v>
      </c>
      <c r="H200" s="72">
        <v>299.8</v>
      </c>
      <c r="I200" s="74" t="s">
        <v>60</v>
      </c>
      <c r="J200" s="71">
        <f t="shared" si="20"/>
        <v>299.8</v>
      </c>
      <c r="K200" s="72">
        <v>9.6300000000000008</v>
      </c>
      <c r="L200" s="74" t="s">
        <v>60</v>
      </c>
      <c r="M200" s="71">
        <f t="shared" si="19"/>
        <v>9.6300000000000008</v>
      </c>
      <c r="N200" s="72">
        <v>3.01</v>
      </c>
      <c r="O200" s="74" t="s">
        <v>60</v>
      </c>
      <c r="P200" s="71">
        <f t="shared" si="16"/>
        <v>3.01</v>
      </c>
    </row>
    <row r="201" spans="2:16">
      <c r="B201" s="108">
        <v>18</v>
      </c>
      <c r="C201" s="109" t="s">
        <v>61</v>
      </c>
      <c r="D201" s="70">
        <f t="shared" si="18"/>
        <v>91.370558375634516</v>
      </c>
      <c r="E201" s="110">
        <v>20.82</v>
      </c>
      <c r="F201" s="111">
        <v>7.9050000000000006E-3</v>
      </c>
      <c r="G201" s="107">
        <f t="shared" si="14"/>
        <v>20.827905000000001</v>
      </c>
      <c r="H201" s="72">
        <v>324.29000000000002</v>
      </c>
      <c r="I201" s="74" t="s">
        <v>60</v>
      </c>
      <c r="J201" s="71">
        <f t="shared" si="20"/>
        <v>324.29000000000002</v>
      </c>
      <c r="K201" s="72">
        <v>10.25</v>
      </c>
      <c r="L201" s="74" t="s">
        <v>60</v>
      </c>
      <c r="M201" s="71">
        <f t="shared" si="19"/>
        <v>10.25</v>
      </c>
      <c r="N201" s="72">
        <v>3.16</v>
      </c>
      <c r="O201" s="74" t="s">
        <v>60</v>
      </c>
      <c r="P201" s="71">
        <f t="shared" si="16"/>
        <v>3.16</v>
      </c>
    </row>
    <row r="202" spans="2:16">
      <c r="B202" s="108">
        <v>20</v>
      </c>
      <c r="C202" s="109" t="s">
        <v>61</v>
      </c>
      <c r="D202" s="70">
        <f t="shared" si="18"/>
        <v>101.5228426395939</v>
      </c>
      <c r="E202" s="110">
        <v>19.670000000000002</v>
      </c>
      <c r="F202" s="111">
        <v>7.1970000000000003E-3</v>
      </c>
      <c r="G202" s="107">
        <f t="shared" si="14"/>
        <v>19.677197000000003</v>
      </c>
      <c r="H202" s="72">
        <v>375.47</v>
      </c>
      <c r="I202" s="74" t="s">
        <v>60</v>
      </c>
      <c r="J202" s="71">
        <f t="shared" si="20"/>
        <v>375.47</v>
      </c>
      <c r="K202" s="72">
        <v>12.56</v>
      </c>
      <c r="L202" s="74" t="s">
        <v>60</v>
      </c>
      <c r="M202" s="71">
        <f t="shared" si="19"/>
        <v>12.56</v>
      </c>
      <c r="N202" s="72">
        <v>3.46</v>
      </c>
      <c r="O202" s="74" t="s">
        <v>60</v>
      </c>
      <c r="P202" s="71">
        <f t="shared" si="16"/>
        <v>3.46</v>
      </c>
    </row>
    <row r="203" spans="2:16">
      <c r="B203" s="108">
        <v>22.5</v>
      </c>
      <c r="C203" s="109" t="s">
        <v>61</v>
      </c>
      <c r="D203" s="70">
        <f t="shared" si="18"/>
        <v>114.21319796954315</v>
      </c>
      <c r="E203" s="110">
        <v>18.440000000000001</v>
      </c>
      <c r="F203" s="111">
        <v>6.4790000000000004E-3</v>
      </c>
      <c r="G203" s="107">
        <f t="shared" si="14"/>
        <v>18.446479</v>
      </c>
      <c r="H203" s="72">
        <v>443.45</v>
      </c>
      <c r="I203" s="74" t="s">
        <v>60</v>
      </c>
      <c r="J203" s="71">
        <f t="shared" si="20"/>
        <v>443.45</v>
      </c>
      <c r="K203" s="72">
        <v>15.84</v>
      </c>
      <c r="L203" s="74" t="s">
        <v>60</v>
      </c>
      <c r="M203" s="71">
        <f t="shared" si="19"/>
        <v>15.84</v>
      </c>
      <c r="N203" s="72">
        <v>3.87</v>
      </c>
      <c r="O203" s="74" t="s">
        <v>60</v>
      </c>
      <c r="P203" s="71">
        <f t="shared" si="16"/>
        <v>3.87</v>
      </c>
    </row>
    <row r="204" spans="2:16">
      <c r="B204" s="108">
        <v>25</v>
      </c>
      <c r="C204" s="109" t="s">
        <v>61</v>
      </c>
      <c r="D204" s="70">
        <f t="shared" si="18"/>
        <v>126.90355329949239</v>
      </c>
      <c r="E204" s="110">
        <v>17.399999999999999</v>
      </c>
      <c r="F204" s="111">
        <v>5.8970000000000003E-3</v>
      </c>
      <c r="G204" s="107">
        <f t="shared" si="14"/>
        <v>17.405897</v>
      </c>
      <c r="H204" s="72">
        <v>515.72</v>
      </c>
      <c r="I204" s="74" t="s">
        <v>60</v>
      </c>
      <c r="J204" s="71">
        <f t="shared" si="20"/>
        <v>515.72</v>
      </c>
      <c r="K204" s="72">
        <v>18.88</v>
      </c>
      <c r="L204" s="74" t="s">
        <v>60</v>
      </c>
      <c r="M204" s="71">
        <f t="shared" si="19"/>
        <v>18.88</v>
      </c>
      <c r="N204" s="72">
        <v>4.3099999999999996</v>
      </c>
      <c r="O204" s="74" t="s">
        <v>60</v>
      </c>
      <c r="P204" s="71">
        <f t="shared" si="16"/>
        <v>4.3099999999999996</v>
      </c>
    </row>
    <row r="205" spans="2:16">
      <c r="B205" s="108">
        <v>27.5</v>
      </c>
      <c r="C205" s="109" t="s">
        <v>61</v>
      </c>
      <c r="D205" s="70">
        <f t="shared" si="18"/>
        <v>139.59390862944161</v>
      </c>
      <c r="E205" s="110">
        <v>16.52</v>
      </c>
      <c r="F205" s="111">
        <v>5.4149999999999997E-3</v>
      </c>
      <c r="G205" s="107">
        <f t="shared" si="14"/>
        <v>16.525414999999999</v>
      </c>
      <c r="H205" s="72">
        <v>592.08000000000004</v>
      </c>
      <c r="I205" s="74" t="s">
        <v>60</v>
      </c>
      <c r="J205" s="71">
        <f t="shared" si="20"/>
        <v>592.08000000000004</v>
      </c>
      <c r="K205" s="72">
        <v>21.77</v>
      </c>
      <c r="L205" s="74" t="s">
        <v>60</v>
      </c>
      <c r="M205" s="71">
        <f t="shared" si="19"/>
        <v>21.77</v>
      </c>
      <c r="N205" s="72">
        <v>4.76</v>
      </c>
      <c r="O205" s="74" t="s">
        <v>60</v>
      </c>
      <c r="P205" s="71">
        <f t="shared" si="16"/>
        <v>4.76</v>
      </c>
    </row>
    <row r="206" spans="2:16">
      <c r="B206" s="108">
        <v>30</v>
      </c>
      <c r="C206" s="109" t="s">
        <v>61</v>
      </c>
      <c r="D206" s="70">
        <f t="shared" si="18"/>
        <v>152.28426395939087</v>
      </c>
      <c r="E206" s="110">
        <v>15.75</v>
      </c>
      <c r="F206" s="111">
        <v>5.0090000000000004E-3</v>
      </c>
      <c r="G206" s="107">
        <f t="shared" si="14"/>
        <v>15.755008999999999</v>
      </c>
      <c r="H206" s="72">
        <v>672.35</v>
      </c>
      <c r="I206" s="74" t="s">
        <v>60</v>
      </c>
      <c r="J206" s="71">
        <f t="shared" si="20"/>
        <v>672.35</v>
      </c>
      <c r="K206" s="72">
        <v>24.57</v>
      </c>
      <c r="L206" s="74" t="s">
        <v>60</v>
      </c>
      <c r="M206" s="71">
        <f t="shared" si="19"/>
        <v>24.57</v>
      </c>
      <c r="N206" s="72">
        <v>5.24</v>
      </c>
      <c r="O206" s="74" t="s">
        <v>60</v>
      </c>
      <c r="P206" s="71">
        <f t="shared" si="16"/>
        <v>5.24</v>
      </c>
    </row>
    <row r="207" spans="2:16">
      <c r="B207" s="108">
        <v>32.5</v>
      </c>
      <c r="C207" s="109" t="s">
        <v>61</v>
      </c>
      <c r="D207" s="70">
        <f t="shared" si="18"/>
        <v>164.9746192893401</v>
      </c>
      <c r="E207" s="110">
        <v>15.08</v>
      </c>
      <c r="F207" s="111">
        <v>4.6620000000000003E-3</v>
      </c>
      <c r="G207" s="107">
        <f t="shared" si="14"/>
        <v>15.084662</v>
      </c>
      <c r="H207" s="72">
        <v>756.36</v>
      </c>
      <c r="I207" s="74" t="s">
        <v>60</v>
      </c>
      <c r="J207" s="71">
        <f t="shared" si="20"/>
        <v>756.36</v>
      </c>
      <c r="K207" s="72">
        <v>27.32</v>
      </c>
      <c r="L207" s="74" t="s">
        <v>60</v>
      </c>
      <c r="M207" s="71">
        <f t="shared" si="19"/>
        <v>27.32</v>
      </c>
      <c r="N207" s="72">
        <v>5.73</v>
      </c>
      <c r="O207" s="74" t="s">
        <v>60</v>
      </c>
      <c r="P207" s="71">
        <f t="shared" si="16"/>
        <v>5.73</v>
      </c>
    </row>
    <row r="208" spans="2:16">
      <c r="B208" s="108">
        <v>35</v>
      </c>
      <c r="C208" s="109" t="s">
        <v>61</v>
      </c>
      <c r="D208" s="70">
        <f t="shared" si="18"/>
        <v>177.66497461928935</v>
      </c>
      <c r="E208" s="110">
        <v>14.49</v>
      </c>
      <c r="F208" s="111">
        <v>4.3620000000000004E-3</v>
      </c>
      <c r="G208" s="107">
        <f t="shared" si="14"/>
        <v>14.494362000000001</v>
      </c>
      <c r="H208" s="72">
        <v>843.95</v>
      </c>
      <c r="I208" s="74" t="s">
        <v>60</v>
      </c>
      <c r="J208" s="71">
        <f t="shared" si="20"/>
        <v>843.95</v>
      </c>
      <c r="K208" s="72">
        <v>30.02</v>
      </c>
      <c r="L208" s="74" t="s">
        <v>60</v>
      </c>
      <c r="M208" s="71">
        <f t="shared" si="19"/>
        <v>30.02</v>
      </c>
      <c r="N208" s="72">
        <v>6.25</v>
      </c>
      <c r="O208" s="74" t="s">
        <v>60</v>
      </c>
      <c r="P208" s="71">
        <f t="shared" si="16"/>
        <v>6.25</v>
      </c>
    </row>
    <row r="209" spans="2:16">
      <c r="B209" s="108">
        <v>37.5</v>
      </c>
      <c r="C209" s="109" t="s">
        <v>61</v>
      </c>
      <c r="D209" s="70">
        <f t="shared" si="18"/>
        <v>190.35532994923858</v>
      </c>
      <c r="E209" s="110">
        <v>13.96</v>
      </c>
      <c r="F209" s="111">
        <v>4.1000000000000003E-3</v>
      </c>
      <c r="G209" s="107">
        <f t="shared" si="14"/>
        <v>13.9641</v>
      </c>
      <c r="H209" s="72">
        <v>934.96</v>
      </c>
      <c r="I209" s="74" t="s">
        <v>60</v>
      </c>
      <c r="J209" s="71">
        <f t="shared" si="20"/>
        <v>934.96</v>
      </c>
      <c r="K209" s="72">
        <v>32.69</v>
      </c>
      <c r="L209" s="74" t="s">
        <v>60</v>
      </c>
      <c r="M209" s="71">
        <f t="shared" si="19"/>
        <v>32.69</v>
      </c>
      <c r="N209" s="72">
        <v>6.78</v>
      </c>
      <c r="O209" s="74" t="s">
        <v>60</v>
      </c>
      <c r="P209" s="71">
        <f t="shared" si="16"/>
        <v>6.78</v>
      </c>
    </row>
    <row r="210" spans="2:16">
      <c r="B210" s="108">
        <v>40</v>
      </c>
      <c r="C210" s="109" t="s">
        <v>61</v>
      </c>
      <c r="D210" s="70">
        <f t="shared" si="18"/>
        <v>203.04568527918781</v>
      </c>
      <c r="E210" s="110">
        <v>13.5</v>
      </c>
      <c r="F210" s="111">
        <v>3.869E-3</v>
      </c>
      <c r="G210" s="107">
        <f t="shared" si="14"/>
        <v>13.503869</v>
      </c>
      <c r="H210" s="72">
        <v>1.03</v>
      </c>
      <c r="I210" s="73" t="s">
        <v>12</v>
      </c>
      <c r="J210" s="75">
        <f t="shared" ref="J210:J228" si="21">H210*1000</f>
        <v>1030</v>
      </c>
      <c r="K210" s="72">
        <v>35.33</v>
      </c>
      <c r="L210" s="74" t="s">
        <v>60</v>
      </c>
      <c r="M210" s="71">
        <f t="shared" si="19"/>
        <v>35.33</v>
      </c>
      <c r="N210" s="72">
        <v>7.32</v>
      </c>
      <c r="O210" s="74" t="s">
        <v>60</v>
      </c>
      <c r="P210" s="71">
        <f t="shared" si="16"/>
        <v>7.32</v>
      </c>
    </row>
    <row r="211" spans="2:16">
      <c r="B211" s="108">
        <v>45</v>
      </c>
      <c r="C211" s="109" t="s">
        <v>61</v>
      </c>
      <c r="D211" s="70">
        <f t="shared" si="18"/>
        <v>228.42639593908629</v>
      </c>
      <c r="E211" s="110">
        <v>12.7</v>
      </c>
      <c r="F211" s="111">
        <v>3.48E-3</v>
      </c>
      <c r="G211" s="107">
        <f t="shared" si="14"/>
        <v>12.703479999999999</v>
      </c>
      <c r="H211" s="72">
        <v>1.23</v>
      </c>
      <c r="I211" s="74" t="s">
        <v>12</v>
      </c>
      <c r="J211" s="75">
        <f t="shared" si="21"/>
        <v>1230</v>
      </c>
      <c r="K211" s="72">
        <v>45.11</v>
      </c>
      <c r="L211" s="74" t="s">
        <v>60</v>
      </c>
      <c r="M211" s="71">
        <f t="shared" si="19"/>
        <v>45.11</v>
      </c>
      <c r="N211" s="72">
        <v>8.4499999999999993</v>
      </c>
      <c r="O211" s="74" t="s">
        <v>60</v>
      </c>
      <c r="P211" s="71">
        <f t="shared" si="16"/>
        <v>8.4499999999999993</v>
      </c>
    </row>
    <row r="212" spans="2:16">
      <c r="B212" s="108">
        <v>50</v>
      </c>
      <c r="C212" s="109" t="s">
        <v>61</v>
      </c>
      <c r="D212" s="70">
        <f t="shared" si="18"/>
        <v>253.80710659898477</v>
      </c>
      <c r="E212" s="110">
        <v>12.04</v>
      </c>
      <c r="F212" s="111">
        <v>3.1649999999999998E-3</v>
      </c>
      <c r="G212" s="107">
        <f t="shared" si="14"/>
        <v>12.043164999999998</v>
      </c>
      <c r="H212" s="72">
        <v>1.44</v>
      </c>
      <c r="I212" s="74" t="s">
        <v>12</v>
      </c>
      <c r="J212" s="75">
        <f t="shared" si="21"/>
        <v>1440</v>
      </c>
      <c r="K212" s="72">
        <v>54.01</v>
      </c>
      <c r="L212" s="74" t="s">
        <v>60</v>
      </c>
      <c r="M212" s="71">
        <f t="shared" si="19"/>
        <v>54.01</v>
      </c>
      <c r="N212" s="72">
        <v>9.6300000000000008</v>
      </c>
      <c r="O212" s="74" t="s">
        <v>60</v>
      </c>
      <c r="P212" s="71">
        <f t="shared" si="16"/>
        <v>9.6300000000000008</v>
      </c>
    </row>
    <row r="213" spans="2:16">
      <c r="B213" s="108">
        <v>55</v>
      </c>
      <c r="C213" s="109" t="s">
        <v>61</v>
      </c>
      <c r="D213" s="70">
        <f t="shared" si="18"/>
        <v>279.18781725888323</v>
      </c>
      <c r="E213" s="110">
        <v>11.49</v>
      </c>
      <c r="F213" s="111">
        <v>2.9039999999999999E-3</v>
      </c>
      <c r="G213" s="107">
        <f t="shared" ref="G213:G228" si="22">E213+F213</f>
        <v>11.492903999999999</v>
      </c>
      <c r="H213" s="72">
        <v>1.66</v>
      </c>
      <c r="I213" s="74" t="s">
        <v>12</v>
      </c>
      <c r="J213" s="75">
        <f t="shared" si="21"/>
        <v>1660</v>
      </c>
      <c r="K213" s="72">
        <v>62.38</v>
      </c>
      <c r="L213" s="74" t="s">
        <v>60</v>
      </c>
      <c r="M213" s="71">
        <f t="shared" si="19"/>
        <v>62.38</v>
      </c>
      <c r="N213" s="72">
        <v>10.86</v>
      </c>
      <c r="O213" s="74" t="s">
        <v>60</v>
      </c>
      <c r="P213" s="71">
        <f t="shared" si="16"/>
        <v>10.86</v>
      </c>
    </row>
    <row r="214" spans="2:16">
      <c r="B214" s="108">
        <v>60</v>
      </c>
      <c r="C214" s="109" t="s">
        <v>61</v>
      </c>
      <c r="D214" s="70">
        <f t="shared" si="18"/>
        <v>304.56852791878174</v>
      </c>
      <c r="E214" s="110">
        <v>11.03</v>
      </c>
      <c r="F214" s="111">
        <v>2.6849999999999999E-3</v>
      </c>
      <c r="G214" s="107">
        <f t="shared" si="22"/>
        <v>11.032684999999999</v>
      </c>
      <c r="H214" s="72">
        <v>1.89</v>
      </c>
      <c r="I214" s="74" t="s">
        <v>12</v>
      </c>
      <c r="J214" s="75">
        <f t="shared" si="21"/>
        <v>1890</v>
      </c>
      <c r="K214" s="72">
        <v>70.39</v>
      </c>
      <c r="L214" s="74" t="s">
        <v>60</v>
      </c>
      <c r="M214" s="71">
        <f t="shared" si="19"/>
        <v>70.39</v>
      </c>
      <c r="N214" s="72">
        <v>12.12</v>
      </c>
      <c r="O214" s="74" t="s">
        <v>60</v>
      </c>
      <c r="P214" s="71">
        <f t="shared" si="16"/>
        <v>12.12</v>
      </c>
    </row>
    <row r="215" spans="2:16">
      <c r="B215" s="108">
        <v>65</v>
      </c>
      <c r="C215" s="109" t="s">
        <v>61</v>
      </c>
      <c r="D215" s="70">
        <f t="shared" si="18"/>
        <v>329.94923857868019</v>
      </c>
      <c r="E215" s="110">
        <v>10.63</v>
      </c>
      <c r="F215" s="111">
        <v>2.4970000000000001E-3</v>
      </c>
      <c r="G215" s="107">
        <f t="shared" si="22"/>
        <v>10.632497000000001</v>
      </c>
      <c r="H215" s="72">
        <v>2.13</v>
      </c>
      <c r="I215" s="74" t="s">
        <v>12</v>
      </c>
      <c r="J215" s="75">
        <f t="shared" si="21"/>
        <v>2130</v>
      </c>
      <c r="K215" s="72">
        <v>78.13</v>
      </c>
      <c r="L215" s="74" t="s">
        <v>60</v>
      </c>
      <c r="M215" s="71">
        <f t="shared" si="19"/>
        <v>78.13</v>
      </c>
      <c r="N215" s="72">
        <v>13.41</v>
      </c>
      <c r="O215" s="74" t="s">
        <v>60</v>
      </c>
      <c r="P215" s="71">
        <f t="shared" si="16"/>
        <v>13.41</v>
      </c>
    </row>
    <row r="216" spans="2:16">
      <c r="B216" s="108">
        <v>70</v>
      </c>
      <c r="C216" s="109" t="s">
        <v>61</v>
      </c>
      <c r="D216" s="70">
        <f t="shared" si="18"/>
        <v>355.32994923857871</v>
      </c>
      <c r="E216" s="110">
        <v>10.29</v>
      </c>
      <c r="F216" s="111">
        <v>2.336E-3</v>
      </c>
      <c r="G216" s="107">
        <f t="shared" si="22"/>
        <v>10.292335999999999</v>
      </c>
      <c r="H216" s="72">
        <v>2.37</v>
      </c>
      <c r="I216" s="74" t="s">
        <v>12</v>
      </c>
      <c r="J216" s="75">
        <f t="shared" si="21"/>
        <v>2370</v>
      </c>
      <c r="K216" s="72">
        <v>85.66</v>
      </c>
      <c r="L216" s="74" t="s">
        <v>60</v>
      </c>
      <c r="M216" s="71">
        <f t="shared" si="19"/>
        <v>85.66</v>
      </c>
      <c r="N216" s="72">
        <v>14.73</v>
      </c>
      <c r="O216" s="74" t="s">
        <v>60</v>
      </c>
      <c r="P216" s="71">
        <f t="shared" si="16"/>
        <v>14.73</v>
      </c>
    </row>
    <row r="217" spans="2:16">
      <c r="B217" s="108">
        <v>80</v>
      </c>
      <c r="C217" s="109" t="s">
        <v>61</v>
      </c>
      <c r="D217" s="70">
        <f t="shared" si="18"/>
        <v>406.09137055837562</v>
      </c>
      <c r="E217" s="110">
        <v>9.7200000000000006</v>
      </c>
      <c r="F217" s="111">
        <v>2.0699999999999998E-3</v>
      </c>
      <c r="G217" s="107">
        <f t="shared" si="22"/>
        <v>9.7220700000000004</v>
      </c>
      <c r="H217" s="72">
        <v>2.89</v>
      </c>
      <c r="I217" s="74" t="s">
        <v>12</v>
      </c>
      <c r="J217" s="75">
        <f t="shared" si="21"/>
        <v>2890</v>
      </c>
      <c r="K217" s="72">
        <v>112.79</v>
      </c>
      <c r="L217" s="74" t="s">
        <v>60</v>
      </c>
      <c r="M217" s="71">
        <f t="shared" si="19"/>
        <v>112.79</v>
      </c>
      <c r="N217" s="72">
        <v>17.440000000000001</v>
      </c>
      <c r="O217" s="74" t="s">
        <v>60</v>
      </c>
      <c r="P217" s="71">
        <f t="shared" ref="P217:P228" si="23">N217</f>
        <v>17.440000000000001</v>
      </c>
    </row>
    <row r="218" spans="2:16">
      <c r="B218" s="108">
        <v>90</v>
      </c>
      <c r="C218" s="109" t="s">
        <v>61</v>
      </c>
      <c r="D218" s="70">
        <f t="shared" si="18"/>
        <v>456.85279187817258</v>
      </c>
      <c r="E218" s="110">
        <v>9.2759999999999998</v>
      </c>
      <c r="F218" s="111">
        <v>1.8600000000000001E-3</v>
      </c>
      <c r="G218" s="107">
        <f t="shared" si="22"/>
        <v>9.2778600000000004</v>
      </c>
      <c r="H218" s="72">
        <v>3.44</v>
      </c>
      <c r="I218" s="74" t="s">
        <v>12</v>
      </c>
      <c r="J218" s="75">
        <f t="shared" si="21"/>
        <v>3440</v>
      </c>
      <c r="K218" s="72">
        <v>136.72999999999999</v>
      </c>
      <c r="L218" s="74" t="s">
        <v>60</v>
      </c>
      <c r="M218" s="71">
        <f t="shared" si="19"/>
        <v>136.72999999999999</v>
      </c>
      <c r="N218" s="72">
        <v>20.23</v>
      </c>
      <c r="O218" s="74" t="s">
        <v>60</v>
      </c>
      <c r="P218" s="71">
        <f t="shared" si="23"/>
        <v>20.23</v>
      </c>
    </row>
    <row r="219" spans="2:16">
      <c r="B219" s="108">
        <v>100</v>
      </c>
      <c r="C219" s="109" t="s">
        <v>61</v>
      </c>
      <c r="D219" s="70">
        <f t="shared" si="18"/>
        <v>507.61421319796955</v>
      </c>
      <c r="E219" s="110">
        <v>8.9220000000000006</v>
      </c>
      <c r="F219" s="111">
        <v>1.6900000000000001E-3</v>
      </c>
      <c r="G219" s="107">
        <f t="shared" si="22"/>
        <v>8.9236900000000006</v>
      </c>
      <c r="H219" s="72">
        <v>4.01</v>
      </c>
      <c r="I219" s="74" t="s">
        <v>12</v>
      </c>
      <c r="J219" s="75">
        <f t="shared" si="21"/>
        <v>4010</v>
      </c>
      <c r="K219" s="72">
        <v>158.74</v>
      </c>
      <c r="L219" s="74" t="s">
        <v>60</v>
      </c>
      <c r="M219" s="71">
        <f t="shared" si="19"/>
        <v>158.74</v>
      </c>
      <c r="N219" s="72">
        <v>23.07</v>
      </c>
      <c r="O219" s="74" t="s">
        <v>60</v>
      </c>
      <c r="P219" s="71">
        <f t="shared" si="23"/>
        <v>23.07</v>
      </c>
    </row>
    <row r="220" spans="2:16">
      <c r="B220" s="108">
        <v>110</v>
      </c>
      <c r="C220" s="109" t="s">
        <v>61</v>
      </c>
      <c r="D220" s="70">
        <f t="shared" si="18"/>
        <v>558.37563451776646</v>
      </c>
      <c r="E220" s="110">
        <v>8.6359999999999992</v>
      </c>
      <c r="F220" s="111">
        <v>1.5499999999999999E-3</v>
      </c>
      <c r="G220" s="107">
        <f t="shared" si="22"/>
        <v>8.6375499999999992</v>
      </c>
      <c r="H220" s="72">
        <v>4.5999999999999996</v>
      </c>
      <c r="I220" s="74" t="s">
        <v>12</v>
      </c>
      <c r="J220" s="75">
        <f t="shared" si="21"/>
        <v>4600</v>
      </c>
      <c r="K220" s="72">
        <v>179.41</v>
      </c>
      <c r="L220" s="74" t="s">
        <v>60</v>
      </c>
      <c r="M220" s="71">
        <f t="shared" si="19"/>
        <v>179.41</v>
      </c>
      <c r="N220" s="72">
        <v>25.95</v>
      </c>
      <c r="O220" s="74" t="s">
        <v>60</v>
      </c>
      <c r="P220" s="71">
        <f t="shared" si="23"/>
        <v>25.95</v>
      </c>
    </row>
    <row r="221" spans="2:16">
      <c r="B221" s="108">
        <v>120</v>
      </c>
      <c r="C221" s="109" t="s">
        <v>61</v>
      </c>
      <c r="D221" s="70">
        <f t="shared" si="18"/>
        <v>609.13705583756348</v>
      </c>
      <c r="E221" s="110">
        <v>8.4</v>
      </c>
      <c r="F221" s="111">
        <v>1.4319999999999999E-3</v>
      </c>
      <c r="G221" s="107">
        <f t="shared" si="22"/>
        <v>8.4014319999999998</v>
      </c>
      <c r="H221" s="72">
        <v>5.2</v>
      </c>
      <c r="I221" s="74" t="s">
        <v>12</v>
      </c>
      <c r="J221" s="75">
        <f t="shared" si="21"/>
        <v>5200</v>
      </c>
      <c r="K221" s="72">
        <v>199.03</v>
      </c>
      <c r="L221" s="74" t="s">
        <v>60</v>
      </c>
      <c r="M221" s="71">
        <f t="shared" si="19"/>
        <v>199.03</v>
      </c>
      <c r="N221" s="72">
        <v>28.85</v>
      </c>
      <c r="O221" s="74" t="s">
        <v>60</v>
      </c>
      <c r="P221" s="71">
        <f t="shared" si="23"/>
        <v>28.85</v>
      </c>
    </row>
    <row r="222" spans="2:16">
      <c r="B222" s="108">
        <v>130</v>
      </c>
      <c r="C222" s="109" t="s">
        <v>61</v>
      </c>
      <c r="D222" s="70">
        <f t="shared" si="18"/>
        <v>659.89847715736039</v>
      </c>
      <c r="E222" s="110">
        <v>8.2040000000000006</v>
      </c>
      <c r="F222" s="111">
        <v>1.3320000000000001E-3</v>
      </c>
      <c r="G222" s="107">
        <f t="shared" si="22"/>
        <v>8.2053320000000003</v>
      </c>
      <c r="H222" s="72">
        <v>5.83</v>
      </c>
      <c r="I222" s="74" t="s">
        <v>12</v>
      </c>
      <c r="J222" s="75">
        <f t="shared" si="21"/>
        <v>5830</v>
      </c>
      <c r="K222" s="72">
        <v>217.78</v>
      </c>
      <c r="L222" s="74" t="s">
        <v>60</v>
      </c>
      <c r="M222" s="71">
        <f t="shared" si="19"/>
        <v>217.78</v>
      </c>
      <c r="N222" s="72">
        <v>31.77</v>
      </c>
      <c r="O222" s="74" t="s">
        <v>60</v>
      </c>
      <c r="P222" s="71">
        <f t="shared" si="23"/>
        <v>31.77</v>
      </c>
    </row>
    <row r="223" spans="2:16">
      <c r="B223" s="108">
        <v>140</v>
      </c>
      <c r="C223" s="109" t="s">
        <v>61</v>
      </c>
      <c r="D223" s="70">
        <f t="shared" si="18"/>
        <v>710.65989847715741</v>
      </c>
      <c r="E223" s="110">
        <v>8.0399999999999991</v>
      </c>
      <c r="F223" s="111">
        <v>1.245E-3</v>
      </c>
      <c r="G223" s="107">
        <f t="shared" si="22"/>
        <v>8.041245</v>
      </c>
      <c r="H223" s="72">
        <v>6.46</v>
      </c>
      <c r="I223" s="74" t="s">
        <v>12</v>
      </c>
      <c r="J223" s="75">
        <f t="shared" si="21"/>
        <v>6460</v>
      </c>
      <c r="K223" s="72">
        <v>235.78</v>
      </c>
      <c r="L223" s="74" t="s">
        <v>60</v>
      </c>
      <c r="M223" s="71">
        <f t="shared" si="19"/>
        <v>235.78</v>
      </c>
      <c r="N223" s="72">
        <v>34.69</v>
      </c>
      <c r="O223" s="74" t="s">
        <v>60</v>
      </c>
      <c r="P223" s="71">
        <f t="shared" si="23"/>
        <v>34.69</v>
      </c>
    </row>
    <row r="224" spans="2:16">
      <c r="B224" s="108">
        <v>150</v>
      </c>
      <c r="C224" s="109" t="s">
        <v>61</v>
      </c>
      <c r="D224" s="70">
        <f t="shared" si="18"/>
        <v>761.42131979695432</v>
      </c>
      <c r="E224" s="110">
        <v>7.9009999999999998</v>
      </c>
      <c r="F224" s="111">
        <v>1.1689999999999999E-3</v>
      </c>
      <c r="G224" s="107">
        <f t="shared" si="22"/>
        <v>7.9021689999999998</v>
      </c>
      <c r="H224" s="72">
        <v>7.11</v>
      </c>
      <c r="I224" s="74" t="s">
        <v>12</v>
      </c>
      <c r="J224" s="75">
        <f t="shared" si="21"/>
        <v>7110</v>
      </c>
      <c r="K224" s="72">
        <v>253.13</v>
      </c>
      <c r="L224" s="74" t="s">
        <v>60</v>
      </c>
      <c r="M224" s="71">
        <f t="shared" si="19"/>
        <v>253.13</v>
      </c>
      <c r="N224" s="72">
        <v>37.61</v>
      </c>
      <c r="O224" s="74" t="s">
        <v>60</v>
      </c>
      <c r="P224" s="71">
        <f t="shared" si="23"/>
        <v>37.61</v>
      </c>
    </row>
    <row r="225" spans="1:16">
      <c r="B225" s="108">
        <v>160</v>
      </c>
      <c r="C225" s="109" t="s">
        <v>61</v>
      </c>
      <c r="D225" s="70">
        <f t="shared" si="18"/>
        <v>812.18274111675123</v>
      </c>
      <c r="E225" s="110">
        <v>7.7830000000000004</v>
      </c>
      <c r="F225" s="111">
        <v>1.1019999999999999E-3</v>
      </c>
      <c r="G225" s="107">
        <f t="shared" si="22"/>
        <v>7.7841020000000007</v>
      </c>
      <c r="H225" s="72">
        <v>7.77</v>
      </c>
      <c r="I225" s="74" t="s">
        <v>12</v>
      </c>
      <c r="J225" s="75">
        <f t="shared" si="21"/>
        <v>7770</v>
      </c>
      <c r="K225" s="72">
        <v>269.88</v>
      </c>
      <c r="L225" s="74" t="s">
        <v>60</v>
      </c>
      <c r="M225" s="71">
        <f t="shared" si="19"/>
        <v>269.88</v>
      </c>
      <c r="N225" s="72">
        <v>40.53</v>
      </c>
      <c r="O225" s="74" t="s">
        <v>60</v>
      </c>
      <c r="P225" s="71">
        <f t="shared" si="23"/>
        <v>40.53</v>
      </c>
    </row>
    <row r="226" spans="1:16">
      <c r="B226" s="108">
        <v>170</v>
      </c>
      <c r="C226" s="109" t="s">
        <v>61</v>
      </c>
      <c r="D226" s="70">
        <f t="shared" si="18"/>
        <v>862.94416243654825</v>
      </c>
      <c r="E226" s="110">
        <v>7.681</v>
      </c>
      <c r="F226" s="111">
        <v>1.0430000000000001E-3</v>
      </c>
      <c r="G226" s="107">
        <f t="shared" si="22"/>
        <v>7.6820430000000002</v>
      </c>
      <c r="H226" s="72">
        <v>8.44</v>
      </c>
      <c r="I226" s="74" t="s">
        <v>12</v>
      </c>
      <c r="J226" s="75">
        <f t="shared" si="21"/>
        <v>8440</v>
      </c>
      <c r="K226" s="72">
        <v>286.10000000000002</v>
      </c>
      <c r="L226" s="74" t="s">
        <v>60</v>
      </c>
      <c r="M226" s="71">
        <f t="shared" si="19"/>
        <v>286.10000000000002</v>
      </c>
      <c r="N226" s="72">
        <v>43.43</v>
      </c>
      <c r="O226" s="74" t="s">
        <v>60</v>
      </c>
      <c r="P226" s="71">
        <f t="shared" si="23"/>
        <v>43.43</v>
      </c>
    </row>
    <row r="227" spans="1:16">
      <c r="B227" s="108">
        <v>180</v>
      </c>
      <c r="C227" s="109" t="s">
        <v>61</v>
      </c>
      <c r="D227" s="70">
        <f t="shared" si="18"/>
        <v>913.70558375634516</v>
      </c>
      <c r="E227" s="110">
        <v>7.5940000000000003</v>
      </c>
      <c r="F227" s="111">
        <v>9.8999999999999999E-4</v>
      </c>
      <c r="G227" s="107">
        <f t="shared" si="22"/>
        <v>7.5949900000000001</v>
      </c>
      <c r="H227" s="72">
        <v>9.1199999999999992</v>
      </c>
      <c r="I227" s="74" t="s">
        <v>12</v>
      </c>
      <c r="J227" s="75">
        <f t="shared" si="21"/>
        <v>9120</v>
      </c>
      <c r="K227" s="72">
        <v>301.81</v>
      </c>
      <c r="L227" s="74" t="s">
        <v>60</v>
      </c>
      <c r="M227" s="71">
        <f t="shared" si="19"/>
        <v>301.81</v>
      </c>
      <c r="N227" s="72">
        <v>46.31</v>
      </c>
      <c r="O227" s="74" t="s">
        <v>60</v>
      </c>
      <c r="P227" s="71">
        <f t="shared" si="23"/>
        <v>46.31</v>
      </c>
    </row>
    <row r="228" spans="1:16">
      <c r="A228" s="4">
        <v>228</v>
      </c>
      <c r="B228" s="108">
        <v>197</v>
      </c>
      <c r="C228" s="109" t="s">
        <v>61</v>
      </c>
      <c r="D228" s="70">
        <f t="shared" si="18"/>
        <v>1000</v>
      </c>
      <c r="E228" s="110">
        <v>7.4749999999999996</v>
      </c>
      <c r="F228" s="111">
        <v>9.1169999999999999E-4</v>
      </c>
      <c r="G228" s="107">
        <f t="shared" si="22"/>
        <v>7.4759116999999993</v>
      </c>
      <c r="H228" s="72">
        <v>10.29</v>
      </c>
      <c r="I228" s="74" t="s">
        <v>12</v>
      </c>
      <c r="J228" s="75">
        <f t="shared" si="21"/>
        <v>10290</v>
      </c>
      <c r="K228" s="72">
        <v>344.2</v>
      </c>
      <c r="L228" s="74" t="s">
        <v>60</v>
      </c>
      <c r="M228" s="71">
        <f t="shared" si="19"/>
        <v>344.2</v>
      </c>
      <c r="N228" s="72">
        <v>51.17</v>
      </c>
      <c r="O228" s="74" t="s">
        <v>60</v>
      </c>
      <c r="P228" s="71">
        <f t="shared" si="23"/>
        <v>51.17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1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92</v>
      </c>
      <c r="M2" s="8"/>
      <c r="N2" s="9" t="s">
        <v>14</v>
      </c>
      <c r="R2" s="46"/>
      <c r="S2" s="128"/>
      <c r="T2" s="25"/>
      <c r="U2" s="46"/>
      <c r="V2" s="129"/>
      <c r="W2" s="25"/>
      <c r="X2" s="25"/>
      <c r="Y2" s="25"/>
    </row>
    <row r="3" spans="1:25">
      <c r="A3" s="4">
        <v>3</v>
      </c>
      <c r="B3" s="12" t="s">
        <v>15</v>
      </c>
      <c r="C3" s="13" t="s">
        <v>16</v>
      </c>
      <c r="E3" s="12" t="s">
        <v>108</v>
      </c>
      <c r="F3" s="185"/>
      <c r="G3" s="14" t="s">
        <v>17</v>
      </c>
      <c r="H3" s="14"/>
      <c r="I3" s="14"/>
      <c r="K3" s="15"/>
      <c r="L3" s="5" t="s">
        <v>93</v>
      </c>
      <c r="M3" s="16"/>
      <c r="N3" s="9" t="s">
        <v>94</v>
      </c>
      <c r="O3" s="9"/>
      <c r="R3" s="25"/>
      <c r="S3" s="25"/>
      <c r="T3" s="25"/>
      <c r="U3" s="46"/>
      <c r="V3" s="122"/>
      <c r="W3" s="123"/>
      <c r="X3" s="25"/>
      <c r="Y3" s="25"/>
    </row>
    <row r="4" spans="1:25">
      <c r="A4" s="4">
        <v>4</v>
      </c>
      <c r="B4" s="12" t="s">
        <v>95</v>
      </c>
      <c r="C4" s="20">
        <v>79</v>
      </c>
      <c r="D4" s="21"/>
      <c r="F4" s="14" t="s">
        <v>11</v>
      </c>
      <c r="G4" s="14" t="s">
        <v>11</v>
      </c>
      <c r="H4" s="14" t="s">
        <v>18</v>
      </c>
      <c r="I4" s="14" t="s">
        <v>1</v>
      </c>
      <c r="J4" s="9"/>
      <c r="K4" s="22" t="s">
        <v>19</v>
      </c>
      <c r="L4" s="9"/>
      <c r="M4" s="9"/>
      <c r="N4" s="9"/>
      <c r="O4" s="9"/>
      <c r="R4" s="46"/>
      <c r="S4" s="23"/>
      <c r="T4" s="25"/>
      <c r="U4" s="25"/>
      <c r="V4" s="130"/>
      <c r="W4" s="25"/>
      <c r="X4" s="25"/>
      <c r="Y4" s="25"/>
    </row>
    <row r="5" spans="1:25">
      <c r="A5" s="1">
        <v>5</v>
      </c>
      <c r="B5" s="12" t="s">
        <v>20</v>
      </c>
      <c r="C5" s="20">
        <v>197</v>
      </c>
      <c r="D5" s="21" t="s">
        <v>21</v>
      </c>
      <c r="F5" s="14" t="s">
        <v>0</v>
      </c>
      <c r="G5" s="14" t="s">
        <v>22</v>
      </c>
      <c r="H5" s="14" t="s">
        <v>23</v>
      </c>
      <c r="I5" s="14" t="s">
        <v>23</v>
      </c>
      <c r="J5" s="24" t="s">
        <v>24</v>
      </c>
      <c r="K5" s="5" t="s">
        <v>25</v>
      </c>
      <c r="L5" s="14"/>
      <c r="M5" s="14"/>
      <c r="N5" s="9"/>
      <c r="O5" s="15" t="s">
        <v>105</v>
      </c>
      <c r="P5" s="1" t="str">
        <f ca="1">RIGHT(CELL("filename",A1),LEN(CELL("filename",A1))-FIND("]",CELL("filename",A1)))</f>
        <v>srim197Au_C</v>
      </c>
      <c r="R5" s="46"/>
      <c r="S5" s="23"/>
      <c r="T5" s="124"/>
      <c r="U5" s="121"/>
      <c r="V5" s="98"/>
      <c r="W5" s="25"/>
      <c r="X5" s="25"/>
      <c r="Y5" s="25"/>
    </row>
    <row r="6" spans="1:25">
      <c r="A6" s="4">
        <v>6</v>
      </c>
      <c r="B6" s="12" t="s">
        <v>63</v>
      </c>
      <c r="C6" s="26" t="s">
        <v>4</v>
      </c>
      <c r="D6" s="21" t="s">
        <v>28</v>
      </c>
      <c r="F6" s="27" t="s">
        <v>4</v>
      </c>
      <c r="G6" s="28">
        <v>6</v>
      </c>
      <c r="H6" s="28">
        <v>100</v>
      </c>
      <c r="I6" s="29">
        <v>100</v>
      </c>
      <c r="J6" s="4">
        <v>1</v>
      </c>
      <c r="K6" s="30">
        <v>22.529</v>
      </c>
      <c r="L6" s="22" t="s">
        <v>96</v>
      </c>
      <c r="M6" s="9"/>
      <c r="N6" s="9"/>
      <c r="O6" s="15" t="s">
        <v>104</v>
      </c>
      <c r="P6" s="131" t="s">
        <v>110</v>
      </c>
      <c r="R6" s="46"/>
      <c r="S6" s="23"/>
      <c r="T6" s="58"/>
      <c r="U6" s="121"/>
      <c r="V6" s="98"/>
      <c r="W6" s="25"/>
      <c r="X6" s="25"/>
      <c r="Y6" s="25"/>
    </row>
    <row r="7" spans="1:25">
      <c r="A7" s="1">
        <v>7</v>
      </c>
      <c r="B7" s="31"/>
      <c r="C7" s="26" t="s">
        <v>109</v>
      </c>
      <c r="F7" s="32"/>
      <c r="G7" s="33"/>
      <c r="H7" s="33"/>
      <c r="I7" s="34"/>
      <c r="J7" s="4">
        <v>2</v>
      </c>
      <c r="K7" s="35">
        <v>225.29</v>
      </c>
      <c r="L7" s="22" t="s">
        <v>97</v>
      </c>
      <c r="M7" s="9"/>
      <c r="N7" s="9"/>
      <c r="O7" s="9"/>
      <c r="R7" s="46"/>
      <c r="S7" s="23"/>
      <c r="T7" s="25"/>
      <c r="U7" s="121"/>
      <c r="V7" s="98"/>
      <c r="W7" s="25"/>
      <c r="X7" s="36"/>
      <c r="Y7" s="25"/>
    </row>
    <row r="8" spans="1:25">
      <c r="A8" s="1">
        <v>8</v>
      </c>
      <c r="B8" s="12" t="s">
        <v>30</v>
      </c>
      <c r="C8" s="37">
        <v>2.2530000000000001</v>
      </c>
      <c r="D8" s="38" t="s">
        <v>9</v>
      </c>
      <c r="F8" s="32"/>
      <c r="G8" s="33"/>
      <c r="H8" s="33"/>
      <c r="I8" s="34"/>
      <c r="J8" s="4">
        <v>3</v>
      </c>
      <c r="K8" s="35">
        <v>225.29</v>
      </c>
      <c r="L8" s="22" t="s">
        <v>31</v>
      </c>
      <c r="M8" s="9"/>
      <c r="N8" s="9"/>
      <c r="O8" s="9"/>
      <c r="R8" s="46"/>
      <c r="S8" s="23"/>
      <c r="T8" s="25"/>
      <c r="U8" s="121"/>
      <c r="V8" s="99"/>
      <c r="W8" s="25"/>
      <c r="X8" s="40"/>
      <c r="Y8" s="125"/>
    </row>
    <row r="9" spans="1:25">
      <c r="A9" s="1">
        <v>9</v>
      </c>
      <c r="B9" s="31"/>
      <c r="C9" s="37">
        <v>1.1296E+23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32</v>
      </c>
      <c r="M9" s="9"/>
      <c r="N9" s="9"/>
      <c r="O9" s="9"/>
      <c r="R9" s="46"/>
      <c r="S9" s="41"/>
      <c r="T9" s="126"/>
      <c r="U9" s="121"/>
      <c r="V9" s="99"/>
      <c r="W9" s="25"/>
      <c r="X9" s="40"/>
      <c r="Y9" s="125"/>
    </row>
    <row r="10" spans="1:25">
      <c r="A10" s="1">
        <v>10</v>
      </c>
      <c r="B10" s="12" t="s">
        <v>33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34</v>
      </c>
      <c r="M10" s="9"/>
      <c r="N10" s="9"/>
      <c r="O10" s="9"/>
      <c r="R10" s="46"/>
      <c r="S10" s="41"/>
      <c r="T10" s="58"/>
      <c r="U10" s="121"/>
      <c r="V10" s="99"/>
      <c r="W10" s="25"/>
      <c r="X10" s="40"/>
      <c r="Y10" s="125"/>
    </row>
    <row r="11" spans="1:25">
      <c r="A11" s="1">
        <v>11</v>
      </c>
      <c r="C11" s="43" t="s">
        <v>35</v>
      </c>
      <c r="D11" s="7" t="s">
        <v>36</v>
      </c>
      <c r="F11" s="32"/>
      <c r="G11" s="33"/>
      <c r="H11" s="33"/>
      <c r="I11" s="34"/>
      <c r="J11" s="4">
        <v>6</v>
      </c>
      <c r="K11" s="35">
        <v>1000</v>
      </c>
      <c r="L11" s="22" t="s">
        <v>37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38</v>
      </c>
      <c r="C12" s="44">
        <v>20</v>
      </c>
      <c r="D12" s="45">
        <f>$C$5/100</f>
        <v>1.97</v>
      </c>
      <c r="E12" s="21" t="s">
        <v>89</v>
      </c>
      <c r="F12" s="32"/>
      <c r="G12" s="33"/>
      <c r="H12" s="33"/>
      <c r="I12" s="34"/>
      <c r="J12" s="4">
        <v>7</v>
      </c>
      <c r="K12" s="35">
        <v>19.945</v>
      </c>
      <c r="L12" s="22" t="s">
        <v>101</v>
      </c>
      <c r="M12" s="9"/>
      <c r="R12" s="46"/>
      <c r="S12" s="47"/>
      <c r="T12" s="25"/>
      <c r="U12" s="25"/>
      <c r="V12" s="93"/>
      <c r="W12" s="93"/>
      <c r="X12" s="93"/>
      <c r="Y12" s="25"/>
    </row>
    <row r="13" spans="1:25">
      <c r="A13" s="1">
        <v>13</v>
      </c>
      <c r="B13" s="5" t="s">
        <v>40</v>
      </c>
      <c r="C13" s="48">
        <v>228</v>
      </c>
      <c r="D13" s="45">
        <f>$C$5*1000000</f>
        <v>197000000</v>
      </c>
      <c r="E13" s="21" t="s">
        <v>71</v>
      </c>
      <c r="F13" s="49"/>
      <c r="G13" s="50"/>
      <c r="H13" s="50"/>
      <c r="I13" s="51"/>
      <c r="J13" s="4">
        <v>8</v>
      </c>
      <c r="K13" s="52">
        <v>2.4584999999999999E-2</v>
      </c>
      <c r="L13" s="22" t="s">
        <v>72</v>
      </c>
      <c r="R13" s="46"/>
      <c r="S13" s="47"/>
      <c r="T13" s="25"/>
      <c r="U13" s="46"/>
      <c r="V13" s="93"/>
      <c r="W13" s="93"/>
      <c r="X13" s="39"/>
      <c r="Y13" s="25"/>
    </row>
    <row r="14" spans="1:25" ht="13.5">
      <c r="A14" s="1">
        <v>14</v>
      </c>
      <c r="B14" s="5" t="s">
        <v>214</v>
      </c>
      <c r="C14" s="81"/>
      <c r="D14" s="21" t="s">
        <v>215</v>
      </c>
      <c r="E14" s="25"/>
      <c r="F14" s="25"/>
      <c r="G14" s="25"/>
      <c r="H14" s="85">
        <f>SUM(H6:H13)</f>
        <v>100</v>
      </c>
      <c r="I14" s="85">
        <f>SUM(I6:I13)</f>
        <v>100</v>
      </c>
      <c r="J14" s="4">
        <v>0</v>
      </c>
      <c r="K14" s="53" t="s">
        <v>42</v>
      </c>
      <c r="L14" s="54"/>
      <c r="N14" s="43"/>
      <c r="O14" s="43"/>
      <c r="P14" s="43"/>
      <c r="R14" s="46"/>
      <c r="S14" s="47"/>
      <c r="T14" s="25"/>
      <c r="U14" s="46"/>
      <c r="V14" s="96"/>
      <c r="W14" s="96"/>
      <c r="X14" s="127"/>
      <c r="Y14" s="25"/>
    </row>
    <row r="15" spans="1:25" ht="13.5">
      <c r="A15" s="1">
        <v>15</v>
      </c>
      <c r="B15" s="5" t="s">
        <v>216</v>
      </c>
      <c r="C15" s="82"/>
      <c r="D15" s="80" t="s">
        <v>217</v>
      </c>
      <c r="E15" s="100"/>
      <c r="F15" s="100"/>
      <c r="G15" s="100"/>
      <c r="H15" s="58"/>
      <c r="I15" s="58"/>
      <c r="J15" s="101"/>
      <c r="K15" s="59"/>
      <c r="L15" s="60"/>
      <c r="M15" s="101"/>
      <c r="N15" s="21"/>
      <c r="O15" s="21"/>
      <c r="P15" s="101"/>
      <c r="R15" s="46"/>
      <c r="S15" s="47"/>
      <c r="T15" s="25"/>
      <c r="U15" s="25"/>
      <c r="V15" s="97"/>
      <c r="W15" s="97"/>
      <c r="X15" s="40"/>
      <c r="Y15" s="25"/>
    </row>
    <row r="16" spans="1:25">
      <c r="A16" s="1">
        <v>16</v>
      </c>
      <c r="B16" s="21"/>
      <c r="C16" s="56"/>
      <c r="D16" s="57"/>
      <c r="F16" s="61" t="s">
        <v>43</v>
      </c>
      <c r="G16" s="100"/>
      <c r="H16" s="62"/>
      <c r="I16" s="58"/>
      <c r="J16" s="102"/>
      <c r="K16" s="59"/>
      <c r="L16" s="60"/>
      <c r="M16" s="21"/>
      <c r="N16" s="21"/>
      <c r="O16" s="21"/>
      <c r="P16" s="21"/>
      <c r="R16" s="46"/>
      <c r="S16" s="47"/>
      <c r="T16" s="25"/>
      <c r="U16" s="25"/>
      <c r="V16" s="97"/>
      <c r="W16" s="97"/>
      <c r="X16" s="40"/>
      <c r="Y16" s="25"/>
    </row>
    <row r="17" spans="1:16">
      <c r="A17" s="1">
        <v>17</v>
      </c>
      <c r="B17" s="63" t="s">
        <v>44</v>
      </c>
      <c r="C17" s="11"/>
      <c r="D17" s="10"/>
      <c r="E17" s="63" t="s">
        <v>102</v>
      </c>
      <c r="F17" s="64" t="s">
        <v>46</v>
      </c>
      <c r="G17" s="65" t="s">
        <v>47</v>
      </c>
      <c r="H17" s="63" t="s">
        <v>48</v>
      </c>
      <c r="I17" s="11"/>
      <c r="J17" s="10"/>
      <c r="K17" s="63" t="s">
        <v>49</v>
      </c>
      <c r="L17" s="66"/>
      <c r="M17" s="67"/>
      <c r="N17" s="63" t="s">
        <v>50</v>
      </c>
      <c r="O17" s="11"/>
      <c r="P17" s="10"/>
    </row>
    <row r="18" spans="1:16">
      <c r="A18" s="1">
        <v>18</v>
      </c>
      <c r="B18" s="68" t="s">
        <v>51</v>
      </c>
      <c r="C18" s="25"/>
      <c r="D18" s="132" t="s">
        <v>52</v>
      </c>
      <c r="E18" s="182" t="s">
        <v>103</v>
      </c>
      <c r="F18" s="183"/>
      <c r="G18" s="184"/>
      <c r="H18" s="68" t="s">
        <v>54</v>
      </c>
      <c r="I18" s="25"/>
      <c r="J18" s="132" t="s">
        <v>55</v>
      </c>
      <c r="K18" s="68" t="s">
        <v>56</v>
      </c>
      <c r="L18" s="69"/>
      <c r="M18" s="132" t="s">
        <v>55</v>
      </c>
      <c r="N18" s="68" t="s">
        <v>56</v>
      </c>
      <c r="O18" s="25"/>
      <c r="P18" s="132" t="s">
        <v>55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3">
        <v>2</v>
      </c>
      <c r="C20" s="104" t="s">
        <v>57</v>
      </c>
      <c r="D20" s="117">
        <f>B20/1000/$C$5</f>
        <v>1.0152284263959391E-5</v>
      </c>
      <c r="E20" s="105">
        <v>0.54900000000000004</v>
      </c>
      <c r="F20" s="106">
        <v>3.4340000000000002</v>
      </c>
      <c r="G20" s="107">
        <f>E20+F20</f>
        <v>3.9830000000000001</v>
      </c>
      <c r="H20" s="103">
        <v>49</v>
      </c>
      <c r="I20" s="104" t="s">
        <v>58</v>
      </c>
      <c r="J20" s="76">
        <f>H20/1000/10</f>
        <v>4.8999999999999998E-3</v>
      </c>
      <c r="K20" s="103">
        <v>9</v>
      </c>
      <c r="L20" s="104" t="s">
        <v>58</v>
      </c>
      <c r="M20" s="76">
        <f t="shared" ref="M20:M83" si="0">K20/1000/10</f>
        <v>8.9999999999999998E-4</v>
      </c>
      <c r="N20" s="103">
        <v>6</v>
      </c>
      <c r="O20" s="104" t="s">
        <v>58</v>
      </c>
      <c r="P20" s="76">
        <f t="shared" ref="P20:P83" si="1">N20/1000/10</f>
        <v>6.0000000000000006E-4</v>
      </c>
    </row>
    <row r="21" spans="1:16">
      <c r="B21" s="108">
        <v>2.25</v>
      </c>
      <c r="C21" s="109" t="s">
        <v>57</v>
      </c>
      <c r="D21" s="95">
        <f t="shared" ref="D21:D84" si="2">B21/1000/$C$5</f>
        <v>1.1421319796954314E-5</v>
      </c>
      <c r="E21" s="110">
        <v>0.58230000000000004</v>
      </c>
      <c r="F21" s="111">
        <v>3.6419999999999999</v>
      </c>
      <c r="G21" s="107">
        <f t="shared" ref="G21:G84" si="3">E21+F21</f>
        <v>4.2242999999999995</v>
      </c>
      <c r="H21" s="108">
        <v>51</v>
      </c>
      <c r="I21" s="109" t="s">
        <v>58</v>
      </c>
      <c r="J21" s="70">
        <f t="shared" ref="J21:J84" si="4">H21/1000/10</f>
        <v>5.0999999999999995E-3</v>
      </c>
      <c r="K21" s="108">
        <v>9</v>
      </c>
      <c r="L21" s="109" t="s">
        <v>58</v>
      </c>
      <c r="M21" s="70">
        <f t="shared" si="0"/>
        <v>8.9999999999999998E-4</v>
      </c>
      <c r="N21" s="108">
        <v>6</v>
      </c>
      <c r="O21" s="109" t="s">
        <v>58</v>
      </c>
      <c r="P21" s="70">
        <f t="shared" si="1"/>
        <v>6.0000000000000006E-4</v>
      </c>
    </row>
    <row r="22" spans="1:16">
      <c r="B22" s="108">
        <v>2.5</v>
      </c>
      <c r="C22" s="109" t="s">
        <v>57</v>
      </c>
      <c r="D22" s="95">
        <f t="shared" si="2"/>
        <v>1.2690355329949238E-5</v>
      </c>
      <c r="E22" s="110">
        <v>0.61380000000000001</v>
      </c>
      <c r="F22" s="111">
        <v>3.8370000000000002</v>
      </c>
      <c r="G22" s="107">
        <f t="shared" si="3"/>
        <v>4.4508000000000001</v>
      </c>
      <c r="H22" s="108">
        <v>53</v>
      </c>
      <c r="I22" s="109" t="s">
        <v>58</v>
      </c>
      <c r="J22" s="70">
        <f t="shared" si="4"/>
        <v>5.3E-3</v>
      </c>
      <c r="K22" s="108">
        <v>10</v>
      </c>
      <c r="L22" s="109" t="s">
        <v>58</v>
      </c>
      <c r="M22" s="70">
        <f t="shared" si="0"/>
        <v>1E-3</v>
      </c>
      <c r="N22" s="108">
        <v>7</v>
      </c>
      <c r="O22" s="109" t="s">
        <v>58</v>
      </c>
      <c r="P22" s="70">
        <f t="shared" si="1"/>
        <v>6.9999999999999999E-4</v>
      </c>
    </row>
    <row r="23" spans="1:16">
      <c r="B23" s="108">
        <v>2.75</v>
      </c>
      <c r="C23" s="109" t="s">
        <v>57</v>
      </c>
      <c r="D23" s="95">
        <f t="shared" si="2"/>
        <v>1.3959390862944161E-5</v>
      </c>
      <c r="E23" s="110">
        <v>0.64370000000000005</v>
      </c>
      <c r="F23" s="111">
        <v>4.0199999999999996</v>
      </c>
      <c r="G23" s="107">
        <f t="shared" si="3"/>
        <v>4.6636999999999995</v>
      </c>
      <c r="H23" s="108">
        <v>56</v>
      </c>
      <c r="I23" s="109" t="s">
        <v>58</v>
      </c>
      <c r="J23" s="70">
        <f t="shared" si="4"/>
        <v>5.5999999999999999E-3</v>
      </c>
      <c r="K23" s="108">
        <v>10</v>
      </c>
      <c r="L23" s="109" t="s">
        <v>58</v>
      </c>
      <c r="M23" s="70">
        <f t="shared" si="0"/>
        <v>1E-3</v>
      </c>
      <c r="N23" s="108">
        <v>7</v>
      </c>
      <c r="O23" s="109" t="s">
        <v>58</v>
      </c>
      <c r="P23" s="70">
        <f t="shared" si="1"/>
        <v>6.9999999999999999E-4</v>
      </c>
    </row>
    <row r="24" spans="1:16">
      <c r="B24" s="108">
        <v>3</v>
      </c>
      <c r="C24" s="109" t="s">
        <v>57</v>
      </c>
      <c r="D24" s="95">
        <f t="shared" si="2"/>
        <v>1.5228426395939086E-5</v>
      </c>
      <c r="E24" s="110">
        <v>0.67230000000000001</v>
      </c>
      <c r="F24" s="111">
        <v>4.1929999999999996</v>
      </c>
      <c r="G24" s="107">
        <f t="shared" si="3"/>
        <v>4.8652999999999995</v>
      </c>
      <c r="H24" s="108">
        <v>58</v>
      </c>
      <c r="I24" s="109" t="s">
        <v>58</v>
      </c>
      <c r="J24" s="70">
        <f t="shared" si="4"/>
        <v>5.8000000000000005E-3</v>
      </c>
      <c r="K24" s="108">
        <v>10</v>
      </c>
      <c r="L24" s="109" t="s">
        <v>58</v>
      </c>
      <c r="M24" s="70">
        <f t="shared" si="0"/>
        <v>1E-3</v>
      </c>
      <c r="N24" s="108">
        <v>7</v>
      </c>
      <c r="O24" s="109" t="s">
        <v>58</v>
      </c>
      <c r="P24" s="70">
        <f t="shared" si="1"/>
        <v>6.9999999999999999E-4</v>
      </c>
    </row>
    <row r="25" spans="1:16">
      <c r="B25" s="108">
        <v>3.25</v>
      </c>
      <c r="C25" s="109" t="s">
        <v>57</v>
      </c>
      <c r="D25" s="95">
        <f t="shared" si="2"/>
        <v>1.6497461928934009E-5</v>
      </c>
      <c r="E25" s="110">
        <v>0.69979999999999998</v>
      </c>
      <c r="F25" s="111">
        <v>4.3559999999999999</v>
      </c>
      <c r="G25" s="107">
        <f t="shared" si="3"/>
        <v>5.0557999999999996</v>
      </c>
      <c r="H25" s="108">
        <v>60</v>
      </c>
      <c r="I25" s="109" t="s">
        <v>58</v>
      </c>
      <c r="J25" s="70">
        <f t="shared" si="4"/>
        <v>6.0000000000000001E-3</v>
      </c>
      <c r="K25" s="108">
        <v>11</v>
      </c>
      <c r="L25" s="109" t="s">
        <v>58</v>
      </c>
      <c r="M25" s="70">
        <f t="shared" si="0"/>
        <v>1.0999999999999998E-3</v>
      </c>
      <c r="N25" s="108">
        <v>7</v>
      </c>
      <c r="O25" s="109" t="s">
        <v>58</v>
      </c>
      <c r="P25" s="70">
        <f t="shared" si="1"/>
        <v>6.9999999999999999E-4</v>
      </c>
    </row>
    <row r="26" spans="1:16">
      <c r="B26" s="108">
        <v>3.5</v>
      </c>
      <c r="C26" s="109" t="s">
        <v>57</v>
      </c>
      <c r="D26" s="95">
        <f t="shared" si="2"/>
        <v>1.7766497461928935E-5</v>
      </c>
      <c r="E26" s="110">
        <v>0.72619999999999996</v>
      </c>
      <c r="F26" s="111">
        <v>4.5119999999999996</v>
      </c>
      <c r="G26" s="107">
        <f t="shared" si="3"/>
        <v>5.2381999999999991</v>
      </c>
      <c r="H26" s="108">
        <v>62</v>
      </c>
      <c r="I26" s="109" t="s">
        <v>58</v>
      </c>
      <c r="J26" s="70">
        <f t="shared" si="4"/>
        <v>6.1999999999999998E-3</v>
      </c>
      <c r="K26" s="108">
        <v>11</v>
      </c>
      <c r="L26" s="109" t="s">
        <v>58</v>
      </c>
      <c r="M26" s="70">
        <f t="shared" si="0"/>
        <v>1.0999999999999998E-3</v>
      </c>
      <c r="N26" s="108">
        <v>8</v>
      </c>
      <c r="O26" s="109" t="s">
        <v>58</v>
      </c>
      <c r="P26" s="70">
        <f t="shared" si="1"/>
        <v>8.0000000000000004E-4</v>
      </c>
    </row>
    <row r="27" spans="1:16">
      <c r="B27" s="108">
        <v>3.75</v>
      </c>
      <c r="C27" s="109" t="s">
        <v>57</v>
      </c>
      <c r="D27" s="95">
        <f t="shared" si="2"/>
        <v>1.9035532994923858E-5</v>
      </c>
      <c r="E27" s="110">
        <v>0.75170000000000003</v>
      </c>
      <c r="F27" s="111">
        <v>4.66</v>
      </c>
      <c r="G27" s="107">
        <f t="shared" si="3"/>
        <v>5.4116999999999997</v>
      </c>
      <c r="H27" s="108">
        <v>64</v>
      </c>
      <c r="I27" s="109" t="s">
        <v>58</v>
      </c>
      <c r="J27" s="70">
        <f t="shared" si="4"/>
        <v>6.4000000000000003E-3</v>
      </c>
      <c r="K27" s="108">
        <v>11</v>
      </c>
      <c r="L27" s="109" t="s">
        <v>58</v>
      </c>
      <c r="M27" s="70">
        <f t="shared" si="0"/>
        <v>1.0999999999999998E-3</v>
      </c>
      <c r="N27" s="108">
        <v>8</v>
      </c>
      <c r="O27" s="109" t="s">
        <v>58</v>
      </c>
      <c r="P27" s="70">
        <f t="shared" si="1"/>
        <v>8.0000000000000004E-4</v>
      </c>
    </row>
    <row r="28" spans="1:16">
      <c r="B28" s="108">
        <v>4</v>
      </c>
      <c r="C28" s="109" t="s">
        <v>57</v>
      </c>
      <c r="D28" s="95">
        <f t="shared" si="2"/>
        <v>2.0304568527918781E-5</v>
      </c>
      <c r="E28" s="110">
        <v>0.77639999999999998</v>
      </c>
      <c r="F28" s="111">
        <v>4.8019999999999996</v>
      </c>
      <c r="G28" s="107">
        <f t="shared" si="3"/>
        <v>5.5783999999999994</v>
      </c>
      <c r="H28" s="108">
        <v>66</v>
      </c>
      <c r="I28" s="109" t="s">
        <v>58</v>
      </c>
      <c r="J28" s="70">
        <f t="shared" si="4"/>
        <v>6.6E-3</v>
      </c>
      <c r="K28" s="108">
        <v>12</v>
      </c>
      <c r="L28" s="109" t="s">
        <v>58</v>
      </c>
      <c r="M28" s="70">
        <f t="shared" si="0"/>
        <v>1.2000000000000001E-3</v>
      </c>
      <c r="N28" s="108">
        <v>8</v>
      </c>
      <c r="O28" s="109" t="s">
        <v>58</v>
      </c>
      <c r="P28" s="70">
        <f t="shared" si="1"/>
        <v>8.0000000000000004E-4</v>
      </c>
    </row>
    <row r="29" spans="1:16">
      <c r="B29" s="108">
        <v>4.5</v>
      </c>
      <c r="C29" s="109" t="s">
        <v>57</v>
      </c>
      <c r="D29" s="95">
        <f t="shared" si="2"/>
        <v>2.2842639593908627E-5</v>
      </c>
      <c r="E29" s="110">
        <v>0.82340000000000002</v>
      </c>
      <c r="F29" s="111">
        <v>5.0679999999999996</v>
      </c>
      <c r="G29" s="107">
        <f t="shared" si="3"/>
        <v>5.8914</v>
      </c>
      <c r="H29" s="108">
        <v>70</v>
      </c>
      <c r="I29" s="109" t="s">
        <v>58</v>
      </c>
      <c r="J29" s="70">
        <f t="shared" si="4"/>
        <v>7.000000000000001E-3</v>
      </c>
      <c r="K29" s="108">
        <v>12</v>
      </c>
      <c r="L29" s="109" t="s">
        <v>58</v>
      </c>
      <c r="M29" s="70">
        <f t="shared" si="0"/>
        <v>1.2000000000000001E-3</v>
      </c>
      <c r="N29" s="108">
        <v>9</v>
      </c>
      <c r="O29" s="109" t="s">
        <v>58</v>
      </c>
      <c r="P29" s="70">
        <f t="shared" si="1"/>
        <v>8.9999999999999998E-4</v>
      </c>
    </row>
    <row r="30" spans="1:16">
      <c r="B30" s="108">
        <v>5</v>
      </c>
      <c r="C30" s="109" t="s">
        <v>57</v>
      </c>
      <c r="D30" s="95">
        <f t="shared" si="2"/>
        <v>2.5380710659898476E-5</v>
      </c>
      <c r="E30" s="110">
        <v>0.86799999999999999</v>
      </c>
      <c r="F30" s="111">
        <v>5.3150000000000004</v>
      </c>
      <c r="G30" s="107">
        <f t="shared" si="3"/>
        <v>6.1830000000000007</v>
      </c>
      <c r="H30" s="108">
        <v>73</v>
      </c>
      <c r="I30" s="109" t="s">
        <v>58</v>
      </c>
      <c r="J30" s="70">
        <f t="shared" si="4"/>
        <v>7.2999999999999992E-3</v>
      </c>
      <c r="K30" s="108">
        <v>13</v>
      </c>
      <c r="L30" s="109" t="s">
        <v>58</v>
      </c>
      <c r="M30" s="70">
        <f t="shared" si="0"/>
        <v>1.2999999999999999E-3</v>
      </c>
      <c r="N30" s="108">
        <v>9</v>
      </c>
      <c r="O30" s="109" t="s">
        <v>58</v>
      </c>
      <c r="P30" s="70">
        <f t="shared" si="1"/>
        <v>8.9999999999999998E-4</v>
      </c>
    </row>
    <row r="31" spans="1:16">
      <c r="B31" s="108">
        <v>5.5</v>
      </c>
      <c r="C31" s="109" t="s">
        <v>57</v>
      </c>
      <c r="D31" s="95">
        <f t="shared" si="2"/>
        <v>2.7918781725888322E-5</v>
      </c>
      <c r="E31" s="110">
        <v>0.91039999999999999</v>
      </c>
      <c r="F31" s="111">
        <v>5.5449999999999999</v>
      </c>
      <c r="G31" s="107">
        <f t="shared" si="3"/>
        <v>6.4554</v>
      </c>
      <c r="H31" s="108">
        <v>76</v>
      </c>
      <c r="I31" s="109" t="s">
        <v>58</v>
      </c>
      <c r="J31" s="70">
        <f t="shared" si="4"/>
        <v>7.6E-3</v>
      </c>
      <c r="K31" s="108">
        <v>13</v>
      </c>
      <c r="L31" s="109" t="s">
        <v>58</v>
      </c>
      <c r="M31" s="70">
        <f t="shared" si="0"/>
        <v>1.2999999999999999E-3</v>
      </c>
      <c r="N31" s="108">
        <v>9</v>
      </c>
      <c r="O31" s="109" t="s">
        <v>58</v>
      </c>
      <c r="P31" s="70">
        <f t="shared" si="1"/>
        <v>8.9999999999999998E-4</v>
      </c>
    </row>
    <row r="32" spans="1:16">
      <c r="B32" s="108">
        <v>6</v>
      </c>
      <c r="C32" s="109" t="s">
        <v>57</v>
      </c>
      <c r="D32" s="95">
        <f t="shared" si="2"/>
        <v>3.0456852791878172E-5</v>
      </c>
      <c r="E32" s="110">
        <v>0.95079999999999998</v>
      </c>
      <c r="F32" s="111">
        <v>5.76</v>
      </c>
      <c r="G32" s="107">
        <f t="shared" si="3"/>
        <v>6.7107999999999999</v>
      </c>
      <c r="H32" s="108">
        <v>80</v>
      </c>
      <c r="I32" s="109" t="s">
        <v>58</v>
      </c>
      <c r="J32" s="70">
        <f t="shared" si="4"/>
        <v>8.0000000000000002E-3</v>
      </c>
      <c r="K32" s="108">
        <v>14</v>
      </c>
      <c r="L32" s="109" t="s">
        <v>58</v>
      </c>
      <c r="M32" s="70">
        <f t="shared" si="0"/>
        <v>1.4E-3</v>
      </c>
      <c r="N32" s="108">
        <v>10</v>
      </c>
      <c r="O32" s="109" t="s">
        <v>58</v>
      </c>
      <c r="P32" s="70">
        <f t="shared" si="1"/>
        <v>1E-3</v>
      </c>
    </row>
    <row r="33" spans="2:16">
      <c r="B33" s="108">
        <v>6.5</v>
      </c>
      <c r="C33" s="109" t="s">
        <v>57</v>
      </c>
      <c r="D33" s="95">
        <f t="shared" si="2"/>
        <v>3.2994923857868018E-5</v>
      </c>
      <c r="E33" s="110">
        <v>0.98970000000000002</v>
      </c>
      <c r="F33" s="111">
        <v>5.9630000000000001</v>
      </c>
      <c r="G33" s="107">
        <f t="shared" si="3"/>
        <v>6.9527000000000001</v>
      </c>
      <c r="H33" s="108">
        <v>83</v>
      </c>
      <c r="I33" s="109" t="s">
        <v>58</v>
      </c>
      <c r="J33" s="70">
        <f t="shared" si="4"/>
        <v>8.3000000000000001E-3</v>
      </c>
      <c r="K33" s="108">
        <v>14</v>
      </c>
      <c r="L33" s="109" t="s">
        <v>58</v>
      </c>
      <c r="M33" s="70">
        <f t="shared" si="0"/>
        <v>1.4E-3</v>
      </c>
      <c r="N33" s="108">
        <v>10</v>
      </c>
      <c r="O33" s="109" t="s">
        <v>58</v>
      </c>
      <c r="P33" s="70">
        <f t="shared" si="1"/>
        <v>1E-3</v>
      </c>
    </row>
    <row r="34" spans="2:16">
      <c r="B34" s="108">
        <v>7</v>
      </c>
      <c r="C34" s="109" t="s">
        <v>57</v>
      </c>
      <c r="D34" s="95">
        <f t="shared" si="2"/>
        <v>3.553299492385787E-5</v>
      </c>
      <c r="E34" s="110">
        <v>1.0269999999999999</v>
      </c>
      <c r="F34" s="111">
        <v>6.1539999999999999</v>
      </c>
      <c r="G34" s="107">
        <f t="shared" si="3"/>
        <v>7.181</v>
      </c>
      <c r="H34" s="108">
        <v>86</v>
      </c>
      <c r="I34" s="109" t="s">
        <v>58</v>
      </c>
      <c r="J34" s="70">
        <f t="shared" si="4"/>
        <v>8.6E-3</v>
      </c>
      <c r="K34" s="108">
        <v>15</v>
      </c>
      <c r="L34" s="109" t="s">
        <v>58</v>
      </c>
      <c r="M34" s="70">
        <f t="shared" si="0"/>
        <v>1.5E-3</v>
      </c>
      <c r="N34" s="108">
        <v>10</v>
      </c>
      <c r="O34" s="109" t="s">
        <v>58</v>
      </c>
      <c r="P34" s="70">
        <f t="shared" si="1"/>
        <v>1E-3</v>
      </c>
    </row>
    <row r="35" spans="2:16">
      <c r="B35" s="108">
        <v>8</v>
      </c>
      <c r="C35" s="109" t="s">
        <v>57</v>
      </c>
      <c r="D35" s="95">
        <f t="shared" si="2"/>
        <v>4.0609137055837562E-5</v>
      </c>
      <c r="E35" s="110">
        <v>1.0980000000000001</v>
      </c>
      <c r="F35" s="111">
        <v>6.508</v>
      </c>
      <c r="G35" s="107">
        <f t="shared" si="3"/>
        <v>7.6059999999999999</v>
      </c>
      <c r="H35" s="108">
        <v>91</v>
      </c>
      <c r="I35" s="109" t="s">
        <v>58</v>
      </c>
      <c r="J35" s="70">
        <f t="shared" si="4"/>
        <v>9.1000000000000004E-3</v>
      </c>
      <c r="K35" s="108">
        <v>16</v>
      </c>
      <c r="L35" s="109" t="s">
        <v>58</v>
      </c>
      <c r="M35" s="70">
        <f t="shared" si="0"/>
        <v>1.6000000000000001E-3</v>
      </c>
      <c r="N35" s="108">
        <v>11</v>
      </c>
      <c r="O35" s="109" t="s">
        <v>58</v>
      </c>
      <c r="P35" s="70">
        <f t="shared" si="1"/>
        <v>1.0999999999999998E-3</v>
      </c>
    </row>
    <row r="36" spans="2:16">
      <c r="B36" s="108">
        <v>9</v>
      </c>
      <c r="C36" s="109" t="s">
        <v>57</v>
      </c>
      <c r="D36" s="95">
        <f t="shared" si="2"/>
        <v>4.5685279187817254E-5</v>
      </c>
      <c r="E36" s="110">
        <v>1.165</v>
      </c>
      <c r="F36" s="111">
        <v>6.8289999999999997</v>
      </c>
      <c r="G36" s="107">
        <f t="shared" si="3"/>
        <v>7.9939999999999998</v>
      </c>
      <c r="H36" s="108">
        <v>97</v>
      </c>
      <c r="I36" s="109" t="s">
        <v>58</v>
      </c>
      <c r="J36" s="70">
        <f t="shared" si="4"/>
        <v>9.7000000000000003E-3</v>
      </c>
      <c r="K36" s="108">
        <v>16</v>
      </c>
      <c r="L36" s="109" t="s">
        <v>58</v>
      </c>
      <c r="M36" s="70">
        <f t="shared" si="0"/>
        <v>1.6000000000000001E-3</v>
      </c>
      <c r="N36" s="108">
        <v>12</v>
      </c>
      <c r="O36" s="109" t="s">
        <v>58</v>
      </c>
      <c r="P36" s="70">
        <f t="shared" si="1"/>
        <v>1.2000000000000001E-3</v>
      </c>
    </row>
    <row r="37" spans="2:16">
      <c r="B37" s="108">
        <v>10</v>
      </c>
      <c r="C37" s="109" t="s">
        <v>57</v>
      </c>
      <c r="D37" s="95">
        <f t="shared" si="2"/>
        <v>5.0761421319796953E-5</v>
      </c>
      <c r="E37" s="110">
        <v>1.228</v>
      </c>
      <c r="F37" s="111">
        <v>7.1239999999999997</v>
      </c>
      <c r="G37" s="107">
        <f t="shared" si="3"/>
        <v>8.3520000000000003</v>
      </c>
      <c r="H37" s="108">
        <v>102</v>
      </c>
      <c r="I37" s="109" t="s">
        <v>58</v>
      </c>
      <c r="J37" s="70">
        <f t="shared" si="4"/>
        <v>1.0199999999999999E-2</v>
      </c>
      <c r="K37" s="108">
        <v>17</v>
      </c>
      <c r="L37" s="109" t="s">
        <v>58</v>
      </c>
      <c r="M37" s="70">
        <f t="shared" si="0"/>
        <v>1.7000000000000001E-3</v>
      </c>
      <c r="N37" s="108">
        <v>12</v>
      </c>
      <c r="O37" s="109" t="s">
        <v>58</v>
      </c>
      <c r="P37" s="70">
        <f t="shared" si="1"/>
        <v>1.2000000000000001E-3</v>
      </c>
    </row>
    <row r="38" spans="2:16">
      <c r="B38" s="108">
        <v>11</v>
      </c>
      <c r="C38" s="109" t="s">
        <v>57</v>
      </c>
      <c r="D38" s="95">
        <f t="shared" si="2"/>
        <v>5.5837563451776645E-5</v>
      </c>
      <c r="E38" s="110">
        <v>1.2869999999999999</v>
      </c>
      <c r="F38" s="111">
        <v>7.3959999999999999</v>
      </c>
      <c r="G38" s="107">
        <f t="shared" si="3"/>
        <v>8.6829999999999998</v>
      </c>
      <c r="H38" s="108">
        <v>107</v>
      </c>
      <c r="I38" s="109" t="s">
        <v>58</v>
      </c>
      <c r="J38" s="70">
        <f t="shared" si="4"/>
        <v>1.0699999999999999E-2</v>
      </c>
      <c r="K38" s="108">
        <v>18</v>
      </c>
      <c r="L38" s="109" t="s">
        <v>58</v>
      </c>
      <c r="M38" s="70">
        <f t="shared" si="0"/>
        <v>1.8E-3</v>
      </c>
      <c r="N38" s="108">
        <v>13</v>
      </c>
      <c r="O38" s="109" t="s">
        <v>58</v>
      </c>
      <c r="P38" s="70">
        <f t="shared" si="1"/>
        <v>1.2999999999999999E-3</v>
      </c>
    </row>
    <row r="39" spans="2:16">
      <c r="B39" s="108">
        <v>12</v>
      </c>
      <c r="C39" s="109" t="s">
        <v>57</v>
      </c>
      <c r="D39" s="95">
        <f t="shared" si="2"/>
        <v>6.0913705583756343E-5</v>
      </c>
      <c r="E39" s="110">
        <v>1.345</v>
      </c>
      <c r="F39" s="111">
        <v>7.649</v>
      </c>
      <c r="G39" s="107">
        <f t="shared" si="3"/>
        <v>8.9939999999999998</v>
      </c>
      <c r="H39" s="108">
        <v>112</v>
      </c>
      <c r="I39" s="109" t="s">
        <v>58</v>
      </c>
      <c r="J39" s="70">
        <f t="shared" si="4"/>
        <v>1.12E-2</v>
      </c>
      <c r="K39" s="108">
        <v>19</v>
      </c>
      <c r="L39" s="109" t="s">
        <v>58</v>
      </c>
      <c r="M39" s="70">
        <f t="shared" si="0"/>
        <v>1.9E-3</v>
      </c>
      <c r="N39" s="108">
        <v>14</v>
      </c>
      <c r="O39" s="109" t="s">
        <v>58</v>
      </c>
      <c r="P39" s="70">
        <f t="shared" si="1"/>
        <v>1.4E-3</v>
      </c>
    </row>
    <row r="40" spans="2:16">
      <c r="B40" s="108">
        <v>13</v>
      </c>
      <c r="C40" s="109" t="s">
        <v>57</v>
      </c>
      <c r="D40" s="95">
        <f t="shared" si="2"/>
        <v>6.5989847715736035E-5</v>
      </c>
      <c r="E40" s="110">
        <v>1.4</v>
      </c>
      <c r="F40" s="111">
        <v>7.8840000000000003</v>
      </c>
      <c r="G40" s="107">
        <f t="shared" si="3"/>
        <v>9.2840000000000007</v>
      </c>
      <c r="H40" s="108">
        <v>116</v>
      </c>
      <c r="I40" s="109" t="s">
        <v>58</v>
      </c>
      <c r="J40" s="70">
        <f t="shared" si="4"/>
        <v>1.1600000000000001E-2</v>
      </c>
      <c r="K40" s="108">
        <v>19</v>
      </c>
      <c r="L40" s="109" t="s">
        <v>58</v>
      </c>
      <c r="M40" s="70">
        <f t="shared" si="0"/>
        <v>1.9E-3</v>
      </c>
      <c r="N40" s="108">
        <v>14</v>
      </c>
      <c r="O40" s="109" t="s">
        <v>58</v>
      </c>
      <c r="P40" s="70">
        <f t="shared" si="1"/>
        <v>1.4E-3</v>
      </c>
    </row>
    <row r="41" spans="2:16">
      <c r="B41" s="108">
        <v>14</v>
      </c>
      <c r="C41" s="109" t="s">
        <v>57</v>
      </c>
      <c r="D41" s="95">
        <f t="shared" si="2"/>
        <v>7.1065989847715741E-5</v>
      </c>
      <c r="E41" s="110">
        <v>1.452</v>
      </c>
      <c r="F41" s="111">
        <v>8.1050000000000004</v>
      </c>
      <c r="G41" s="107">
        <f t="shared" si="3"/>
        <v>9.5570000000000004</v>
      </c>
      <c r="H41" s="108">
        <v>121</v>
      </c>
      <c r="I41" s="109" t="s">
        <v>58</v>
      </c>
      <c r="J41" s="70">
        <f t="shared" si="4"/>
        <v>1.21E-2</v>
      </c>
      <c r="K41" s="108">
        <v>20</v>
      </c>
      <c r="L41" s="109" t="s">
        <v>58</v>
      </c>
      <c r="M41" s="70">
        <f t="shared" si="0"/>
        <v>2E-3</v>
      </c>
      <c r="N41" s="108">
        <v>15</v>
      </c>
      <c r="O41" s="109" t="s">
        <v>58</v>
      </c>
      <c r="P41" s="70">
        <f t="shared" si="1"/>
        <v>1.5E-3</v>
      </c>
    </row>
    <row r="42" spans="2:16">
      <c r="B42" s="108">
        <v>15</v>
      </c>
      <c r="C42" s="109" t="s">
        <v>57</v>
      </c>
      <c r="D42" s="95">
        <f t="shared" si="2"/>
        <v>7.6142131979695433E-5</v>
      </c>
      <c r="E42" s="110">
        <v>1.5029999999999999</v>
      </c>
      <c r="F42" s="111">
        <v>8.3130000000000006</v>
      </c>
      <c r="G42" s="107">
        <f t="shared" si="3"/>
        <v>9.8160000000000007</v>
      </c>
      <c r="H42" s="108">
        <v>125</v>
      </c>
      <c r="I42" s="109" t="s">
        <v>58</v>
      </c>
      <c r="J42" s="70">
        <f t="shared" si="4"/>
        <v>1.2500000000000001E-2</v>
      </c>
      <c r="K42" s="108">
        <v>21</v>
      </c>
      <c r="L42" s="109" t="s">
        <v>58</v>
      </c>
      <c r="M42" s="70">
        <f t="shared" si="0"/>
        <v>2.1000000000000003E-3</v>
      </c>
      <c r="N42" s="108">
        <v>15</v>
      </c>
      <c r="O42" s="109" t="s">
        <v>58</v>
      </c>
      <c r="P42" s="70">
        <f t="shared" si="1"/>
        <v>1.5E-3</v>
      </c>
    </row>
    <row r="43" spans="2:16">
      <c r="B43" s="108">
        <v>16</v>
      </c>
      <c r="C43" s="109" t="s">
        <v>57</v>
      </c>
      <c r="D43" s="95">
        <f t="shared" si="2"/>
        <v>8.1218274111675124E-5</v>
      </c>
      <c r="E43" s="110">
        <v>1.5529999999999999</v>
      </c>
      <c r="F43" s="111">
        <v>8.5090000000000003</v>
      </c>
      <c r="G43" s="107">
        <f t="shared" si="3"/>
        <v>10.062000000000001</v>
      </c>
      <c r="H43" s="108">
        <v>129</v>
      </c>
      <c r="I43" s="109" t="s">
        <v>58</v>
      </c>
      <c r="J43" s="70">
        <f t="shared" si="4"/>
        <v>1.29E-2</v>
      </c>
      <c r="K43" s="108">
        <v>21</v>
      </c>
      <c r="L43" s="109" t="s">
        <v>58</v>
      </c>
      <c r="M43" s="70">
        <f t="shared" si="0"/>
        <v>2.1000000000000003E-3</v>
      </c>
      <c r="N43" s="108">
        <v>16</v>
      </c>
      <c r="O43" s="109" t="s">
        <v>58</v>
      </c>
      <c r="P43" s="70">
        <f t="shared" si="1"/>
        <v>1.6000000000000001E-3</v>
      </c>
    </row>
    <row r="44" spans="2:16">
      <c r="B44" s="108">
        <v>17</v>
      </c>
      <c r="C44" s="109" t="s">
        <v>57</v>
      </c>
      <c r="D44" s="95">
        <f t="shared" si="2"/>
        <v>8.629441624365483E-5</v>
      </c>
      <c r="E44" s="110">
        <v>1.6</v>
      </c>
      <c r="F44" s="111">
        <v>8.6940000000000008</v>
      </c>
      <c r="G44" s="107">
        <f t="shared" si="3"/>
        <v>10.294</v>
      </c>
      <c r="H44" s="108">
        <v>134</v>
      </c>
      <c r="I44" s="109" t="s">
        <v>58</v>
      </c>
      <c r="J44" s="70">
        <f t="shared" si="4"/>
        <v>1.34E-2</v>
      </c>
      <c r="K44" s="108">
        <v>22</v>
      </c>
      <c r="L44" s="109" t="s">
        <v>58</v>
      </c>
      <c r="M44" s="70">
        <f t="shared" si="0"/>
        <v>2.1999999999999997E-3</v>
      </c>
      <c r="N44" s="108">
        <v>16</v>
      </c>
      <c r="O44" s="109" t="s">
        <v>58</v>
      </c>
      <c r="P44" s="70">
        <f t="shared" si="1"/>
        <v>1.6000000000000001E-3</v>
      </c>
    </row>
    <row r="45" spans="2:16">
      <c r="B45" s="108">
        <v>18</v>
      </c>
      <c r="C45" s="109" t="s">
        <v>57</v>
      </c>
      <c r="D45" s="95">
        <f t="shared" si="2"/>
        <v>9.1370558375634508E-5</v>
      </c>
      <c r="E45" s="110">
        <v>1.647</v>
      </c>
      <c r="F45" s="111">
        <v>8.8710000000000004</v>
      </c>
      <c r="G45" s="107">
        <f t="shared" si="3"/>
        <v>10.518000000000001</v>
      </c>
      <c r="H45" s="108">
        <v>138</v>
      </c>
      <c r="I45" s="109" t="s">
        <v>58</v>
      </c>
      <c r="J45" s="70">
        <f t="shared" si="4"/>
        <v>1.3800000000000002E-2</v>
      </c>
      <c r="K45" s="108">
        <v>22</v>
      </c>
      <c r="L45" s="109" t="s">
        <v>58</v>
      </c>
      <c r="M45" s="70">
        <f t="shared" si="0"/>
        <v>2.1999999999999997E-3</v>
      </c>
      <c r="N45" s="108">
        <v>17</v>
      </c>
      <c r="O45" s="109" t="s">
        <v>58</v>
      </c>
      <c r="P45" s="70">
        <f t="shared" si="1"/>
        <v>1.7000000000000001E-3</v>
      </c>
    </row>
    <row r="46" spans="2:16">
      <c r="B46" s="108">
        <v>20</v>
      </c>
      <c r="C46" s="109" t="s">
        <v>57</v>
      </c>
      <c r="D46" s="95">
        <f t="shared" si="2"/>
        <v>1.0152284263959391E-4</v>
      </c>
      <c r="E46" s="110">
        <v>1.736</v>
      </c>
      <c r="F46" s="111">
        <v>9.1980000000000004</v>
      </c>
      <c r="G46" s="107">
        <f t="shared" si="3"/>
        <v>10.934000000000001</v>
      </c>
      <c r="H46" s="108">
        <v>146</v>
      </c>
      <c r="I46" s="109" t="s">
        <v>58</v>
      </c>
      <c r="J46" s="70">
        <f t="shared" si="4"/>
        <v>1.4599999999999998E-2</v>
      </c>
      <c r="K46" s="108">
        <v>23</v>
      </c>
      <c r="L46" s="109" t="s">
        <v>58</v>
      </c>
      <c r="M46" s="70">
        <f t="shared" si="0"/>
        <v>2.3E-3</v>
      </c>
      <c r="N46" s="108">
        <v>17</v>
      </c>
      <c r="O46" s="109" t="s">
        <v>58</v>
      </c>
      <c r="P46" s="70">
        <f t="shared" si="1"/>
        <v>1.7000000000000001E-3</v>
      </c>
    </row>
    <row r="47" spans="2:16">
      <c r="B47" s="108">
        <v>22.5</v>
      </c>
      <c r="C47" s="109" t="s">
        <v>57</v>
      </c>
      <c r="D47" s="95">
        <f t="shared" si="2"/>
        <v>1.1421319796954314E-4</v>
      </c>
      <c r="E47" s="110">
        <v>1.841</v>
      </c>
      <c r="F47" s="111">
        <v>9.5670000000000002</v>
      </c>
      <c r="G47" s="107">
        <f t="shared" si="3"/>
        <v>11.407999999999999</v>
      </c>
      <c r="H47" s="108">
        <v>155</v>
      </c>
      <c r="I47" s="109" t="s">
        <v>58</v>
      </c>
      <c r="J47" s="70">
        <f t="shared" si="4"/>
        <v>1.55E-2</v>
      </c>
      <c r="K47" s="108">
        <v>25</v>
      </c>
      <c r="L47" s="109" t="s">
        <v>58</v>
      </c>
      <c r="M47" s="70">
        <f t="shared" si="0"/>
        <v>2.5000000000000001E-3</v>
      </c>
      <c r="N47" s="108">
        <v>18</v>
      </c>
      <c r="O47" s="109" t="s">
        <v>58</v>
      </c>
      <c r="P47" s="70">
        <f t="shared" si="1"/>
        <v>1.8E-3</v>
      </c>
    </row>
    <row r="48" spans="2:16">
      <c r="B48" s="108">
        <v>25</v>
      </c>
      <c r="C48" s="109" t="s">
        <v>57</v>
      </c>
      <c r="D48" s="95">
        <f t="shared" si="2"/>
        <v>1.2690355329949239E-4</v>
      </c>
      <c r="E48" s="110">
        <v>1.9410000000000001</v>
      </c>
      <c r="F48" s="111">
        <v>9.8989999999999991</v>
      </c>
      <c r="G48" s="107">
        <f t="shared" si="3"/>
        <v>11.84</v>
      </c>
      <c r="H48" s="108">
        <v>164</v>
      </c>
      <c r="I48" s="109" t="s">
        <v>58</v>
      </c>
      <c r="J48" s="70">
        <f t="shared" si="4"/>
        <v>1.6400000000000001E-2</v>
      </c>
      <c r="K48" s="108">
        <v>26</v>
      </c>
      <c r="L48" s="109" t="s">
        <v>58</v>
      </c>
      <c r="M48" s="70">
        <f t="shared" si="0"/>
        <v>2.5999999999999999E-3</v>
      </c>
      <c r="N48" s="108">
        <v>20</v>
      </c>
      <c r="O48" s="109" t="s">
        <v>58</v>
      </c>
      <c r="P48" s="70">
        <f t="shared" si="1"/>
        <v>2E-3</v>
      </c>
    </row>
    <row r="49" spans="2:16">
      <c r="B49" s="108">
        <v>27.5</v>
      </c>
      <c r="C49" s="109" t="s">
        <v>57</v>
      </c>
      <c r="D49" s="95">
        <f t="shared" si="2"/>
        <v>1.3959390862944163E-4</v>
      </c>
      <c r="E49" s="110">
        <v>2.036</v>
      </c>
      <c r="F49" s="111">
        <v>10.199999999999999</v>
      </c>
      <c r="G49" s="107">
        <f t="shared" si="3"/>
        <v>12.235999999999999</v>
      </c>
      <c r="H49" s="108">
        <v>173</v>
      </c>
      <c r="I49" s="109" t="s">
        <v>58</v>
      </c>
      <c r="J49" s="70">
        <f t="shared" si="4"/>
        <v>1.7299999999999999E-2</v>
      </c>
      <c r="K49" s="108">
        <v>27</v>
      </c>
      <c r="L49" s="109" t="s">
        <v>58</v>
      </c>
      <c r="M49" s="70">
        <f t="shared" si="0"/>
        <v>2.7000000000000001E-3</v>
      </c>
      <c r="N49" s="108">
        <v>21</v>
      </c>
      <c r="O49" s="109" t="s">
        <v>58</v>
      </c>
      <c r="P49" s="70">
        <f t="shared" si="1"/>
        <v>2.1000000000000003E-3</v>
      </c>
    </row>
    <row r="50" spans="2:16">
      <c r="B50" s="108">
        <v>30</v>
      </c>
      <c r="C50" s="109" t="s">
        <v>57</v>
      </c>
      <c r="D50" s="95">
        <f t="shared" si="2"/>
        <v>1.5228426395939087E-4</v>
      </c>
      <c r="E50" s="110">
        <v>2.1259999999999999</v>
      </c>
      <c r="F50" s="111">
        <v>10.48</v>
      </c>
      <c r="G50" s="107">
        <f t="shared" si="3"/>
        <v>12.606</v>
      </c>
      <c r="H50" s="108">
        <v>181</v>
      </c>
      <c r="I50" s="109" t="s">
        <v>58</v>
      </c>
      <c r="J50" s="70">
        <f t="shared" si="4"/>
        <v>1.8099999999999998E-2</v>
      </c>
      <c r="K50" s="108">
        <v>28</v>
      </c>
      <c r="L50" s="109" t="s">
        <v>58</v>
      </c>
      <c r="M50" s="70">
        <f t="shared" si="0"/>
        <v>2.8E-3</v>
      </c>
      <c r="N50" s="108">
        <v>21</v>
      </c>
      <c r="O50" s="109" t="s">
        <v>58</v>
      </c>
      <c r="P50" s="70">
        <f t="shared" si="1"/>
        <v>2.1000000000000003E-3</v>
      </c>
    </row>
    <row r="51" spans="2:16">
      <c r="B51" s="108">
        <v>32.5</v>
      </c>
      <c r="C51" s="109" t="s">
        <v>57</v>
      </c>
      <c r="D51" s="95">
        <f t="shared" si="2"/>
        <v>1.649746192893401E-4</v>
      </c>
      <c r="E51" s="110">
        <v>2.2130000000000001</v>
      </c>
      <c r="F51" s="111">
        <v>10.73</v>
      </c>
      <c r="G51" s="107">
        <f t="shared" si="3"/>
        <v>12.943000000000001</v>
      </c>
      <c r="H51" s="108">
        <v>190</v>
      </c>
      <c r="I51" s="109" t="s">
        <v>58</v>
      </c>
      <c r="J51" s="70">
        <f t="shared" si="4"/>
        <v>1.9E-2</v>
      </c>
      <c r="K51" s="108">
        <v>29</v>
      </c>
      <c r="L51" s="109" t="s">
        <v>58</v>
      </c>
      <c r="M51" s="70">
        <f t="shared" si="0"/>
        <v>2.9000000000000002E-3</v>
      </c>
      <c r="N51" s="108">
        <v>22</v>
      </c>
      <c r="O51" s="109" t="s">
        <v>58</v>
      </c>
      <c r="P51" s="70">
        <f t="shared" si="1"/>
        <v>2.1999999999999997E-3</v>
      </c>
    </row>
    <row r="52" spans="2:16">
      <c r="B52" s="108">
        <v>35</v>
      </c>
      <c r="C52" s="109" t="s">
        <v>57</v>
      </c>
      <c r="D52" s="95">
        <f t="shared" si="2"/>
        <v>1.7766497461928937E-4</v>
      </c>
      <c r="E52" s="110">
        <v>2.2959999999999998</v>
      </c>
      <c r="F52" s="111">
        <v>10.96</v>
      </c>
      <c r="G52" s="107">
        <f t="shared" si="3"/>
        <v>13.256</v>
      </c>
      <c r="H52" s="108">
        <v>198</v>
      </c>
      <c r="I52" s="109" t="s">
        <v>58</v>
      </c>
      <c r="J52" s="70">
        <f t="shared" si="4"/>
        <v>1.9800000000000002E-2</v>
      </c>
      <c r="K52" s="108">
        <v>30</v>
      </c>
      <c r="L52" s="109" t="s">
        <v>58</v>
      </c>
      <c r="M52" s="70">
        <f t="shared" si="0"/>
        <v>3.0000000000000001E-3</v>
      </c>
      <c r="N52" s="108">
        <v>23</v>
      </c>
      <c r="O52" s="109" t="s">
        <v>58</v>
      </c>
      <c r="P52" s="70">
        <f t="shared" si="1"/>
        <v>2.3E-3</v>
      </c>
    </row>
    <row r="53" spans="2:16">
      <c r="B53" s="108">
        <v>37.5</v>
      </c>
      <c r="C53" s="109" t="s">
        <v>57</v>
      </c>
      <c r="D53" s="95">
        <f t="shared" si="2"/>
        <v>1.9035532994923857E-4</v>
      </c>
      <c r="E53" s="110">
        <v>2.3769999999999998</v>
      </c>
      <c r="F53" s="111">
        <v>11.18</v>
      </c>
      <c r="G53" s="107">
        <f t="shared" si="3"/>
        <v>13.556999999999999</v>
      </c>
      <c r="H53" s="108">
        <v>206</v>
      </c>
      <c r="I53" s="109" t="s">
        <v>58</v>
      </c>
      <c r="J53" s="70">
        <f t="shared" si="4"/>
        <v>2.06E-2</v>
      </c>
      <c r="K53" s="108">
        <v>31</v>
      </c>
      <c r="L53" s="109" t="s">
        <v>58</v>
      </c>
      <c r="M53" s="70">
        <f t="shared" si="0"/>
        <v>3.0999999999999999E-3</v>
      </c>
      <c r="N53" s="108">
        <v>24</v>
      </c>
      <c r="O53" s="109" t="s">
        <v>58</v>
      </c>
      <c r="P53" s="70">
        <f t="shared" si="1"/>
        <v>2.4000000000000002E-3</v>
      </c>
    </row>
    <row r="54" spans="2:16">
      <c r="B54" s="108">
        <v>40</v>
      </c>
      <c r="C54" s="109" t="s">
        <v>57</v>
      </c>
      <c r="D54" s="95">
        <f t="shared" si="2"/>
        <v>2.0304568527918781E-4</v>
      </c>
      <c r="E54" s="110">
        <v>2.4550000000000001</v>
      </c>
      <c r="F54" s="111">
        <v>11.38</v>
      </c>
      <c r="G54" s="107">
        <f t="shared" si="3"/>
        <v>13.835000000000001</v>
      </c>
      <c r="H54" s="108">
        <v>214</v>
      </c>
      <c r="I54" s="109" t="s">
        <v>58</v>
      </c>
      <c r="J54" s="70">
        <f t="shared" si="4"/>
        <v>2.1399999999999999E-2</v>
      </c>
      <c r="K54" s="108">
        <v>32</v>
      </c>
      <c r="L54" s="109" t="s">
        <v>58</v>
      </c>
      <c r="M54" s="70">
        <f t="shared" si="0"/>
        <v>3.2000000000000002E-3</v>
      </c>
      <c r="N54" s="108">
        <v>25</v>
      </c>
      <c r="O54" s="109" t="s">
        <v>58</v>
      </c>
      <c r="P54" s="70">
        <f t="shared" si="1"/>
        <v>2.5000000000000001E-3</v>
      </c>
    </row>
    <row r="55" spans="2:16">
      <c r="B55" s="108">
        <v>45</v>
      </c>
      <c r="C55" s="109" t="s">
        <v>57</v>
      </c>
      <c r="D55" s="95">
        <f t="shared" si="2"/>
        <v>2.2842639593908628E-4</v>
      </c>
      <c r="E55" s="110">
        <v>2.6040000000000001</v>
      </c>
      <c r="F55" s="111">
        <v>11.75</v>
      </c>
      <c r="G55" s="107">
        <f t="shared" si="3"/>
        <v>14.353999999999999</v>
      </c>
      <c r="H55" s="108">
        <v>229</v>
      </c>
      <c r="I55" s="109" t="s">
        <v>58</v>
      </c>
      <c r="J55" s="70">
        <f t="shared" si="4"/>
        <v>2.29E-2</v>
      </c>
      <c r="K55" s="108">
        <v>34</v>
      </c>
      <c r="L55" s="109" t="s">
        <v>58</v>
      </c>
      <c r="M55" s="70">
        <f t="shared" si="0"/>
        <v>3.4000000000000002E-3</v>
      </c>
      <c r="N55" s="108">
        <v>27</v>
      </c>
      <c r="O55" s="109" t="s">
        <v>58</v>
      </c>
      <c r="P55" s="70">
        <f t="shared" si="1"/>
        <v>2.7000000000000001E-3</v>
      </c>
    </row>
    <row r="56" spans="2:16">
      <c r="B56" s="108">
        <v>50</v>
      </c>
      <c r="C56" s="109" t="s">
        <v>57</v>
      </c>
      <c r="D56" s="95">
        <f t="shared" si="2"/>
        <v>2.5380710659898478E-4</v>
      </c>
      <c r="E56" s="110">
        <v>2.7450000000000001</v>
      </c>
      <c r="F56" s="111">
        <v>12.07</v>
      </c>
      <c r="G56" s="107">
        <f t="shared" si="3"/>
        <v>14.815000000000001</v>
      </c>
      <c r="H56" s="108">
        <v>243</v>
      </c>
      <c r="I56" s="109" t="s">
        <v>58</v>
      </c>
      <c r="J56" s="70">
        <f t="shared" si="4"/>
        <v>2.4299999999999999E-2</v>
      </c>
      <c r="K56" s="108">
        <v>35</v>
      </c>
      <c r="L56" s="109" t="s">
        <v>58</v>
      </c>
      <c r="M56" s="70">
        <f t="shared" si="0"/>
        <v>3.5000000000000005E-3</v>
      </c>
      <c r="N56" s="108">
        <v>28</v>
      </c>
      <c r="O56" s="109" t="s">
        <v>58</v>
      </c>
      <c r="P56" s="70">
        <f t="shared" si="1"/>
        <v>2.8E-3</v>
      </c>
    </row>
    <row r="57" spans="2:16">
      <c r="B57" s="108">
        <v>55</v>
      </c>
      <c r="C57" s="109" t="s">
        <v>57</v>
      </c>
      <c r="D57" s="95">
        <f t="shared" si="2"/>
        <v>2.7918781725888326E-4</v>
      </c>
      <c r="E57" s="110">
        <v>2.879</v>
      </c>
      <c r="F57" s="111">
        <v>12.36</v>
      </c>
      <c r="G57" s="107">
        <f t="shared" si="3"/>
        <v>15.238999999999999</v>
      </c>
      <c r="H57" s="108">
        <v>257</v>
      </c>
      <c r="I57" s="109" t="s">
        <v>58</v>
      </c>
      <c r="J57" s="70">
        <f t="shared" si="4"/>
        <v>2.5700000000000001E-2</v>
      </c>
      <c r="K57" s="108">
        <v>37</v>
      </c>
      <c r="L57" s="109" t="s">
        <v>58</v>
      </c>
      <c r="M57" s="70">
        <f t="shared" si="0"/>
        <v>3.6999999999999997E-3</v>
      </c>
      <c r="N57" s="108">
        <v>30</v>
      </c>
      <c r="O57" s="109" t="s">
        <v>58</v>
      </c>
      <c r="P57" s="70">
        <f t="shared" si="1"/>
        <v>3.0000000000000001E-3</v>
      </c>
    </row>
    <row r="58" spans="2:16">
      <c r="B58" s="108">
        <v>60</v>
      </c>
      <c r="C58" s="109" t="s">
        <v>57</v>
      </c>
      <c r="D58" s="95">
        <f t="shared" si="2"/>
        <v>3.0456852791878173E-4</v>
      </c>
      <c r="E58" s="110">
        <v>3.0070000000000001</v>
      </c>
      <c r="F58" s="111">
        <v>12.62</v>
      </c>
      <c r="G58" s="107">
        <f t="shared" si="3"/>
        <v>15.626999999999999</v>
      </c>
      <c r="H58" s="108">
        <v>271</v>
      </c>
      <c r="I58" s="109" t="s">
        <v>58</v>
      </c>
      <c r="J58" s="70">
        <f t="shared" si="4"/>
        <v>2.7100000000000003E-2</v>
      </c>
      <c r="K58" s="108">
        <v>39</v>
      </c>
      <c r="L58" s="109" t="s">
        <v>58</v>
      </c>
      <c r="M58" s="70">
        <f t="shared" si="0"/>
        <v>3.8999999999999998E-3</v>
      </c>
      <c r="N58" s="108">
        <v>31</v>
      </c>
      <c r="O58" s="109" t="s">
        <v>58</v>
      </c>
      <c r="P58" s="70">
        <f t="shared" si="1"/>
        <v>3.0999999999999999E-3</v>
      </c>
    </row>
    <row r="59" spans="2:16">
      <c r="B59" s="108">
        <v>65</v>
      </c>
      <c r="C59" s="109" t="s">
        <v>57</v>
      </c>
      <c r="D59" s="95">
        <f t="shared" si="2"/>
        <v>3.299492385786802E-4</v>
      </c>
      <c r="E59" s="110">
        <v>3.13</v>
      </c>
      <c r="F59" s="111">
        <v>12.85</v>
      </c>
      <c r="G59" s="107">
        <f t="shared" si="3"/>
        <v>15.98</v>
      </c>
      <c r="H59" s="108">
        <v>285</v>
      </c>
      <c r="I59" s="109" t="s">
        <v>58</v>
      </c>
      <c r="J59" s="70">
        <f t="shared" si="4"/>
        <v>2.8499999999999998E-2</v>
      </c>
      <c r="K59" s="108">
        <v>40</v>
      </c>
      <c r="L59" s="109" t="s">
        <v>58</v>
      </c>
      <c r="M59" s="70">
        <f t="shared" si="0"/>
        <v>4.0000000000000001E-3</v>
      </c>
      <c r="N59" s="108">
        <v>33</v>
      </c>
      <c r="O59" s="109" t="s">
        <v>58</v>
      </c>
      <c r="P59" s="70">
        <f t="shared" si="1"/>
        <v>3.3E-3</v>
      </c>
    </row>
    <row r="60" spans="2:16">
      <c r="B60" s="108">
        <v>70</v>
      </c>
      <c r="C60" s="109" t="s">
        <v>57</v>
      </c>
      <c r="D60" s="95">
        <f t="shared" si="2"/>
        <v>3.5532994923857873E-4</v>
      </c>
      <c r="E60" s="110">
        <v>3.2480000000000002</v>
      </c>
      <c r="F60" s="111">
        <v>13.06</v>
      </c>
      <c r="G60" s="107">
        <f t="shared" si="3"/>
        <v>16.308</v>
      </c>
      <c r="H60" s="108">
        <v>298</v>
      </c>
      <c r="I60" s="109" t="s">
        <v>58</v>
      </c>
      <c r="J60" s="70">
        <f t="shared" si="4"/>
        <v>2.98E-2</v>
      </c>
      <c r="K60" s="108">
        <v>42</v>
      </c>
      <c r="L60" s="109" t="s">
        <v>58</v>
      </c>
      <c r="M60" s="70">
        <f t="shared" si="0"/>
        <v>4.2000000000000006E-3</v>
      </c>
      <c r="N60" s="108">
        <v>34</v>
      </c>
      <c r="O60" s="109" t="s">
        <v>58</v>
      </c>
      <c r="P60" s="70">
        <f t="shared" si="1"/>
        <v>3.4000000000000002E-3</v>
      </c>
    </row>
    <row r="61" spans="2:16">
      <c r="B61" s="108">
        <v>80</v>
      </c>
      <c r="C61" s="109" t="s">
        <v>57</v>
      </c>
      <c r="D61" s="95">
        <f t="shared" si="2"/>
        <v>4.0609137055837562E-4</v>
      </c>
      <c r="E61" s="110">
        <v>3.472</v>
      </c>
      <c r="F61" s="111">
        <v>13.44</v>
      </c>
      <c r="G61" s="107">
        <f t="shared" si="3"/>
        <v>16.911999999999999</v>
      </c>
      <c r="H61" s="108">
        <v>324</v>
      </c>
      <c r="I61" s="109" t="s">
        <v>58</v>
      </c>
      <c r="J61" s="70">
        <f t="shared" si="4"/>
        <v>3.2399999999999998E-2</v>
      </c>
      <c r="K61" s="108">
        <v>45</v>
      </c>
      <c r="L61" s="109" t="s">
        <v>58</v>
      </c>
      <c r="M61" s="70">
        <f t="shared" si="0"/>
        <v>4.4999999999999997E-3</v>
      </c>
      <c r="N61" s="108">
        <v>37</v>
      </c>
      <c r="O61" s="109" t="s">
        <v>58</v>
      </c>
      <c r="P61" s="70">
        <f t="shared" si="1"/>
        <v>3.6999999999999997E-3</v>
      </c>
    </row>
    <row r="62" spans="2:16">
      <c r="B62" s="108">
        <v>90</v>
      </c>
      <c r="C62" s="109" t="s">
        <v>57</v>
      </c>
      <c r="D62" s="95">
        <f t="shared" si="2"/>
        <v>4.5685279187817257E-4</v>
      </c>
      <c r="E62" s="110">
        <v>3.6829999999999998</v>
      </c>
      <c r="F62" s="111">
        <v>13.75</v>
      </c>
      <c r="G62" s="107">
        <f t="shared" si="3"/>
        <v>17.433</v>
      </c>
      <c r="H62" s="108">
        <v>349</v>
      </c>
      <c r="I62" s="109" t="s">
        <v>58</v>
      </c>
      <c r="J62" s="70">
        <f t="shared" si="4"/>
        <v>3.49E-2</v>
      </c>
      <c r="K62" s="108">
        <v>47</v>
      </c>
      <c r="L62" s="109" t="s">
        <v>58</v>
      </c>
      <c r="M62" s="70">
        <f t="shared" si="0"/>
        <v>4.7000000000000002E-3</v>
      </c>
      <c r="N62" s="108">
        <v>39</v>
      </c>
      <c r="O62" s="109" t="s">
        <v>58</v>
      </c>
      <c r="P62" s="70">
        <f t="shared" si="1"/>
        <v>3.8999999999999998E-3</v>
      </c>
    </row>
    <row r="63" spans="2:16">
      <c r="B63" s="108">
        <v>100</v>
      </c>
      <c r="C63" s="109" t="s">
        <v>57</v>
      </c>
      <c r="D63" s="95">
        <f t="shared" si="2"/>
        <v>5.0761421319796957E-4</v>
      </c>
      <c r="E63" s="110">
        <v>3.8820000000000001</v>
      </c>
      <c r="F63" s="111">
        <v>14.01</v>
      </c>
      <c r="G63" s="107">
        <f t="shared" si="3"/>
        <v>17.891999999999999</v>
      </c>
      <c r="H63" s="108">
        <v>373</v>
      </c>
      <c r="I63" s="109" t="s">
        <v>58</v>
      </c>
      <c r="J63" s="70">
        <f t="shared" si="4"/>
        <v>3.73E-2</v>
      </c>
      <c r="K63" s="108">
        <v>50</v>
      </c>
      <c r="L63" s="109" t="s">
        <v>58</v>
      </c>
      <c r="M63" s="70">
        <f t="shared" si="0"/>
        <v>5.0000000000000001E-3</v>
      </c>
      <c r="N63" s="108">
        <v>42</v>
      </c>
      <c r="O63" s="109" t="s">
        <v>58</v>
      </c>
      <c r="P63" s="70">
        <f t="shared" si="1"/>
        <v>4.2000000000000006E-3</v>
      </c>
    </row>
    <row r="64" spans="2:16">
      <c r="B64" s="108">
        <v>110</v>
      </c>
      <c r="C64" s="109" t="s">
        <v>57</v>
      </c>
      <c r="D64" s="95">
        <f t="shared" si="2"/>
        <v>5.5837563451776651E-4</v>
      </c>
      <c r="E64" s="110">
        <v>4.0709999999999997</v>
      </c>
      <c r="F64" s="111">
        <v>14.24</v>
      </c>
      <c r="G64" s="107">
        <f t="shared" si="3"/>
        <v>18.311</v>
      </c>
      <c r="H64" s="108">
        <v>396</v>
      </c>
      <c r="I64" s="109" t="s">
        <v>58</v>
      </c>
      <c r="J64" s="70">
        <f t="shared" si="4"/>
        <v>3.9600000000000003E-2</v>
      </c>
      <c r="K64" s="108">
        <v>53</v>
      </c>
      <c r="L64" s="109" t="s">
        <v>58</v>
      </c>
      <c r="M64" s="70">
        <f t="shared" si="0"/>
        <v>5.3E-3</v>
      </c>
      <c r="N64" s="108">
        <v>44</v>
      </c>
      <c r="O64" s="109" t="s">
        <v>58</v>
      </c>
      <c r="P64" s="70">
        <f t="shared" si="1"/>
        <v>4.3999999999999994E-3</v>
      </c>
    </row>
    <row r="65" spans="2:16">
      <c r="B65" s="108">
        <v>120</v>
      </c>
      <c r="C65" s="109" t="s">
        <v>57</v>
      </c>
      <c r="D65" s="95">
        <f t="shared" si="2"/>
        <v>6.0913705583756346E-4</v>
      </c>
      <c r="E65" s="110">
        <v>4.2519999999999998</v>
      </c>
      <c r="F65" s="111">
        <v>14.44</v>
      </c>
      <c r="G65" s="107">
        <f t="shared" si="3"/>
        <v>18.692</v>
      </c>
      <c r="H65" s="108">
        <v>420</v>
      </c>
      <c r="I65" s="109" t="s">
        <v>58</v>
      </c>
      <c r="J65" s="70">
        <f t="shared" si="4"/>
        <v>4.1999999999999996E-2</v>
      </c>
      <c r="K65" s="108">
        <v>55</v>
      </c>
      <c r="L65" s="109" t="s">
        <v>58</v>
      </c>
      <c r="M65" s="70">
        <f t="shared" si="0"/>
        <v>5.4999999999999997E-3</v>
      </c>
      <c r="N65" s="108">
        <v>47</v>
      </c>
      <c r="O65" s="109" t="s">
        <v>58</v>
      </c>
      <c r="P65" s="70">
        <f t="shared" si="1"/>
        <v>4.7000000000000002E-3</v>
      </c>
    </row>
    <row r="66" spans="2:16">
      <c r="B66" s="108">
        <v>130</v>
      </c>
      <c r="C66" s="109" t="s">
        <v>57</v>
      </c>
      <c r="D66" s="95">
        <f t="shared" si="2"/>
        <v>6.5989847715736041E-4</v>
      </c>
      <c r="E66" s="110">
        <v>4.4260000000000002</v>
      </c>
      <c r="F66" s="111">
        <v>14.62</v>
      </c>
      <c r="G66" s="107">
        <f t="shared" si="3"/>
        <v>19.045999999999999</v>
      </c>
      <c r="H66" s="108">
        <v>442</v>
      </c>
      <c r="I66" s="109" t="s">
        <v>58</v>
      </c>
      <c r="J66" s="70">
        <f t="shared" si="4"/>
        <v>4.4200000000000003E-2</v>
      </c>
      <c r="K66" s="108">
        <v>57</v>
      </c>
      <c r="L66" s="109" t="s">
        <v>58</v>
      </c>
      <c r="M66" s="70">
        <f t="shared" si="0"/>
        <v>5.7000000000000002E-3</v>
      </c>
      <c r="N66" s="108">
        <v>49</v>
      </c>
      <c r="O66" s="109" t="s">
        <v>58</v>
      </c>
      <c r="P66" s="70">
        <f t="shared" si="1"/>
        <v>4.8999999999999998E-3</v>
      </c>
    </row>
    <row r="67" spans="2:16">
      <c r="B67" s="108">
        <v>140</v>
      </c>
      <c r="C67" s="109" t="s">
        <v>57</v>
      </c>
      <c r="D67" s="95">
        <f t="shared" si="2"/>
        <v>7.1065989847715746E-4</v>
      </c>
      <c r="E67" s="110">
        <v>4.593</v>
      </c>
      <c r="F67" s="111">
        <v>14.77</v>
      </c>
      <c r="G67" s="107">
        <f t="shared" si="3"/>
        <v>19.363</v>
      </c>
      <c r="H67" s="108">
        <v>465</v>
      </c>
      <c r="I67" s="109" t="s">
        <v>58</v>
      </c>
      <c r="J67" s="70">
        <f t="shared" si="4"/>
        <v>4.65E-2</v>
      </c>
      <c r="K67" s="108">
        <v>60</v>
      </c>
      <c r="L67" s="109" t="s">
        <v>58</v>
      </c>
      <c r="M67" s="70">
        <f t="shared" si="0"/>
        <v>6.0000000000000001E-3</v>
      </c>
      <c r="N67" s="108">
        <v>51</v>
      </c>
      <c r="O67" s="109" t="s">
        <v>58</v>
      </c>
      <c r="P67" s="70">
        <f t="shared" si="1"/>
        <v>5.0999999999999995E-3</v>
      </c>
    </row>
    <row r="68" spans="2:16">
      <c r="B68" s="108">
        <v>150</v>
      </c>
      <c r="C68" s="109" t="s">
        <v>57</v>
      </c>
      <c r="D68" s="95">
        <f t="shared" si="2"/>
        <v>7.614213197969543E-4</v>
      </c>
      <c r="E68" s="110">
        <v>4.7539999999999996</v>
      </c>
      <c r="F68" s="111">
        <v>14.9</v>
      </c>
      <c r="G68" s="107">
        <f t="shared" si="3"/>
        <v>19.654</v>
      </c>
      <c r="H68" s="108">
        <v>487</v>
      </c>
      <c r="I68" s="109" t="s">
        <v>58</v>
      </c>
      <c r="J68" s="70">
        <f t="shared" si="4"/>
        <v>4.87E-2</v>
      </c>
      <c r="K68" s="108">
        <v>62</v>
      </c>
      <c r="L68" s="109" t="s">
        <v>58</v>
      </c>
      <c r="M68" s="70">
        <f t="shared" si="0"/>
        <v>6.1999999999999998E-3</v>
      </c>
      <c r="N68" s="108">
        <v>53</v>
      </c>
      <c r="O68" s="109" t="s">
        <v>58</v>
      </c>
      <c r="P68" s="70">
        <f t="shared" si="1"/>
        <v>5.3E-3</v>
      </c>
    </row>
    <row r="69" spans="2:16">
      <c r="B69" s="108">
        <v>160</v>
      </c>
      <c r="C69" s="109" t="s">
        <v>57</v>
      </c>
      <c r="D69" s="95">
        <f t="shared" si="2"/>
        <v>8.1218274111675124E-4</v>
      </c>
      <c r="E69" s="110">
        <v>4.91</v>
      </c>
      <c r="F69" s="111">
        <v>15.02</v>
      </c>
      <c r="G69" s="107">
        <f t="shared" si="3"/>
        <v>19.93</v>
      </c>
      <c r="H69" s="108">
        <v>508</v>
      </c>
      <c r="I69" s="109" t="s">
        <v>58</v>
      </c>
      <c r="J69" s="70">
        <f t="shared" si="4"/>
        <v>5.0799999999999998E-2</v>
      </c>
      <c r="K69" s="108">
        <v>64</v>
      </c>
      <c r="L69" s="109" t="s">
        <v>58</v>
      </c>
      <c r="M69" s="70">
        <f t="shared" si="0"/>
        <v>6.4000000000000003E-3</v>
      </c>
      <c r="N69" s="108">
        <v>55</v>
      </c>
      <c r="O69" s="109" t="s">
        <v>58</v>
      </c>
      <c r="P69" s="70">
        <f t="shared" si="1"/>
        <v>5.4999999999999997E-3</v>
      </c>
    </row>
    <row r="70" spans="2:16">
      <c r="B70" s="108">
        <v>170</v>
      </c>
      <c r="C70" s="109" t="s">
        <v>57</v>
      </c>
      <c r="D70" s="95">
        <f t="shared" si="2"/>
        <v>8.629441624365483E-4</v>
      </c>
      <c r="E70" s="110">
        <v>5.0609999999999999</v>
      </c>
      <c r="F70" s="111">
        <v>15.12</v>
      </c>
      <c r="G70" s="107">
        <f t="shared" si="3"/>
        <v>20.180999999999997</v>
      </c>
      <c r="H70" s="108">
        <v>530</v>
      </c>
      <c r="I70" s="109" t="s">
        <v>58</v>
      </c>
      <c r="J70" s="70">
        <f t="shared" si="4"/>
        <v>5.3000000000000005E-2</v>
      </c>
      <c r="K70" s="108">
        <v>66</v>
      </c>
      <c r="L70" s="109" t="s">
        <v>58</v>
      </c>
      <c r="M70" s="70">
        <f t="shared" si="0"/>
        <v>6.6E-3</v>
      </c>
      <c r="N70" s="108">
        <v>57</v>
      </c>
      <c r="O70" s="109" t="s">
        <v>58</v>
      </c>
      <c r="P70" s="70">
        <f t="shared" si="1"/>
        <v>5.7000000000000002E-3</v>
      </c>
    </row>
    <row r="71" spans="2:16">
      <c r="B71" s="108">
        <v>180</v>
      </c>
      <c r="C71" s="109" t="s">
        <v>57</v>
      </c>
      <c r="D71" s="95">
        <f t="shared" si="2"/>
        <v>9.1370558375634514E-4</v>
      </c>
      <c r="E71" s="110">
        <v>5.2080000000000002</v>
      </c>
      <c r="F71" s="111">
        <v>15.22</v>
      </c>
      <c r="G71" s="107">
        <f t="shared" si="3"/>
        <v>20.428000000000001</v>
      </c>
      <c r="H71" s="108">
        <v>551</v>
      </c>
      <c r="I71" s="109" t="s">
        <v>58</v>
      </c>
      <c r="J71" s="70">
        <f t="shared" si="4"/>
        <v>5.5100000000000003E-2</v>
      </c>
      <c r="K71" s="108">
        <v>68</v>
      </c>
      <c r="L71" s="109" t="s">
        <v>58</v>
      </c>
      <c r="M71" s="70">
        <f t="shared" si="0"/>
        <v>6.8000000000000005E-3</v>
      </c>
      <c r="N71" s="108">
        <v>59</v>
      </c>
      <c r="O71" s="109" t="s">
        <v>58</v>
      </c>
      <c r="P71" s="70">
        <f t="shared" si="1"/>
        <v>5.8999999999999999E-3</v>
      </c>
    </row>
    <row r="72" spans="2:16">
      <c r="B72" s="108">
        <v>200</v>
      </c>
      <c r="C72" s="109" t="s">
        <v>57</v>
      </c>
      <c r="D72" s="95">
        <f t="shared" si="2"/>
        <v>1.0152284263959391E-3</v>
      </c>
      <c r="E72" s="110">
        <v>5.49</v>
      </c>
      <c r="F72" s="111">
        <v>15.37</v>
      </c>
      <c r="G72" s="107">
        <f t="shared" si="3"/>
        <v>20.86</v>
      </c>
      <c r="H72" s="108">
        <v>593</v>
      </c>
      <c r="I72" s="109" t="s">
        <v>58</v>
      </c>
      <c r="J72" s="70">
        <f t="shared" si="4"/>
        <v>5.9299999999999999E-2</v>
      </c>
      <c r="K72" s="108">
        <v>72</v>
      </c>
      <c r="L72" s="109" t="s">
        <v>58</v>
      </c>
      <c r="M72" s="70">
        <f t="shared" si="0"/>
        <v>7.1999999999999998E-3</v>
      </c>
      <c r="N72" s="108">
        <v>63</v>
      </c>
      <c r="O72" s="109" t="s">
        <v>58</v>
      </c>
      <c r="P72" s="70">
        <f t="shared" si="1"/>
        <v>6.3E-3</v>
      </c>
    </row>
    <row r="73" spans="2:16">
      <c r="B73" s="108">
        <v>225</v>
      </c>
      <c r="C73" s="109" t="s">
        <v>57</v>
      </c>
      <c r="D73" s="95">
        <f t="shared" si="2"/>
        <v>1.1421319796954316E-3</v>
      </c>
      <c r="E73" s="110">
        <v>5.8230000000000004</v>
      </c>
      <c r="F73" s="111">
        <v>15.51</v>
      </c>
      <c r="G73" s="107">
        <f t="shared" si="3"/>
        <v>21.332999999999998</v>
      </c>
      <c r="H73" s="108">
        <v>644</v>
      </c>
      <c r="I73" s="109" t="s">
        <v>58</v>
      </c>
      <c r="J73" s="70">
        <f t="shared" si="4"/>
        <v>6.4399999999999999E-2</v>
      </c>
      <c r="K73" s="108">
        <v>78</v>
      </c>
      <c r="L73" s="109" t="s">
        <v>58</v>
      </c>
      <c r="M73" s="70">
        <f t="shared" si="0"/>
        <v>7.7999999999999996E-3</v>
      </c>
      <c r="N73" s="108">
        <v>68</v>
      </c>
      <c r="O73" s="109" t="s">
        <v>58</v>
      </c>
      <c r="P73" s="70">
        <f t="shared" si="1"/>
        <v>6.8000000000000005E-3</v>
      </c>
    </row>
    <row r="74" spans="2:16">
      <c r="B74" s="108">
        <v>250</v>
      </c>
      <c r="C74" s="109" t="s">
        <v>57</v>
      </c>
      <c r="D74" s="95">
        <f t="shared" si="2"/>
        <v>1.2690355329949238E-3</v>
      </c>
      <c r="E74" s="110">
        <v>6.1379999999999999</v>
      </c>
      <c r="F74" s="111">
        <v>15.61</v>
      </c>
      <c r="G74" s="107">
        <f t="shared" si="3"/>
        <v>21.747999999999998</v>
      </c>
      <c r="H74" s="108">
        <v>693</v>
      </c>
      <c r="I74" s="109" t="s">
        <v>58</v>
      </c>
      <c r="J74" s="70">
        <f t="shared" si="4"/>
        <v>6.93E-2</v>
      </c>
      <c r="K74" s="108">
        <v>82</v>
      </c>
      <c r="L74" s="109" t="s">
        <v>58</v>
      </c>
      <c r="M74" s="70">
        <f t="shared" si="0"/>
        <v>8.2000000000000007E-3</v>
      </c>
      <c r="N74" s="108">
        <v>73</v>
      </c>
      <c r="O74" s="109" t="s">
        <v>58</v>
      </c>
      <c r="P74" s="70">
        <f t="shared" si="1"/>
        <v>7.2999999999999992E-3</v>
      </c>
    </row>
    <row r="75" spans="2:16">
      <c r="B75" s="108">
        <v>275</v>
      </c>
      <c r="C75" s="109" t="s">
        <v>57</v>
      </c>
      <c r="D75" s="95">
        <f t="shared" si="2"/>
        <v>1.3959390862944164E-3</v>
      </c>
      <c r="E75" s="110">
        <v>6.4370000000000003</v>
      </c>
      <c r="F75" s="111">
        <v>15.68</v>
      </c>
      <c r="G75" s="107">
        <f t="shared" si="3"/>
        <v>22.117000000000001</v>
      </c>
      <c r="H75" s="108">
        <v>743</v>
      </c>
      <c r="I75" s="109" t="s">
        <v>58</v>
      </c>
      <c r="J75" s="70">
        <f t="shared" si="4"/>
        <v>7.4300000000000005E-2</v>
      </c>
      <c r="K75" s="108">
        <v>87</v>
      </c>
      <c r="L75" s="109" t="s">
        <v>58</v>
      </c>
      <c r="M75" s="70">
        <f t="shared" si="0"/>
        <v>8.6999999999999994E-3</v>
      </c>
      <c r="N75" s="108">
        <v>77</v>
      </c>
      <c r="O75" s="109" t="s">
        <v>58</v>
      </c>
      <c r="P75" s="70">
        <f t="shared" si="1"/>
        <v>7.7000000000000002E-3</v>
      </c>
    </row>
    <row r="76" spans="2:16">
      <c r="B76" s="108">
        <v>300</v>
      </c>
      <c r="C76" s="109" t="s">
        <v>57</v>
      </c>
      <c r="D76" s="95">
        <f t="shared" si="2"/>
        <v>1.5228426395939086E-3</v>
      </c>
      <c r="E76" s="110">
        <v>6.7229999999999999</v>
      </c>
      <c r="F76" s="111">
        <v>15.73</v>
      </c>
      <c r="G76" s="107">
        <f t="shared" si="3"/>
        <v>22.452999999999999</v>
      </c>
      <c r="H76" s="108">
        <v>791</v>
      </c>
      <c r="I76" s="109" t="s">
        <v>58</v>
      </c>
      <c r="J76" s="70">
        <f t="shared" si="4"/>
        <v>7.9100000000000004E-2</v>
      </c>
      <c r="K76" s="108">
        <v>92</v>
      </c>
      <c r="L76" s="109" t="s">
        <v>58</v>
      </c>
      <c r="M76" s="70">
        <f t="shared" si="0"/>
        <v>9.1999999999999998E-3</v>
      </c>
      <c r="N76" s="108">
        <v>82</v>
      </c>
      <c r="O76" s="109" t="s">
        <v>58</v>
      </c>
      <c r="P76" s="70">
        <f t="shared" si="1"/>
        <v>8.2000000000000007E-3</v>
      </c>
    </row>
    <row r="77" spans="2:16">
      <c r="B77" s="108">
        <v>325</v>
      </c>
      <c r="C77" s="109" t="s">
        <v>57</v>
      </c>
      <c r="D77" s="95">
        <f t="shared" si="2"/>
        <v>1.649746192893401E-3</v>
      </c>
      <c r="E77" s="110">
        <v>6.9980000000000002</v>
      </c>
      <c r="F77" s="111">
        <v>15.75</v>
      </c>
      <c r="G77" s="107">
        <f t="shared" si="3"/>
        <v>22.748000000000001</v>
      </c>
      <c r="H77" s="108">
        <v>839</v>
      </c>
      <c r="I77" s="109" t="s">
        <v>58</v>
      </c>
      <c r="J77" s="70">
        <f t="shared" si="4"/>
        <v>8.3900000000000002E-2</v>
      </c>
      <c r="K77" s="108">
        <v>96</v>
      </c>
      <c r="L77" s="109" t="s">
        <v>58</v>
      </c>
      <c r="M77" s="70">
        <f t="shared" si="0"/>
        <v>9.6000000000000009E-3</v>
      </c>
      <c r="N77" s="108">
        <v>86</v>
      </c>
      <c r="O77" s="109" t="s">
        <v>58</v>
      </c>
      <c r="P77" s="70">
        <f t="shared" si="1"/>
        <v>8.6E-3</v>
      </c>
    </row>
    <row r="78" spans="2:16">
      <c r="B78" s="108">
        <v>350</v>
      </c>
      <c r="C78" s="109" t="s">
        <v>57</v>
      </c>
      <c r="D78" s="95">
        <f t="shared" si="2"/>
        <v>1.7766497461928932E-3</v>
      </c>
      <c r="E78" s="110">
        <v>7.2619999999999996</v>
      </c>
      <c r="F78" s="111">
        <v>15.76</v>
      </c>
      <c r="G78" s="107">
        <f t="shared" si="3"/>
        <v>23.021999999999998</v>
      </c>
      <c r="H78" s="108">
        <v>886</v>
      </c>
      <c r="I78" s="109" t="s">
        <v>58</v>
      </c>
      <c r="J78" s="70">
        <f t="shared" si="4"/>
        <v>8.8599999999999998E-2</v>
      </c>
      <c r="K78" s="108">
        <v>100</v>
      </c>
      <c r="L78" s="109" t="s">
        <v>58</v>
      </c>
      <c r="M78" s="70">
        <f t="shared" si="0"/>
        <v>0.01</v>
      </c>
      <c r="N78" s="108">
        <v>90</v>
      </c>
      <c r="O78" s="109" t="s">
        <v>58</v>
      </c>
      <c r="P78" s="70">
        <f t="shared" si="1"/>
        <v>8.9999999999999993E-3</v>
      </c>
    </row>
    <row r="79" spans="2:16">
      <c r="B79" s="108">
        <v>375</v>
      </c>
      <c r="C79" s="109" t="s">
        <v>57</v>
      </c>
      <c r="D79" s="95">
        <f t="shared" si="2"/>
        <v>1.9035532994923859E-3</v>
      </c>
      <c r="E79" s="110">
        <v>7.5170000000000003</v>
      </c>
      <c r="F79" s="111">
        <v>15.76</v>
      </c>
      <c r="G79" s="107">
        <f t="shared" si="3"/>
        <v>23.277000000000001</v>
      </c>
      <c r="H79" s="108">
        <v>932</v>
      </c>
      <c r="I79" s="109" t="s">
        <v>58</v>
      </c>
      <c r="J79" s="70">
        <f t="shared" si="4"/>
        <v>9.3200000000000005E-2</v>
      </c>
      <c r="K79" s="108">
        <v>104</v>
      </c>
      <c r="L79" s="109" t="s">
        <v>58</v>
      </c>
      <c r="M79" s="70">
        <f t="shared" si="0"/>
        <v>1.04E-2</v>
      </c>
      <c r="N79" s="108">
        <v>94</v>
      </c>
      <c r="O79" s="109" t="s">
        <v>58</v>
      </c>
      <c r="P79" s="70">
        <f t="shared" si="1"/>
        <v>9.4000000000000004E-3</v>
      </c>
    </row>
    <row r="80" spans="2:16">
      <c r="B80" s="108">
        <v>400</v>
      </c>
      <c r="C80" s="109" t="s">
        <v>57</v>
      </c>
      <c r="D80" s="95">
        <f t="shared" si="2"/>
        <v>2.0304568527918783E-3</v>
      </c>
      <c r="E80" s="110">
        <v>7.7910000000000004</v>
      </c>
      <c r="F80" s="111">
        <v>15.74</v>
      </c>
      <c r="G80" s="107">
        <f t="shared" si="3"/>
        <v>23.530999999999999</v>
      </c>
      <c r="H80" s="108">
        <v>979</v>
      </c>
      <c r="I80" s="109" t="s">
        <v>58</v>
      </c>
      <c r="J80" s="70">
        <f t="shared" si="4"/>
        <v>9.7900000000000001E-2</v>
      </c>
      <c r="K80" s="108">
        <v>109</v>
      </c>
      <c r="L80" s="109" t="s">
        <v>58</v>
      </c>
      <c r="M80" s="70">
        <f t="shared" si="0"/>
        <v>1.09E-2</v>
      </c>
      <c r="N80" s="108">
        <v>98</v>
      </c>
      <c r="O80" s="109" t="s">
        <v>58</v>
      </c>
      <c r="P80" s="70">
        <f t="shared" si="1"/>
        <v>9.7999999999999997E-3</v>
      </c>
    </row>
    <row r="81" spans="2:16">
      <c r="B81" s="108">
        <v>450</v>
      </c>
      <c r="C81" s="109" t="s">
        <v>57</v>
      </c>
      <c r="D81" s="95">
        <f t="shared" si="2"/>
        <v>2.2842639593908631E-3</v>
      </c>
      <c r="E81" s="110">
        <v>8.39</v>
      </c>
      <c r="F81" s="111">
        <v>15.68</v>
      </c>
      <c r="G81" s="107">
        <f t="shared" si="3"/>
        <v>24.07</v>
      </c>
      <c r="H81" s="108">
        <v>1069</v>
      </c>
      <c r="I81" s="109" t="s">
        <v>58</v>
      </c>
      <c r="J81" s="70">
        <f t="shared" si="4"/>
        <v>0.1069</v>
      </c>
      <c r="K81" s="108">
        <v>117</v>
      </c>
      <c r="L81" s="109" t="s">
        <v>58</v>
      </c>
      <c r="M81" s="70">
        <f t="shared" si="0"/>
        <v>1.17E-2</v>
      </c>
      <c r="N81" s="108">
        <v>106</v>
      </c>
      <c r="O81" s="109" t="s">
        <v>58</v>
      </c>
      <c r="P81" s="70">
        <f t="shared" si="1"/>
        <v>1.06E-2</v>
      </c>
    </row>
    <row r="82" spans="2:16">
      <c r="B82" s="108">
        <v>500</v>
      </c>
      <c r="C82" s="109" t="s">
        <v>57</v>
      </c>
      <c r="D82" s="95">
        <f t="shared" si="2"/>
        <v>2.5380710659898475E-3</v>
      </c>
      <c r="E82" s="110">
        <v>8.85</v>
      </c>
      <c r="F82" s="111">
        <v>15.6</v>
      </c>
      <c r="G82" s="107">
        <f t="shared" si="3"/>
        <v>24.45</v>
      </c>
      <c r="H82" s="108">
        <v>1159</v>
      </c>
      <c r="I82" s="109" t="s">
        <v>58</v>
      </c>
      <c r="J82" s="70">
        <f t="shared" si="4"/>
        <v>0.1159</v>
      </c>
      <c r="K82" s="108">
        <v>125</v>
      </c>
      <c r="L82" s="109" t="s">
        <v>58</v>
      </c>
      <c r="M82" s="70">
        <f t="shared" si="0"/>
        <v>1.2500000000000001E-2</v>
      </c>
      <c r="N82" s="108">
        <v>114</v>
      </c>
      <c r="O82" s="109" t="s">
        <v>58</v>
      </c>
      <c r="P82" s="70">
        <f t="shared" si="1"/>
        <v>1.14E-2</v>
      </c>
    </row>
    <row r="83" spans="2:16">
      <c r="B83" s="108">
        <v>550</v>
      </c>
      <c r="C83" s="109" t="s">
        <v>57</v>
      </c>
      <c r="D83" s="95">
        <f t="shared" si="2"/>
        <v>2.7918781725888328E-3</v>
      </c>
      <c r="E83" s="110">
        <v>9.2279999999999998</v>
      </c>
      <c r="F83" s="111">
        <v>15.49</v>
      </c>
      <c r="G83" s="107">
        <f t="shared" si="3"/>
        <v>24.718</v>
      </c>
      <c r="H83" s="108">
        <v>1247</v>
      </c>
      <c r="I83" s="109" t="s">
        <v>58</v>
      </c>
      <c r="J83" s="70">
        <f t="shared" si="4"/>
        <v>0.12470000000000001</v>
      </c>
      <c r="K83" s="108">
        <v>132</v>
      </c>
      <c r="L83" s="109" t="s">
        <v>58</v>
      </c>
      <c r="M83" s="70">
        <f t="shared" si="0"/>
        <v>1.32E-2</v>
      </c>
      <c r="N83" s="108">
        <v>121</v>
      </c>
      <c r="O83" s="109" t="s">
        <v>58</v>
      </c>
      <c r="P83" s="70">
        <f t="shared" si="1"/>
        <v>1.21E-2</v>
      </c>
    </row>
    <row r="84" spans="2:16">
      <c r="B84" s="108">
        <v>600</v>
      </c>
      <c r="C84" s="109" t="s">
        <v>57</v>
      </c>
      <c r="D84" s="95">
        <f t="shared" si="2"/>
        <v>3.0456852791878172E-3</v>
      </c>
      <c r="E84" s="110">
        <v>9.5510000000000002</v>
      </c>
      <c r="F84" s="111">
        <v>15.37</v>
      </c>
      <c r="G84" s="107">
        <f t="shared" si="3"/>
        <v>24.920999999999999</v>
      </c>
      <c r="H84" s="108">
        <v>1334</v>
      </c>
      <c r="I84" s="109" t="s">
        <v>58</v>
      </c>
      <c r="J84" s="70">
        <f t="shared" si="4"/>
        <v>0.13340000000000002</v>
      </c>
      <c r="K84" s="108">
        <v>139</v>
      </c>
      <c r="L84" s="109" t="s">
        <v>58</v>
      </c>
      <c r="M84" s="70">
        <f t="shared" ref="M84:M147" si="5">K84/1000/10</f>
        <v>1.3900000000000001E-2</v>
      </c>
      <c r="N84" s="108">
        <v>128</v>
      </c>
      <c r="O84" s="109" t="s">
        <v>58</v>
      </c>
      <c r="P84" s="70">
        <f t="shared" ref="P84:P147" si="6">N84/1000/10</f>
        <v>1.2800000000000001E-2</v>
      </c>
    </row>
    <row r="85" spans="2:16">
      <c r="B85" s="108">
        <v>650</v>
      </c>
      <c r="C85" s="109" t="s">
        <v>57</v>
      </c>
      <c r="D85" s="95">
        <f t="shared" ref="D85:D88" si="7">B85/1000/$C$5</f>
        <v>3.299492385786802E-3</v>
      </c>
      <c r="E85" s="110">
        <v>9.8369999999999997</v>
      </c>
      <c r="F85" s="111">
        <v>15.25</v>
      </c>
      <c r="G85" s="107">
        <f t="shared" ref="G85:G148" si="8">E85+F85</f>
        <v>25.087</v>
      </c>
      <c r="H85" s="108">
        <v>1421</v>
      </c>
      <c r="I85" s="109" t="s">
        <v>58</v>
      </c>
      <c r="J85" s="70">
        <f t="shared" ref="J85:J108" si="9">H85/1000/10</f>
        <v>0.1421</v>
      </c>
      <c r="K85" s="108">
        <v>146</v>
      </c>
      <c r="L85" s="109" t="s">
        <v>58</v>
      </c>
      <c r="M85" s="70">
        <f t="shared" si="5"/>
        <v>1.4599999999999998E-2</v>
      </c>
      <c r="N85" s="108">
        <v>135</v>
      </c>
      <c r="O85" s="109" t="s">
        <v>58</v>
      </c>
      <c r="P85" s="70">
        <f t="shared" si="6"/>
        <v>1.3500000000000002E-2</v>
      </c>
    </row>
    <row r="86" spans="2:16">
      <c r="B86" s="108">
        <v>700</v>
      </c>
      <c r="C86" s="109" t="s">
        <v>57</v>
      </c>
      <c r="D86" s="95">
        <f t="shared" si="7"/>
        <v>3.5532994923857864E-3</v>
      </c>
      <c r="E86" s="110">
        <v>10.09</v>
      </c>
      <c r="F86" s="111">
        <v>15.12</v>
      </c>
      <c r="G86" s="107">
        <f t="shared" si="8"/>
        <v>25.21</v>
      </c>
      <c r="H86" s="108">
        <v>1507</v>
      </c>
      <c r="I86" s="109" t="s">
        <v>58</v>
      </c>
      <c r="J86" s="70">
        <f t="shared" si="9"/>
        <v>0.1507</v>
      </c>
      <c r="K86" s="108">
        <v>153</v>
      </c>
      <c r="L86" s="109" t="s">
        <v>58</v>
      </c>
      <c r="M86" s="70">
        <f t="shared" si="5"/>
        <v>1.5299999999999999E-2</v>
      </c>
      <c r="N86" s="108">
        <v>142</v>
      </c>
      <c r="O86" s="109" t="s">
        <v>58</v>
      </c>
      <c r="P86" s="70">
        <f t="shared" si="6"/>
        <v>1.4199999999999999E-2</v>
      </c>
    </row>
    <row r="87" spans="2:16">
      <c r="B87" s="108">
        <v>800</v>
      </c>
      <c r="C87" s="109" t="s">
        <v>57</v>
      </c>
      <c r="D87" s="95">
        <f t="shared" si="7"/>
        <v>4.0609137055837565E-3</v>
      </c>
      <c r="E87" s="110">
        <v>10.55</v>
      </c>
      <c r="F87" s="111">
        <v>14.84</v>
      </c>
      <c r="G87" s="107">
        <f t="shared" si="8"/>
        <v>25.39</v>
      </c>
      <c r="H87" s="108">
        <v>1679</v>
      </c>
      <c r="I87" s="109" t="s">
        <v>58</v>
      </c>
      <c r="J87" s="70">
        <f t="shared" si="9"/>
        <v>0.16789999999999999</v>
      </c>
      <c r="K87" s="108">
        <v>168</v>
      </c>
      <c r="L87" s="109" t="s">
        <v>58</v>
      </c>
      <c r="M87" s="70">
        <f t="shared" si="5"/>
        <v>1.6800000000000002E-2</v>
      </c>
      <c r="N87" s="108">
        <v>155</v>
      </c>
      <c r="O87" s="109" t="s">
        <v>58</v>
      </c>
      <c r="P87" s="70">
        <f t="shared" si="6"/>
        <v>1.55E-2</v>
      </c>
    </row>
    <row r="88" spans="2:16">
      <c r="B88" s="108">
        <v>900</v>
      </c>
      <c r="C88" s="109" t="s">
        <v>57</v>
      </c>
      <c r="D88" s="95">
        <f t="shared" si="7"/>
        <v>4.5685279187817262E-3</v>
      </c>
      <c r="E88" s="110">
        <v>10.94</v>
      </c>
      <c r="F88" s="111">
        <v>14.56</v>
      </c>
      <c r="G88" s="107">
        <f t="shared" si="8"/>
        <v>25.5</v>
      </c>
      <c r="H88" s="108">
        <v>1850</v>
      </c>
      <c r="I88" s="109" t="s">
        <v>58</v>
      </c>
      <c r="J88" s="70">
        <f t="shared" si="9"/>
        <v>0.185</v>
      </c>
      <c r="K88" s="108">
        <v>181</v>
      </c>
      <c r="L88" s="109" t="s">
        <v>58</v>
      </c>
      <c r="M88" s="70">
        <f t="shared" si="5"/>
        <v>1.8099999999999998E-2</v>
      </c>
      <c r="N88" s="108">
        <v>168</v>
      </c>
      <c r="O88" s="109" t="s">
        <v>58</v>
      </c>
      <c r="P88" s="70">
        <f t="shared" si="6"/>
        <v>1.6800000000000002E-2</v>
      </c>
    </row>
    <row r="89" spans="2:16">
      <c r="B89" s="108">
        <v>1</v>
      </c>
      <c r="C89" s="118" t="s">
        <v>59</v>
      </c>
      <c r="D89" s="70">
        <f t="shared" ref="D89:D152" si="10">B89/$C$5</f>
        <v>5.076142131979695E-3</v>
      </c>
      <c r="E89" s="110">
        <v>11.3</v>
      </c>
      <c r="F89" s="111">
        <v>14.28</v>
      </c>
      <c r="G89" s="107">
        <f t="shared" si="8"/>
        <v>25.58</v>
      </c>
      <c r="H89" s="108">
        <v>2020</v>
      </c>
      <c r="I89" s="109" t="s">
        <v>58</v>
      </c>
      <c r="J89" s="70">
        <f t="shared" si="9"/>
        <v>0.20200000000000001</v>
      </c>
      <c r="K89" s="108">
        <v>194</v>
      </c>
      <c r="L89" s="109" t="s">
        <v>58</v>
      </c>
      <c r="M89" s="70">
        <f t="shared" si="5"/>
        <v>1.9400000000000001E-2</v>
      </c>
      <c r="N89" s="108">
        <v>181</v>
      </c>
      <c r="O89" s="109" t="s">
        <v>58</v>
      </c>
      <c r="P89" s="70">
        <f t="shared" si="6"/>
        <v>1.8099999999999998E-2</v>
      </c>
    </row>
    <row r="90" spans="2:16">
      <c r="B90" s="108">
        <v>1.1000000000000001</v>
      </c>
      <c r="C90" s="109" t="s">
        <v>59</v>
      </c>
      <c r="D90" s="70">
        <f t="shared" si="10"/>
        <v>5.5837563451776656E-3</v>
      </c>
      <c r="E90" s="110">
        <v>11.62</v>
      </c>
      <c r="F90" s="111">
        <v>14</v>
      </c>
      <c r="G90" s="107">
        <f t="shared" si="8"/>
        <v>25.619999999999997</v>
      </c>
      <c r="H90" s="108">
        <v>2190</v>
      </c>
      <c r="I90" s="109" t="s">
        <v>58</v>
      </c>
      <c r="J90" s="70">
        <f t="shared" si="9"/>
        <v>0.219</v>
      </c>
      <c r="K90" s="108">
        <v>207</v>
      </c>
      <c r="L90" s="109" t="s">
        <v>58</v>
      </c>
      <c r="M90" s="70">
        <f t="shared" si="5"/>
        <v>2.07E-2</v>
      </c>
      <c r="N90" s="108">
        <v>194</v>
      </c>
      <c r="O90" s="109" t="s">
        <v>58</v>
      </c>
      <c r="P90" s="70">
        <f t="shared" si="6"/>
        <v>1.9400000000000001E-2</v>
      </c>
    </row>
    <row r="91" spans="2:16">
      <c r="B91" s="108">
        <v>1.2</v>
      </c>
      <c r="C91" s="109" t="s">
        <v>59</v>
      </c>
      <c r="D91" s="70">
        <f t="shared" si="10"/>
        <v>6.0913705583756344E-3</v>
      </c>
      <c r="E91" s="110">
        <v>11.92</v>
      </c>
      <c r="F91" s="111">
        <v>13.73</v>
      </c>
      <c r="G91" s="107">
        <f t="shared" si="8"/>
        <v>25.65</v>
      </c>
      <c r="H91" s="108">
        <v>2360</v>
      </c>
      <c r="I91" s="109" t="s">
        <v>58</v>
      </c>
      <c r="J91" s="70">
        <f t="shared" si="9"/>
        <v>0.23599999999999999</v>
      </c>
      <c r="K91" s="108">
        <v>219</v>
      </c>
      <c r="L91" s="109" t="s">
        <v>58</v>
      </c>
      <c r="M91" s="70">
        <f t="shared" si="5"/>
        <v>2.1899999999999999E-2</v>
      </c>
      <c r="N91" s="108">
        <v>206</v>
      </c>
      <c r="O91" s="109" t="s">
        <v>58</v>
      </c>
      <c r="P91" s="70">
        <f t="shared" si="6"/>
        <v>2.06E-2</v>
      </c>
    </row>
    <row r="92" spans="2:16">
      <c r="B92" s="108">
        <v>1.3</v>
      </c>
      <c r="C92" s="109" t="s">
        <v>59</v>
      </c>
      <c r="D92" s="70">
        <f t="shared" si="10"/>
        <v>6.5989847715736041E-3</v>
      </c>
      <c r="E92" s="110">
        <v>12.19</v>
      </c>
      <c r="F92" s="111">
        <v>13.47</v>
      </c>
      <c r="G92" s="107">
        <f t="shared" si="8"/>
        <v>25.66</v>
      </c>
      <c r="H92" s="108">
        <v>2530</v>
      </c>
      <c r="I92" s="109" t="s">
        <v>58</v>
      </c>
      <c r="J92" s="70">
        <f t="shared" si="9"/>
        <v>0.253</v>
      </c>
      <c r="K92" s="108">
        <v>231</v>
      </c>
      <c r="L92" s="109" t="s">
        <v>58</v>
      </c>
      <c r="M92" s="70">
        <f t="shared" si="5"/>
        <v>2.3100000000000002E-2</v>
      </c>
      <c r="N92" s="108">
        <v>218</v>
      </c>
      <c r="O92" s="109" t="s">
        <v>58</v>
      </c>
      <c r="P92" s="70">
        <f t="shared" si="6"/>
        <v>2.18E-2</v>
      </c>
    </row>
    <row r="93" spans="2:16">
      <c r="B93" s="108">
        <v>1.4</v>
      </c>
      <c r="C93" s="109" t="s">
        <v>59</v>
      </c>
      <c r="D93" s="70">
        <f t="shared" si="10"/>
        <v>7.1065989847715729E-3</v>
      </c>
      <c r="E93" s="110">
        <v>12.45</v>
      </c>
      <c r="F93" s="111">
        <v>13.22</v>
      </c>
      <c r="G93" s="107">
        <f t="shared" si="8"/>
        <v>25.67</v>
      </c>
      <c r="H93" s="108">
        <v>2700</v>
      </c>
      <c r="I93" s="109" t="s">
        <v>58</v>
      </c>
      <c r="J93" s="70">
        <f t="shared" si="9"/>
        <v>0.27</v>
      </c>
      <c r="K93" s="108">
        <v>243</v>
      </c>
      <c r="L93" s="109" t="s">
        <v>58</v>
      </c>
      <c r="M93" s="70">
        <f t="shared" si="5"/>
        <v>2.4299999999999999E-2</v>
      </c>
      <c r="N93" s="108">
        <v>230</v>
      </c>
      <c r="O93" s="109" t="s">
        <v>58</v>
      </c>
      <c r="P93" s="70">
        <f t="shared" si="6"/>
        <v>2.3E-2</v>
      </c>
    </row>
    <row r="94" spans="2:16">
      <c r="B94" s="108">
        <v>1.5</v>
      </c>
      <c r="C94" s="109" t="s">
        <v>59</v>
      </c>
      <c r="D94" s="70">
        <f t="shared" si="10"/>
        <v>7.6142131979695434E-3</v>
      </c>
      <c r="E94" s="110">
        <v>12.68</v>
      </c>
      <c r="F94" s="111">
        <v>12.98</v>
      </c>
      <c r="G94" s="107">
        <f t="shared" si="8"/>
        <v>25.66</v>
      </c>
      <c r="H94" s="108">
        <v>2870</v>
      </c>
      <c r="I94" s="109" t="s">
        <v>58</v>
      </c>
      <c r="J94" s="70">
        <f t="shared" si="9"/>
        <v>0.28700000000000003</v>
      </c>
      <c r="K94" s="108">
        <v>255</v>
      </c>
      <c r="L94" s="109" t="s">
        <v>58</v>
      </c>
      <c r="M94" s="70">
        <f t="shared" si="5"/>
        <v>2.5500000000000002E-2</v>
      </c>
      <c r="N94" s="108">
        <v>242</v>
      </c>
      <c r="O94" s="109" t="s">
        <v>58</v>
      </c>
      <c r="P94" s="70">
        <f t="shared" si="6"/>
        <v>2.4199999999999999E-2</v>
      </c>
    </row>
    <row r="95" spans="2:16">
      <c r="B95" s="108">
        <v>1.6</v>
      </c>
      <c r="C95" s="109" t="s">
        <v>59</v>
      </c>
      <c r="D95" s="70">
        <f t="shared" si="10"/>
        <v>8.1218274111675131E-3</v>
      </c>
      <c r="E95" s="110">
        <v>12.89</v>
      </c>
      <c r="F95" s="111">
        <v>12.74</v>
      </c>
      <c r="G95" s="107">
        <f t="shared" si="8"/>
        <v>25.630000000000003</v>
      </c>
      <c r="H95" s="108">
        <v>3040</v>
      </c>
      <c r="I95" s="109" t="s">
        <v>58</v>
      </c>
      <c r="J95" s="70">
        <f t="shared" si="9"/>
        <v>0.30399999999999999</v>
      </c>
      <c r="K95" s="108">
        <v>266</v>
      </c>
      <c r="L95" s="109" t="s">
        <v>58</v>
      </c>
      <c r="M95" s="70">
        <f t="shared" si="5"/>
        <v>2.6600000000000002E-2</v>
      </c>
      <c r="N95" s="108">
        <v>253</v>
      </c>
      <c r="O95" s="109" t="s">
        <v>58</v>
      </c>
      <c r="P95" s="70">
        <f t="shared" si="6"/>
        <v>2.53E-2</v>
      </c>
    </row>
    <row r="96" spans="2:16">
      <c r="B96" s="108">
        <v>1.7</v>
      </c>
      <c r="C96" s="109" t="s">
        <v>59</v>
      </c>
      <c r="D96" s="70">
        <f t="shared" si="10"/>
        <v>8.6294416243654828E-3</v>
      </c>
      <c r="E96" s="110">
        <v>13.09</v>
      </c>
      <c r="F96" s="111">
        <v>12.51</v>
      </c>
      <c r="G96" s="107">
        <f t="shared" si="8"/>
        <v>25.6</v>
      </c>
      <c r="H96" s="108">
        <v>3211</v>
      </c>
      <c r="I96" s="109" t="s">
        <v>58</v>
      </c>
      <c r="J96" s="70">
        <f t="shared" si="9"/>
        <v>0.3211</v>
      </c>
      <c r="K96" s="108">
        <v>277</v>
      </c>
      <c r="L96" s="109" t="s">
        <v>58</v>
      </c>
      <c r="M96" s="70">
        <f t="shared" si="5"/>
        <v>2.7700000000000002E-2</v>
      </c>
      <c r="N96" s="108">
        <v>265</v>
      </c>
      <c r="O96" s="109" t="s">
        <v>58</v>
      </c>
      <c r="P96" s="70">
        <f t="shared" si="6"/>
        <v>2.6500000000000003E-2</v>
      </c>
    </row>
    <row r="97" spans="2:16">
      <c r="B97" s="108">
        <v>1.8</v>
      </c>
      <c r="C97" s="109" t="s">
        <v>59</v>
      </c>
      <c r="D97" s="70">
        <f t="shared" si="10"/>
        <v>9.1370558375634525E-3</v>
      </c>
      <c r="E97" s="110">
        <v>13.26</v>
      </c>
      <c r="F97" s="111">
        <v>12.29</v>
      </c>
      <c r="G97" s="107">
        <f t="shared" si="8"/>
        <v>25.549999999999997</v>
      </c>
      <c r="H97" s="108">
        <v>3381</v>
      </c>
      <c r="I97" s="109" t="s">
        <v>58</v>
      </c>
      <c r="J97" s="70">
        <f t="shared" si="9"/>
        <v>0.33809999999999996</v>
      </c>
      <c r="K97" s="108">
        <v>288</v>
      </c>
      <c r="L97" s="109" t="s">
        <v>58</v>
      </c>
      <c r="M97" s="70">
        <f t="shared" si="5"/>
        <v>2.8799999999999999E-2</v>
      </c>
      <c r="N97" s="108">
        <v>276</v>
      </c>
      <c r="O97" s="109" t="s">
        <v>58</v>
      </c>
      <c r="P97" s="70">
        <f t="shared" si="6"/>
        <v>2.7600000000000003E-2</v>
      </c>
    </row>
    <row r="98" spans="2:16">
      <c r="B98" s="108">
        <v>2</v>
      </c>
      <c r="C98" s="109" t="s">
        <v>59</v>
      </c>
      <c r="D98" s="70">
        <f t="shared" si="10"/>
        <v>1.015228426395939E-2</v>
      </c>
      <c r="E98" s="110">
        <v>13.57</v>
      </c>
      <c r="F98" s="111">
        <v>11.88</v>
      </c>
      <c r="G98" s="107">
        <f t="shared" si="8"/>
        <v>25.450000000000003</v>
      </c>
      <c r="H98" s="108">
        <v>3724</v>
      </c>
      <c r="I98" s="109" t="s">
        <v>58</v>
      </c>
      <c r="J98" s="70">
        <f t="shared" si="9"/>
        <v>0.37240000000000001</v>
      </c>
      <c r="K98" s="108">
        <v>311</v>
      </c>
      <c r="L98" s="109" t="s">
        <v>58</v>
      </c>
      <c r="M98" s="70">
        <f t="shared" si="5"/>
        <v>3.1099999999999999E-2</v>
      </c>
      <c r="N98" s="108">
        <v>299</v>
      </c>
      <c r="O98" s="109" t="s">
        <v>58</v>
      </c>
      <c r="P98" s="70">
        <f t="shared" si="6"/>
        <v>2.9899999999999999E-2</v>
      </c>
    </row>
    <row r="99" spans="2:16">
      <c r="B99" s="108">
        <v>2.25</v>
      </c>
      <c r="C99" s="109" t="s">
        <v>59</v>
      </c>
      <c r="D99" s="70">
        <f t="shared" si="10"/>
        <v>1.1421319796954314E-2</v>
      </c>
      <c r="E99" s="110">
        <v>13.87</v>
      </c>
      <c r="F99" s="111">
        <v>11.41</v>
      </c>
      <c r="G99" s="107">
        <f t="shared" si="8"/>
        <v>25.28</v>
      </c>
      <c r="H99" s="108">
        <v>4156</v>
      </c>
      <c r="I99" s="109" t="s">
        <v>58</v>
      </c>
      <c r="J99" s="70">
        <f t="shared" si="9"/>
        <v>0.41559999999999997</v>
      </c>
      <c r="K99" s="108">
        <v>339</v>
      </c>
      <c r="L99" s="109" t="s">
        <v>58</v>
      </c>
      <c r="M99" s="70">
        <f t="shared" si="5"/>
        <v>3.39E-2</v>
      </c>
      <c r="N99" s="108">
        <v>327</v>
      </c>
      <c r="O99" s="109" t="s">
        <v>58</v>
      </c>
      <c r="P99" s="70">
        <f t="shared" si="6"/>
        <v>3.27E-2</v>
      </c>
    </row>
    <row r="100" spans="2:16">
      <c r="B100" s="108">
        <v>2.5</v>
      </c>
      <c r="C100" s="109" t="s">
        <v>59</v>
      </c>
      <c r="D100" s="70">
        <f t="shared" si="10"/>
        <v>1.2690355329949238E-2</v>
      </c>
      <c r="E100" s="110">
        <v>14.1</v>
      </c>
      <c r="F100" s="111">
        <v>10.97</v>
      </c>
      <c r="G100" s="107">
        <f t="shared" si="8"/>
        <v>25.07</v>
      </c>
      <c r="H100" s="108">
        <v>4590</v>
      </c>
      <c r="I100" s="109" t="s">
        <v>58</v>
      </c>
      <c r="J100" s="70">
        <f t="shared" si="9"/>
        <v>0.45899999999999996</v>
      </c>
      <c r="K100" s="108">
        <v>367</v>
      </c>
      <c r="L100" s="109" t="s">
        <v>58</v>
      </c>
      <c r="M100" s="70">
        <f t="shared" si="5"/>
        <v>3.6699999999999997E-2</v>
      </c>
      <c r="N100" s="108">
        <v>354</v>
      </c>
      <c r="O100" s="109" t="s">
        <v>58</v>
      </c>
      <c r="P100" s="70">
        <f t="shared" si="6"/>
        <v>3.5400000000000001E-2</v>
      </c>
    </row>
    <row r="101" spans="2:16">
      <c r="B101" s="108">
        <v>2.75</v>
      </c>
      <c r="C101" s="109" t="s">
        <v>59</v>
      </c>
      <c r="D101" s="70">
        <f t="shared" si="10"/>
        <v>1.3959390862944163E-2</v>
      </c>
      <c r="E101" s="110">
        <v>14.28</v>
      </c>
      <c r="F101" s="111">
        <v>10.58</v>
      </c>
      <c r="G101" s="107">
        <f t="shared" si="8"/>
        <v>24.86</v>
      </c>
      <c r="H101" s="108">
        <v>5029</v>
      </c>
      <c r="I101" s="109" t="s">
        <v>58</v>
      </c>
      <c r="J101" s="70">
        <f t="shared" si="9"/>
        <v>0.50290000000000001</v>
      </c>
      <c r="K101" s="108">
        <v>394</v>
      </c>
      <c r="L101" s="109" t="s">
        <v>58</v>
      </c>
      <c r="M101" s="70">
        <f t="shared" si="5"/>
        <v>3.9400000000000004E-2</v>
      </c>
      <c r="N101" s="108">
        <v>381</v>
      </c>
      <c r="O101" s="109" t="s">
        <v>58</v>
      </c>
      <c r="P101" s="70">
        <f t="shared" si="6"/>
        <v>3.8100000000000002E-2</v>
      </c>
    </row>
    <row r="102" spans="2:16">
      <c r="B102" s="108">
        <v>3</v>
      </c>
      <c r="C102" s="109" t="s">
        <v>59</v>
      </c>
      <c r="D102" s="70">
        <f t="shared" si="10"/>
        <v>1.5228426395939087E-2</v>
      </c>
      <c r="E102" s="110">
        <v>14.42</v>
      </c>
      <c r="F102" s="111">
        <v>10.210000000000001</v>
      </c>
      <c r="G102" s="107">
        <f t="shared" si="8"/>
        <v>24.630000000000003</v>
      </c>
      <c r="H102" s="108">
        <v>5472</v>
      </c>
      <c r="I102" s="109" t="s">
        <v>58</v>
      </c>
      <c r="J102" s="70">
        <f t="shared" si="9"/>
        <v>0.54720000000000002</v>
      </c>
      <c r="K102" s="108">
        <v>419</v>
      </c>
      <c r="L102" s="109" t="s">
        <v>58</v>
      </c>
      <c r="M102" s="70">
        <f t="shared" si="5"/>
        <v>4.19E-2</v>
      </c>
      <c r="N102" s="108">
        <v>408</v>
      </c>
      <c r="O102" s="109" t="s">
        <v>58</v>
      </c>
      <c r="P102" s="70">
        <f t="shared" si="6"/>
        <v>4.0799999999999996E-2</v>
      </c>
    </row>
    <row r="103" spans="2:16">
      <c r="B103" s="108">
        <v>3.25</v>
      </c>
      <c r="C103" s="109" t="s">
        <v>59</v>
      </c>
      <c r="D103" s="70">
        <f t="shared" si="10"/>
        <v>1.6497461928934011E-2</v>
      </c>
      <c r="E103" s="110">
        <v>14.53</v>
      </c>
      <c r="F103" s="111">
        <v>9.875</v>
      </c>
      <c r="G103" s="107">
        <f t="shared" si="8"/>
        <v>24.405000000000001</v>
      </c>
      <c r="H103" s="108">
        <v>5919</v>
      </c>
      <c r="I103" s="109" t="s">
        <v>58</v>
      </c>
      <c r="J103" s="70">
        <f t="shared" si="9"/>
        <v>0.59189999999999998</v>
      </c>
      <c r="K103" s="108">
        <v>445</v>
      </c>
      <c r="L103" s="109" t="s">
        <v>58</v>
      </c>
      <c r="M103" s="70">
        <f t="shared" si="5"/>
        <v>4.4499999999999998E-2</v>
      </c>
      <c r="N103" s="108">
        <v>435</v>
      </c>
      <c r="O103" s="109" t="s">
        <v>58</v>
      </c>
      <c r="P103" s="70">
        <f t="shared" si="6"/>
        <v>4.3499999999999997E-2</v>
      </c>
    </row>
    <row r="104" spans="2:16">
      <c r="B104" s="108">
        <v>3.5</v>
      </c>
      <c r="C104" s="109" t="s">
        <v>59</v>
      </c>
      <c r="D104" s="70">
        <f t="shared" si="10"/>
        <v>1.7766497461928935E-2</v>
      </c>
      <c r="E104" s="110">
        <v>14.63</v>
      </c>
      <c r="F104" s="111">
        <v>9.5640000000000001</v>
      </c>
      <c r="G104" s="107">
        <f t="shared" si="8"/>
        <v>24.194000000000003</v>
      </c>
      <c r="H104" s="108">
        <v>6370</v>
      </c>
      <c r="I104" s="109" t="s">
        <v>58</v>
      </c>
      <c r="J104" s="70">
        <f t="shared" si="9"/>
        <v>0.63700000000000001</v>
      </c>
      <c r="K104" s="108">
        <v>469</v>
      </c>
      <c r="L104" s="109" t="s">
        <v>58</v>
      </c>
      <c r="M104" s="70">
        <f t="shared" si="5"/>
        <v>4.6899999999999997E-2</v>
      </c>
      <c r="N104" s="108">
        <v>462</v>
      </c>
      <c r="O104" s="109" t="s">
        <v>58</v>
      </c>
      <c r="P104" s="70">
        <f t="shared" si="6"/>
        <v>4.6200000000000005E-2</v>
      </c>
    </row>
    <row r="105" spans="2:16">
      <c r="B105" s="108">
        <v>3.75</v>
      </c>
      <c r="C105" s="109" t="s">
        <v>59</v>
      </c>
      <c r="D105" s="70">
        <f t="shared" si="10"/>
        <v>1.9035532994923859E-2</v>
      </c>
      <c r="E105" s="110">
        <v>14.72</v>
      </c>
      <c r="F105" s="111">
        <v>9.2739999999999991</v>
      </c>
      <c r="G105" s="107">
        <f t="shared" si="8"/>
        <v>23.994</v>
      </c>
      <c r="H105" s="108">
        <v>6826</v>
      </c>
      <c r="I105" s="109" t="s">
        <v>58</v>
      </c>
      <c r="J105" s="70">
        <f t="shared" si="9"/>
        <v>0.68259999999999998</v>
      </c>
      <c r="K105" s="108">
        <v>493</v>
      </c>
      <c r="L105" s="109" t="s">
        <v>58</v>
      </c>
      <c r="M105" s="70">
        <f t="shared" si="5"/>
        <v>4.9299999999999997E-2</v>
      </c>
      <c r="N105" s="108">
        <v>488</v>
      </c>
      <c r="O105" s="109" t="s">
        <v>58</v>
      </c>
      <c r="P105" s="70">
        <f t="shared" si="6"/>
        <v>4.8799999999999996E-2</v>
      </c>
    </row>
    <row r="106" spans="2:16">
      <c r="B106" s="108">
        <v>4</v>
      </c>
      <c r="C106" s="109" t="s">
        <v>59</v>
      </c>
      <c r="D106" s="70">
        <f t="shared" si="10"/>
        <v>2.030456852791878E-2</v>
      </c>
      <c r="E106" s="110">
        <v>14.81</v>
      </c>
      <c r="F106" s="111">
        <v>9.0050000000000008</v>
      </c>
      <c r="G106" s="107">
        <f t="shared" si="8"/>
        <v>23.815000000000001</v>
      </c>
      <c r="H106" s="108">
        <v>7285</v>
      </c>
      <c r="I106" s="109" t="s">
        <v>58</v>
      </c>
      <c r="J106" s="70">
        <f t="shared" si="9"/>
        <v>0.72850000000000004</v>
      </c>
      <c r="K106" s="108">
        <v>517</v>
      </c>
      <c r="L106" s="109" t="s">
        <v>58</v>
      </c>
      <c r="M106" s="70">
        <f t="shared" si="5"/>
        <v>5.1700000000000003E-2</v>
      </c>
      <c r="N106" s="108">
        <v>515</v>
      </c>
      <c r="O106" s="109" t="s">
        <v>58</v>
      </c>
      <c r="P106" s="70">
        <f t="shared" si="6"/>
        <v>5.1500000000000004E-2</v>
      </c>
    </row>
    <row r="107" spans="2:16">
      <c r="B107" s="108">
        <v>4.5</v>
      </c>
      <c r="C107" s="109" t="s">
        <v>59</v>
      </c>
      <c r="D107" s="70">
        <f t="shared" si="10"/>
        <v>2.2842639593908629E-2</v>
      </c>
      <c r="E107" s="110">
        <v>14.95</v>
      </c>
      <c r="F107" s="111">
        <v>8.5180000000000007</v>
      </c>
      <c r="G107" s="107">
        <f t="shared" si="8"/>
        <v>23.468</v>
      </c>
      <c r="H107" s="108">
        <v>8214</v>
      </c>
      <c r="I107" s="109" t="s">
        <v>58</v>
      </c>
      <c r="J107" s="71">
        <f t="shared" si="9"/>
        <v>0.82140000000000002</v>
      </c>
      <c r="K107" s="108">
        <v>571</v>
      </c>
      <c r="L107" s="109" t="s">
        <v>58</v>
      </c>
      <c r="M107" s="70">
        <f t="shared" si="5"/>
        <v>5.7099999999999998E-2</v>
      </c>
      <c r="N107" s="108">
        <v>567</v>
      </c>
      <c r="O107" s="109" t="s">
        <v>58</v>
      </c>
      <c r="P107" s="70">
        <f t="shared" si="6"/>
        <v>5.6699999999999993E-2</v>
      </c>
    </row>
    <row r="108" spans="2:16">
      <c r="B108" s="108">
        <v>5</v>
      </c>
      <c r="C108" s="109" t="s">
        <v>59</v>
      </c>
      <c r="D108" s="70">
        <f t="shared" si="10"/>
        <v>2.5380710659898477E-2</v>
      </c>
      <c r="E108" s="110">
        <v>15.08</v>
      </c>
      <c r="F108" s="111">
        <v>8.09</v>
      </c>
      <c r="G108" s="107">
        <f t="shared" si="8"/>
        <v>23.17</v>
      </c>
      <c r="H108" s="108">
        <v>9156</v>
      </c>
      <c r="I108" s="109" t="s">
        <v>58</v>
      </c>
      <c r="J108" s="71">
        <f t="shared" si="9"/>
        <v>0.91560000000000008</v>
      </c>
      <c r="K108" s="108">
        <v>622</v>
      </c>
      <c r="L108" s="109" t="s">
        <v>58</v>
      </c>
      <c r="M108" s="70">
        <f t="shared" si="5"/>
        <v>6.2199999999999998E-2</v>
      </c>
      <c r="N108" s="108">
        <v>620</v>
      </c>
      <c r="O108" s="109" t="s">
        <v>58</v>
      </c>
      <c r="P108" s="70">
        <f t="shared" si="6"/>
        <v>6.2E-2</v>
      </c>
    </row>
    <row r="109" spans="2:16">
      <c r="B109" s="108">
        <v>5.5</v>
      </c>
      <c r="C109" s="109" t="s">
        <v>59</v>
      </c>
      <c r="D109" s="70">
        <f t="shared" si="10"/>
        <v>2.7918781725888325E-2</v>
      </c>
      <c r="E109" s="110">
        <v>15.19</v>
      </c>
      <c r="F109" s="111">
        <v>7.7089999999999996</v>
      </c>
      <c r="G109" s="107">
        <f t="shared" si="8"/>
        <v>22.899000000000001</v>
      </c>
      <c r="H109" s="108">
        <v>1.01</v>
      </c>
      <c r="I109" s="118" t="s">
        <v>60</v>
      </c>
      <c r="J109" s="71">
        <f t="shared" ref="J109:J170" si="11">H109</f>
        <v>1.01</v>
      </c>
      <c r="K109" s="108">
        <v>672</v>
      </c>
      <c r="L109" s="109" t="s">
        <v>58</v>
      </c>
      <c r="M109" s="70">
        <f t="shared" si="5"/>
        <v>6.720000000000001E-2</v>
      </c>
      <c r="N109" s="108">
        <v>672</v>
      </c>
      <c r="O109" s="109" t="s">
        <v>58</v>
      </c>
      <c r="P109" s="70">
        <f t="shared" si="6"/>
        <v>6.720000000000001E-2</v>
      </c>
    </row>
    <row r="110" spans="2:16">
      <c r="B110" s="108">
        <v>6</v>
      </c>
      <c r="C110" s="109" t="s">
        <v>59</v>
      </c>
      <c r="D110" s="70">
        <f t="shared" si="10"/>
        <v>3.0456852791878174E-2</v>
      </c>
      <c r="E110" s="110">
        <v>15.29</v>
      </c>
      <c r="F110" s="111">
        <v>7.3680000000000003</v>
      </c>
      <c r="G110" s="107">
        <f t="shared" si="8"/>
        <v>22.658000000000001</v>
      </c>
      <c r="H110" s="108">
        <v>1.1100000000000001</v>
      </c>
      <c r="I110" s="109" t="s">
        <v>60</v>
      </c>
      <c r="J110" s="71">
        <f t="shared" si="11"/>
        <v>1.1100000000000001</v>
      </c>
      <c r="K110" s="108">
        <v>719</v>
      </c>
      <c r="L110" s="109" t="s">
        <v>58</v>
      </c>
      <c r="M110" s="70">
        <f t="shared" si="5"/>
        <v>7.1899999999999992E-2</v>
      </c>
      <c r="N110" s="108">
        <v>723</v>
      </c>
      <c r="O110" s="109" t="s">
        <v>58</v>
      </c>
      <c r="P110" s="70">
        <f t="shared" si="6"/>
        <v>7.2300000000000003E-2</v>
      </c>
    </row>
    <row r="111" spans="2:16">
      <c r="B111" s="108">
        <v>6.5</v>
      </c>
      <c r="C111" s="109" t="s">
        <v>59</v>
      </c>
      <c r="D111" s="70">
        <f t="shared" si="10"/>
        <v>3.2994923857868022E-2</v>
      </c>
      <c r="E111" s="110">
        <v>15.38</v>
      </c>
      <c r="F111" s="111">
        <v>7.0609999999999999</v>
      </c>
      <c r="G111" s="107">
        <f t="shared" si="8"/>
        <v>22.441000000000003</v>
      </c>
      <c r="H111" s="108">
        <v>1.21</v>
      </c>
      <c r="I111" s="109" t="s">
        <v>60</v>
      </c>
      <c r="J111" s="71">
        <f t="shared" si="11"/>
        <v>1.21</v>
      </c>
      <c r="K111" s="108">
        <v>765</v>
      </c>
      <c r="L111" s="109" t="s">
        <v>58</v>
      </c>
      <c r="M111" s="70">
        <f t="shared" si="5"/>
        <v>7.6499999999999999E-2</v>
      </c>
      <c r="N111" s="108">
        <v>774</v>
      </c>
      <c r="O111" s="109" t="s">
        <v>58</v>
      </c>
      <c r="P111" s="70">
        <f t="shared" si="6"/>
        <v>7.7399999999999997E-2</v>
      </c>
    </row>
    <row r="112" spans="2:16">
      <c r="B112" s="108">
        <v>7</v>
      </c>
      <c r="C112" s="109" t="s">
        <v>59</v>
      </c>
      <c r="D112" s="70">
        <f t="shared" si="10"/>
        <v>3.553299492385787E-2</v>
      </c>
      <c r="E112" s="110">
        <v>15.46</v>
      </c>
      <c r="F112" s="111">
        <v>6.782</v>
      </c>
      <c r="G112" s="107">
        <f t="shared" si="8"/>
        <v>22.242000000000001</v>
      </c>
      <c r="H112" s="108">
        <v>1.3</v>
      </c>
      <c r="I112" s="109" t="s">
        <v>60</v>
      </c>
      <c r="J112" s="71">
        <f t="shared" si="11"/>
        <v>1.3</v>
      </c>
      <c r="K112" s="108">
        <v>810</v>
      </c>
      <c r="L112" s="109" t="s">
        <v>58</v>
      </c>
      <c r="M112" s="70">
        <f t="shared" si="5"/>
        <v>8.1000000000000003E-2</v>
      </c>
      <c r="N112" s="108">
        <v>825</v>
      </c>
      <c r="O112" s="109" t="s">
        <v>58</v>
      </c>
      <c r="P112" s="70">
        <f t="shared" si="6"/>
        <v>8.249999999999999E-2</v>
      </c>
    </row>
    <row r="113" spans="1:16">
      <c r="B113" s="108">
        <v>8</v>
      </c>
      <c r="C113" s="109" t="s">
        <v>59</v>
      </c>
      <c r="D113" s="70">
        <f t="shared" si="10"/>
        <v>4.060913705583756E-2</v>
      </c>
      <c r="E113" s="110">
        <v>15.61</v>
      </c>
      <c r="F113" s="111">
        <v>6.2960000000000003</v>
      </c>
      <c r="G113" s="107">
        <f t="shared" si="8"/>
        <v>21.905999999999999</v>
      </c>
      <c r="H113" s="108">
        <v>1.5</v>
      </c>
      <c r="I113" s="109" t="s">
        <v>60</v>
      </c>
      <c r="J113" s="71">
        <f t="shared" si="11"/>
        <v>1.5</v>
      </c>
      <c r="K113" s="108">
        <v>918</v>
      </c>
      <c r="L113" s="109" t="s">
        <v>58</v>
      </c>
      <c r="M113" s="70">
        <f t="shared" si="5"/>
        <v>9.1800000000000007E-2</v>
      </c>
      <c r="N113" s="108">
        <v>926</v>
      </c>
      <c r="O113" s="109" t="s">
        <v>58</v>
      </c>
      <c r="P113" s="70">
        <f t="shared" si="6"/>
        <v>9.2600000000000002E-2</v>
      </c>
    </row>
    <row r="114" spans="1:16">
      <c r="B114" s="108">
        <v>9</v>
      </c>
      <c r="C114" s="109" t="s">
        <v>59</v>
      </c>
      <c r="D114" s="70">
        <f t="shared" si="10"/>
        <v>4.5685279187817257E-2</v>
      </c>
      <c r="E114" s="110">
        <v>15.78</v>
      </c>
      <c r="F114" s="111">
        <v>5.8840000000000003</v>
      </c>
      <c r="G114" s="107">
        <f t="shared" si="8"/>
        <v>21.664000000000001</v>
      </c>
      <c r="H114" s="108">
        <v>1.71</v>
      </c>
      <c r="I114" s="109" t="s">
        <v>60</v>
      </c>
      <c r="J114" s="71">
        <f t="shared" si="11"/>
        <v>1.71</v>
      </c>
      <c r="K114" s="108">
        <v>1019</v>
      </c>
      <c r="L114" s="109" t="s">
        <v>58</v>
      </c>
      <c r="M114" s="70">
        <f t="shared" si="5"/>
        <v>0.10189999999999999</v>
      </c>
      <c r="N114" s="108">
        <v>1026</v>
      </c>
      <c r="O114" s="109" t="s">
        <v>58</v>
      </c>
      <c r="P114" s="70">
        <f t="shared" si="6"/>
        <v>0.1026</v>
      </c>
    </row>
    <row r="115" spans="1:16">
      <c r="B115" s="108">
        <v>10</v>
      </c>
      <c r="C115" s="109" t="s">
        <v>59</v>
      </c>
      <c r="D115" s="70">
        <f t="shared" si="10"/>
        <v>5.0761421319796954E-2</v>
      </c>
      <c r="E115" s="110">
        <v>15.98</v>
      </c>
      <c r="F115" s="111">
        <v>5.53</v>
      </c>
      <c r="G115" s="107">
        <f t="shared" si="8"/>
        <v>21.51</v>
      </c>
      <c r="H115" s="108">
        <v>1.91</v>
      </c>
      <c r="I115" s="109" t="s">
        <v>60</v>
      </c>
      <c r="J115" s="71">
        <f t="shared" si="11"/>
        <v>1.91</v>
      </c>
      <c r="K115" s="108">
        <v>1114</v>
      </c>
      <c r="L115" s="109" t="s">
        <v>58</v>
      </c>
      <c r="M115" s="70">
        <f t="shared" si="5"/>
        <v>0.11140000000000001</v>
      </c>
      <c r="N115" s="108">
        <v>1124</v>
      </c>
      <c r="O115" s="109" t="s">
        <v>58</v>
      </c>
      <c r="P115" s="70">
        <f t="shared" si="6"/>
        <v>0.11240000000000001</v>
      </c>
    </row>
    <row r="116" spans="1:16">
      <c r="B116" s="108">
        <v>11</v>
      </c>
      <c r="C116" s="109" t="s">
        <v>59</v>
      </c>
      <c r="D116" s="70">
        <f t="shared" si="10"/>
        <v>5.5837563451776651E-2</v>
      </c>
      <c r="E116" s="110">
        <v>16.22</v>
      </c>
      <c r="F116" s="111">
        <v>5.2220000000000004</v>
      </c>
      <c r="G116" s="107">
        <f t="shared" si="8"/>
        <v>21.442</v>
      </c>
      <c r="H116" s="108">
        <v>2.11</v>
      </c>
      <c r="I116" s="109" t="s">
        <v>60</v>
      </c>
      <c r="J116" s="71">
        <f t="shared" si="11"/>
        <v>2.11</v>
      </c>
      <c r="K116" s="108">
        <v>1203</v>
      </c>
      <c r="L116" s="109" t="s">
        <v>58</v>
      </c>
      <c r="M116" s="70">
        <f t="shared" si="5"/>
        <v>0.1203</v>
      </c>
      <c r="N116" s="108">
        <v>1220</v>
      </c>
      <c r="O116" s="109" t="s">
        <v>58</v>
      </c>
      <c r="P116" s="70">
        <f t="shared" si="6"/>
        <v>0.122</v>
      </c>
    </row>
    <row r="117" spans="1:16">
      <c r="B117" s="108">
        <v>12</v>
      </c>
      <c r="C117" s="109" t="s">
        <v>59</v>
      </c>
      <c r="D117" s="70">
        <f t="shared" si="10"/>
        <v>6.0913705583756347E-2</v>
      </c>
      <c r="E117" s="110">
        <v>16.5</v>
      </c>
      <c r="F117" s="111">
        <v>4.9509999999999996</v>
      </c>
      <c r="G117" s="107">
        <f t="shared" si="8"/>
        <v>21.451000000000001</v>
      </c>
      <c r="H117" s="108">
        <v>2.3199999999999998</v>
      </c>
      <c r="I117" s="109" t="s">
        <v>60</v>
      </c>
      <c r="J117" s="71">
        <f t="shared" si="11"/>
        <v>2.3199999999999998</v>
      </c>
      <c r="K117" s="108">
        <v>1287</v>
      </c>
      <c r="L117" s="109" t="s">
        <v>58</v>
      </c>
      <c r="M117" s="70">
        <f t="shared" si="5"/>
        <v>0.12869999999999998</v>
      </c>
      <c r="N117" s="108">
        <v>1314</v>
      </c>
      <c r="O117" s="109" t="s">
        <v>58</v>
      </c>
      <c r="P117" s="70">
        <f t="shared" si="6"/>
        <v>0.13140000000000002</v>
      </c>
    </row>
    <row r="118" spans="1:16">
      <c r="B118" s="108">
        <v>13</v>
      </c>
      <c r="C118" s="109" t="s">
        <v>59</v>
      </c>
      <c r="D118" s="70">
        <f t="shared" si="10"/>
        <v>6.5989847715736044E-2</v>
      </c>
      <c r="E118" s="110">
        <v>16.84</v>
      </c>
      <c r="F118" s="111">
        <v>4.7110000000000003</v>
      </c>
      <c r="G118" s="107">
        <f t="shared" si="8"/>
        <v>21.551000000000002</v>
      </c>
      <c r="H118" s="108">
        <v>2.5299999999999998</v>
      </c>
      <c r="I118" s="109" t="s">
        <v>60</v>
      </c>
      <c r="J118" s="71">
        <f t="shared" si="11"/>
        <v>2.5299999999999998</v>
      </c>
      <c r="K118" s="108">
        <v>1367</v>
      </c>
      <c r="L118" s="109" t="s">
        <v>58</v>
      </c>
      <c r="M118" s="70">
        <f t="shared" si="5"/>
        <v>0.13669999999999999</v>
      </c>
      <c r="N118" s="108">
        <v>1406</v>
      </c>
      <c r="O118" s="109" t="s">
        <v>58</v>
      </c>
      <c r="P118" s="70">
        <f t="shared" si="6"/>
        <v>0.1406</v>
      </c>
    </row>
    <row r="119" spans="1:16">
      <c r="B119" s="108">
        <v>14</v>
      </c>
      <c r="C119" s="109" t="s">
        <v>59</v>
      </c>
      <c r="D119" s="70">
        <f t="shared" si="10"/>
        <v>7.1065989847715741E-2</v>
      </c>
      <c r="E119" s="110">
        <v>17.23</v>
      </c>
      <c r="F119" s="111">
        <v>4.4960000000000004</v>
      </c>
      <c r="G119" s="107">
        <f t="shared" si="8"/>
        <v>21.725999999999999</v>
      </c>
      <c r="H119" s="108">
        <v>2.73</v>
      </c>
      <c r="I119" s="109" t="s">
        <v>60</v>
      </c>
      <c r="J119" s="71">
        <f t="shared" si="11"/>
        <v>2.73</v>
      </c>
      <c r="K119" s="108">
        <v>1443</v>
      </c>
      <c r="L119" s="109" t="s">
        <v>58</v>
      </c>
      <c r="M119" s="70">
        <f t="shared" si="5"/>
        <v>0.14430000000000001</v>
      </c>
      <c r="N119" s="108">
        <v>1496</v>
      </c>
      <c r="O119" s="109" t="s">
        <v>58</v>
      </c>
      <c r="P119" s="70">
        <f t="shared" si="6"/>
        <v>0.14960000000000001</v>
      </c>
    </row>
    <row r="120" spans="1:16">
      <c r="B120" s="108">
        <v>15</v>
      </c>
      <c r="C120" s="109" t="s">
        <v>59</v>
      </c>
      <c r="D120" s="70">
        <f t="shared" si="10"/>
        <v>7.6142131979695438E-2</v>
      </c>
      <c r="E120" s="110">
        <v>17.66</v>
      </c>
      <c r="F120" s="111">
        <v>4.3029999999999999</v>
      </c>
      <c r="G120" s="107">
        <f t="shared" si="8"/>
        <v>21.963000000000001</v>
      </c>
      <c r="H120" s="108">
        <v>2.93</v>
      </c>
      <c r="I120" s="109" t="s">
        <v>60</v>
      </c>
      <c r="J120" s="71">
        <f t="shared" si="11"/>
        <v>2.93</v>
      </c>
      <c r="K120" s="108">
        <v>1514</v>
      </c>
      <c r="L120" s="109" t="s">
        <v>58</v>
      </c>
      <c r="M120" s="70">
        <f t="shared" si="5"/>
        <v>0.15140000000000001</v>
      </c>
      <c r="N120" s="108">
        <v>1582</v>
      </c>
      <c r="O120" s="109" t="s">
        <v>58</v>
      </c>
      <c r="P120" s="70">
        <f t="shared" si="6"/>
        <v>0.15820000000000001</v>
      </c>
    </row>
    <row r="121" spans="1:16">
      <c r="B121" s="108">
        <v>16</v>
      </c>
      <c r="C121" s="109" t="s">
        <v>59</v>
      </c>
      <c r="D121" s="70">
        <f t="shared" si="10"/>
        <v>8.1218274111675121E-2</v>
      </c>
      <c r="E121" s="110">
        <v>18.149999999999999</v>
      </c>
      <c r="F121" s="111">
        <v>4.1280000000000001</v>
      </c>
      <c r="G121" s="107">
        <f t="shared" si="8"/>
        <v>22.277999999999999</v>
      </c>
      <c r="H121" s="108">
        <v>3.13</v>
      </c>
      <c r="I121" s="109" t="s">
        <v>60</v>
      </c>
      <c r="J121" s="71">
        <f t="shared" si="11"/>
        <v>3.13</v>
      </c>
      <c r="K121" s="108">
        <v>1582</v>
      </c>
      <c r="L121" s="109" t="s">
        <v>58</v>
      </c>
      <c r="M121" s="70">
        <f t="shared" si="5"/>
        <v>0.15820000000000001</v>
      </c>
      <c r="N121" s="108">
        <v>1666</v>
      </c>
      <c r="O121" s="109" t="s">
        <v>58</v>
      </c>
      <c r="P121" s="70">
        <f t="shared" si="6"/>
        <v>0.1666</v>
      </c>
    </row>
    <row r="122" spans="1:16">
      <c r="B122" s="108">
        <v>17</v>
      </c>
      <c r="C122" s="109" t="s">
        <v>59</v>
      </c>
      <c r="D122" s="70">
        <f t="shared" si="10"/>
        <v>8.6294416243654817E-2</v>
      </c>
      <c r="E122" s="110">
        <v>18.68</v>
      </c>
      <c r="F122" s="111">
        <v>3.968</v>
      </c>
      <c r="G122" s="107">
        <f t="shared" si="8"/>
        <v>22.648</v>
      </c>
      <c r="H122" s="108">
        <v>3.33</v>
      </c>
      <c r="I122" s="109" t="s">
        <v>60</v>
      </c>
      <c r="J122" s="71">
        <f t="shared" si="11"/>
        <v>3.33</v>
      </c>
      <c r="K122" s="108">
        <v>1645</v>
      </c>
      <c r="L122" s="109" t="s">
        <v>58</v>
      </c>
      <c r="M122" s="70">
        <f t="shared" si="5"/>
        <v>0.16450000000000001</v>
      </c>
      <c r="N122" s="108">
        <v>1747</v>
      </c>
      <c r="O122" s="109" t="s">
        <v>58</v>
      </c>
      <c r="P122" s="70">
        <f t="shared" si="6"/>
        <v>0.17470000000000002</v>
      </c>
    </row>
    <row r="123" spans="1:16">
      <c r="B123" s="108">
        <v>18</v>
      </c>
      <c r="C123" s="109" t="s">
        <v>59</v>
      </c>
      <c r="D123" s="70">
        <f t="shared" si="10"/>
        <v>9.1370558375634514E-2</v>
      </c>
      <c r="E123" s="110">
        <v>19.260000000000002</v>
      </c>
      <c r="F123" s="111">
        <v>3.8220000000000001</v>
      </c>
      <c r="G123" s="107">
        <f t="shared" si="8"/>
        <v>23.082000000000001</v>
      </c>
      <c r="H123" s="108">
        <v>3.52</v>
      </c>
      <c r="I123" s="109" t="s">
        <v>60</v>
      </c>
      <c r="J123" s="71">
        <f t="shared" si="11"/>
        <v>3.52</v>
      </c>
      <c r="K123" s="108">
        <v>1705</v>
      </c>
      <c r="L123" s="109" t="s">
        <v>58</v>
      </c>
      <c r="M123" s="70">
        <f t="shared" si="5"/>
        <v>0.17050000000000001</v>
      </c>
      <c r="N123" s="108">
        <v>1825</v>
      </c>
      <c r="O123" s="109" t="s">
        <v>58</v>
      </c>
      <c r="P123" s="70">
        <f t="shared" si="6"/>
        <v>0.1825</v>
      </c>
    </row>
    <row r="124" spans="1:16">
      <c r="B124" s="108">
        <v>20</v>
      </c>
      <c r="C124" s="109" t="s">
        <v>59</v>
      </c>
      <c r="D124" s="70">
        <f t="shared" si="10"/>
        <v>0.10152284263959391</v>
      </c>
      <c r="E124" s="110">
        <v>20.53</v>
      </c>
      <c r="F124" s="111">
        <v>3.5640000000000001</v>
      </c>
      <c r="G124" s="107">
        <f t="shared" si="8"/>
        <v>24.094000000000001</v>
      </c>
      <c r="H124" s="108">
        <v>3.9</v>
      </c>
      <c r="I124" s="109" t="s">
        <v>60</v>
      </c>
      <c r="J124" s="71">
        <f t="shared" si="11"/>
        <v>3.9</v>
      </c>
      <c r="K124" s="108">
        <v>1851</v>
      </c>
      <c r="L124" s="109" t="s">
        <v>58</v>
      </c>
      <c r="M124" s="70">
        <f t="shared" si="5"/>
        <v>0.18509999999999999</v>
      </c>
      <c r="N124" s="108">
        <v>1972</v>
      </c>
      <c r="O124" s="109" t="s">
        <v>58</v>
      </c>
      <c r="P124" s="70">
        <f t="shared" si="6"/>
        <v>0.19719999999999999</v>
      </c>
    </row>
    <row r="125" spans="1:16">
      <c r="B125" s="72">
        <v>22.5</v>
      </c>
      <c r="C125" s="74" t="s">
        <v>59</v>
      </c>
      <c r="D125" s="70">
        <f t="shared" si="10"/>
        <v>0.11421319796954314</v>
      </c>
      <c r="E125" s="110">
        <v>22.31</v>
      </c>
      <c r="F125" s="111">
        <v>3.2909999999999999</v>
      </c>
      <c r="G125" s="107">
        <f t="shared" si="8"/>
        <v>25.600999999999999</v>
      </c>
      <c r="H125" s="108">
        <v>4.34</v>
      </c>
      <c r="I125" s="109" t="s">
        <v>60</v>
      </c>
      <c r="J125" s="71">
        <f t="shared" si="11"/>
        <v>4.34</v>
      </c>
      <c r="K125" s="108">
        <v>2026</v>
      </c>
      <c r="L125" s="109" t="s">
        <v>58</v>
      </c>
      <c r="M125" s="70">
        <f t="shared" si="5"/>
        <v>0.20259999999999997</v>
      </c>
      <c r="N125" s="108">
        <v>2138</v>
      </c>
      <c r="O125" s="109" t="s">
        <v>58</v>
      </c>
      <c r="P125" s="70">
        <f t="shared" si="6"/>
        <v>0.21379999999999999</v>
      </c>
    </row>
    <row r="126" spans="1:16">
      <c r="B126" s="72">
        <v>25</v>
      </c>
      <c r="C126" s="74" t="s">
        <v>59</v>
      </c>
      <c r="D126" s="70">
        <f t="shared" si="10"/>
        <v>0.12690355329949238</v>
      </c>
      <c r="E126" s="110">
        <v>24.24</v>
      </c>
      <c r="F126" s="111">
        <v>3.0619999999999998</v>
      </c>
      <c r="G126" s="107">
        <f t="shared" si="8"/>
        <v>27.302</v>
      </c>
      <c r="H126" s="72">
        <v>4.76</v>
      </c>
      <c r="I126" s="74" t="s">
        <v>60</v>
      </c>
      <c r="J126" s="71">
        <f t="shared" si="11"/>
        <v>4.76</v>
      </c>
      <c r="K126" s="72">
        <v>2171</v>
      </c>
      <c r="L126" s="74" t="s">
        <v>58</v>
      </c>
      <c r="M126" s="70">
        <f t="shared" si="5"/>
        <v>0.21709999999999999</v>
      </c>
      <c r="N126" s="72">
        <v>2287</v>
      </c>
      <c r="O126" s="74" t="s">
        <v>58</v>
      </c>
      <c r="P126" s="70">
        <f t="shared" si="6"/>
        <v>0.22869999999999999</v>
      </c>
    </row>
    <row r="127" spans="1:16">
      <c r="B127" s="72">
        <v>27.5</v>
      </c>
      <c r="C127" s="74" t="s">
        <v>59</v>
      </c>
      <c r="D127" s="70">
        <f t="shared" si="10"/>
        <v>0.13959390862944163</v>
      </c>
      <c r="E127" s="110">
        <v>26.29</v>
      </c>
      <c r="F127" s="111">
        <v>2.867</v>
      </c>
      <c r="G127" s="107">
        <f t="shared" si="8"/>
        <v>29.157</v>
      </c>
      <c r="H127" s="72">
        <v>5.15</v>
      </c>
      <c r="I127" s="74" t="s">
        <v>60</v>
      </c>
      <c r="J127" s="71">
        <f t="shared" si="11"/>
        <v>5.15</v>
      </c>
      <c r="K127" s="72">
        <v>2292</v>
      </c>
      <c r="L127" s="74" t="s">
        <v>58</v>
      </c>
      <c r="M127" s="70">
        <f t="shared" si="5"/>
        <v>0.22919999999999999</v>
      </c>
      <c r="N127" s="72">
        <v>2419</v>
      </c>
      <c r="O127" s="74" t="s">
        <v>58</v>
      </c>
      <c r="P127" s="70">
        <f t="shared" si="6"/>
        <v>0.2419</v>
      </c>
    </row>
    <row r="128" spans="1:16">
      <c r="A128" s="112"/>
      <c r="B128" s="108">
        <v>30</v>
      </c>
      <c r="C128" s="109" t="s">
        <v>59</v>
      </c>
      <c r="D128" s="70">
        <f t="shared" si="10"/>
        <v>0.15228426395939088</v>
      </c>
      <c r="E128" s="110">
        <v>28.41</v>
      </c>
      <c r="F128" s="111">
        <v>2.6970000000000001</v>
      </c>
      <c r="G128" s="107">
        <f t="shared" si="8"/>
        <v>31.106999999999999</v>
      </c>
      <c r="H128" s="108">
        <v>5.52</v>
      </c>
      <c r="I128" s="109" t="s">
        <v>60</v>
      </c>
      <c r="J128" s="71">
        <f t="shared" si="11"/>
        <v>5.52</v>
      </c>
      <c r="K128" s="72">
        <v>2395</v>
      </c>
      <c r="L128" s="74" t="s">
        <v>58</v>
      </c>
      <c r="M128" s="70">
        <f t="shared" si="5"/>
        <v>0.23949999999999999</v>
      </c>
      <c r="N128" s="72">
        <v>2536</v>
      </c>
      <c r="O128" s="74" t="s">
        <v>58</v>
      </c>
      <c r="P128" s="70">
        <f t="shared" si="6"/>
        <v>0.25359999999999999</v>
      </c>
    </row>
    <row r="129" spans="1:16">
      <c r="A129" s="112"/>
      <c r="B129" s="108">
        <v>32.5</v>
      </c>
      <c r="C129" s="109" t="s">
        <v>59</v>
      </c>
      <c r="D129" s="70">
        <f t="shared" si="10"/>
        <v>0.1649746192893401</v>
      </c>
      <c r="E129" s="110">
        <v>30.57</v>
      </c>
      <c r="F129" s="111">
        <v>2.5489999999999999</v>
      </c>
      <c r="G129" s="107">
        <f t="shared" si="8"/>
        <v>33.119</v>
      </c>
      <c r="H129" s="108">
        <v>5.86</v>
      </c>
      <c r="I129" s="109" t="s">
        <v>60</v>
      </c>
      <c r="J129" s="71">
        <f t="shared" si="11"/>
        <v>5.86</v>
      </c>
      <c r="K129" s="72">
        <v>2483</v>
      </c>
      <c r="L129" s="74" t="s">
        <v>58</v>
      </c>
      <c r="M129" s="70">
        <f t="shared" si="5"/>
        <v>0.24830000000000002</v>
      </c>
      <c r="N129" s="72">
        <v>2641</v>
      </c>
      <c r="O129" s="74" t="s">
        <v>58</v>
      </c>
      <c r="P129" s="70">
        <f t="shared" si="6"/>
        <v>0.2641</v>
      </c>
    </row>
    <row r="130" spans="1:16">
      <c r="A130" s="112"/>
      <c r="B130" s="108">
        <v>35</v>
      </c>
      <c r="C130" s="109" t="s">
        <v>59</v>
      </c>
      <c r="D130" s="70">
        <f t="shared" si="10"/>
        <v>0.17766497461928935</v>
      </c>
      <c r="E130" s="110">
        <v>32.75</v>
      </c>
      <c r="F130" s="111">
        <v>2.4180000000000001</v>
      </c>
      <c r="G130" s="107">
        <f t="shared" si="8"/>
        <v>35.167999999999999</v>
      </c>
      <c r="H130" s="108">
        <v>6.18</v>
      </c>
      <c r="I130" s="109" t="s">
        <v>60</v>
      </c>
      <c r="J130" s="71">
        <f t="shared" si="11"/>
        <v>6.18</v>
      </c>
      <c r="K130" s="72">
        <v>2559</v>
      </c>
      <c r="L130" s="74" t="s">
        <v>58</v>
      </c>
      <c r="M130" s="70">
        <f t="shared" si="5"/>
        <v>0.25590000000000002</v>
      </c>
      <c r="N130" s="72">
        <v>2735</v>
      </c>
      <c r="O130" s="74" t="s">
        <v>58</v>
      </c>
      <c r="P130" s="70">
        <f t="shared" si="6"/>
        <v>0.27349999999999997</v>
      </c>
    </row>
    <row r="131" spans="1:16">
      <c r="A131" s="112"/>
      <c r="B131" s="108">
        <v>37.5</v>
      </c>
      <c r="C131" s="109" t="s">
        <v>59</v>
      </c>
      <c r="D131" s="70">
        <f t="shared" si="10"/>
        <v>0.19035532994923857</v>
      </c>
      <c r="E131" s="110">
        <v>34.92</v>
      </c>
      <c r="F131" s="111">
        <v>2.3010000000000002</v>
      </c>
      <c r="G131" s="107">
        <f t="shared" si="8"/>
        <v>37.221000000000004</v>
      </c>
      <c r="H131" s="108">
        <v>6.49</v>
      </c>
      <c r="I131" s="109" t="s">
        <v>60</v>
      </c>
      <c r="J131" s="71">
        <f t="shared" si="11"/>
        <v>6.49</v>
      </c>
      <c r="K131" s="72">
        <v>2625</v>
      </c>
      <c r="L131" s="74" t="s">
        <v>58</v>
      </c>
      <c r="M131" s="70">
        <f t="shared" si="5"/>
        <v>0.26250000000000001</v>
      </c>
      <c r="N131" s="72">
        <v>2819</v>
      </c>
      <c r="O131" s="74" t="s">
        <v>58</v>
      </c>
      <c r="P131" s="70">
        <f t="shared" si="6"/>
        <v>0.28189999999999998</v>
      </c>
    </row>
    <row r="132" spans="1:16">
      <c r="A132" s="112"/>
      <c r="B132" s="108">
        <v>40</v>
      </c>
      <c r="C132" s="109" t="s">
        <v>59</v>
      </c>
      <c r="D132" s="70">
        <f t="shared" si="10"/>
        <v>0.20304568527918782</v>
      </c>
      <c r="E132" s="110">
        <v>37.07</v>
      </c>
      <c r="F132" s="111">
        <v>2.1960000000000002</v>
      </c>
      <c r="G132" s="107">
        <f t="shared" si="8"/>
        <v>39.265999999999998</v>
      </c>
      <c r="H132" s="108">
        <v>6.78</v>
      </c>
      <c r="I132" s="109" t="s">
        <v>60</v>
      </c>
      <c r="J132" s="71">
        <f t="shared" si="11"/>
        <v>6.78</v>
      </c>
      <c r="K132" s="72">
        <v>2683</v>
      </c>
      <c r="L132" s="74" t="s">
        <v>58</v>
      </c>
      <c r="M132" s="70">
        <f t="shared" si="5"/>
        <v>0.26829999999999998</v>
      </c>
      <c r="N132" s="72">
        <v>2895</v>
      </c>
      <c r="O132" s="74" t="s">
        <v>58</v>
      </c>
      <c r="P132" s="70">
        <f t="shared" si="6"/>
        <v>0.28949999999999998</v>
      </c>
    </row>
    <row r="133" spans="1:16">
      <c r="A133" s="112"/>
      <c r="B133" s="108">
        <v>45</v>
      </c>
      <c r="C133" s="109" t="s">
        <v>59</v>
      </c>
      <c r="D133" s="70">
        <f t="shared" si="10"/>
        <v>0.22842639593908629</v>
      </c>
      <c r="E133" s="110">
        <v>41.27</v>
      </c>
      <c r="F133" s="111">
        <v>2.016</v>
      </c>
      <c r="G133" s="107">
        <f t="shared" si="8"/>
        <v>43.286000000000001</v>
      </c>
      <c r="H133" s="108">
        <v>7.32</v>
      </c>
      <c r="I133" s="109" t="s">
        <v>60</v>
      </c>
      <c r="J133" s="71">
        <f t="shared" si="11"/>
        <v>7.32</v>
      </c>
      <c r="K133" s="72">
        <v>2832</v>
      </c>
      <c r="L133" s="74" t="s">
        <v>58</v>
      </c>
      <c r="M133" s="70">
        <f t="shared" si="5"/>
        <v>0.28320000000000001</v>
      </c>
      <c r="N133" s="72">
        <v>3027</v>
      </c>
      <c r="O133" s="74" t="s">
        <v>58</v>
      </c>
      <c r="P133" s="70">
        <f t="shared" si="6"/>
        <v>0.30270000000000002</v>
      </c>
    </row>
    <row r="134" spans="1:16">
      <c r="A134" s="112"/>
      <c r="B134" s="108">
        <v>50</v>
      </c>
      <c r="C134" s="109" t="s">
        <v>59</v>
      </c>
      <c r="D134" s="70">
        <f t="shared" si="10"/>
        <v>0.25380710659898476</v>
      </c>
      <c r="E134" s="110">
        <v>45.28</v>
      </c>
      <c r="F134" s="111">
        <v>1.865</v>
      </c>
      <c r="G134" s="107">
        <f t="shared" si="8"/>
        <v>47.145000000000003</v>
      </c>
      <c r="H134" s="108">
        <v>7.8</v>
      </c>
      <c r="I134" s="109" t="s">
        <v>60</v>
      </c>
      <c r="J134" s="71">
        <f t="shared" si="11"/>
        <v>7.8</v>
      </c>
      <c r="K134" s="72">
        <v>2950</v>
      </c>
      <c r="L134" s="74" t="s">
        <v>58</v>
      </c>
      <c r="M134" s="70">
        <f t="shared" si="5"/>
        <v>0.29500000000000004</v>
      </c>
      <c r="N134" s="72">
        <v>3138</v>
      </c>
      <c r="O134" s="74" t="s">
        <v>58</v>
      </c>
      <c r="P134" s="70">
        <f t="shared" si="6"/>
        <v>0.31379999999999997</v>
      </c>
    </row>
    <row r="135" spans="1:16">
      <c r="A135" s="112"/>
      <c r="B135" s="108">
        <v>55</v>
      </c>
      <c r="C135" s="109" t="s">
        <v>59</v>
      </c>
      <c r="D135" s="70">
        <f t="shared" si="10"/>
        <v>0.27918781725888325</v>
      </c>
      <c r="E135" s="110">
        <v>49.06</v>
      </c>
      <c r="F135" s="111">
        <v>1.738</v>
      </c>
      <c r="G135" s="107">
        <f t="shared" si="8"/>
        <v>50.798000000000002</v>
      </c>
      <c r="H135" s="108">
        <v>8.26</v>
      </c>
      <c r="I135" s="109" t="s">
        <v>60</v>
      </c>
      <c r="J135" s="71">
        <f t="shared" si="11"/>
        <v>8.26</v>
      </c>
      <c r="K135" s="72">
        <v>3048</v>
      </c>
      <c r="L135" s="74" t="s">
        <v>58</v>
      </c>
      <c r="M135" s="70">
        <f t="shared" si="5"/>
        <v>0.30480000000000002</v>
      </c>
      <c r="N135" s="72">
        <v>3232</v>
      </c>
      <c r="O135" s="74" t="s">
        <v>58</v>
      </c>
      <c r="P135" s="70">
        <f t="shared" si="6"/>
        <v>0.32320000000000004</v>
      </c>
    </row>
    <row r="136" spans="1:16">
      <c r="A136" s="112"/>
      <c r="B136" s="108">
        <v>60</v>
      </c>
      <c r="C136" s="109" t="s">
        <v>59</v>
      </c>
      <c r="D136" s="70">
        <f t="shared" si="10"/>
        <v>0.30456852791878175</v>
      </c>
      <c r="E136" s="110">
        <v>52.61</v>
      </c>
      <c r="F136" s="111">
        <v>1.6279999999999999</v>
      </c>
      <c r="G136" s="107">
        <f t="shared" si="8"/>
        <v>54.238</v>
      </c>
      <c r="H136" s="108">
        <v>8.68</v>
      </c>
      <c r="I136" s="109" t="s">
        <v>60</v>
      </c>
      <c r="J136" s="71">
        <f t="shared" si="11"/>
        <v>8.68</v>
      </c>
      <c r="K136" s="72">
        <v>3130</v>
      </c>
      <c r="L136" s="74" t="s">
        <v>58</v>
      </c>
      <c r="M136" s="70">
        <f t="shared" si="5"/>
        <v>0.313</v>
      </c>
      <c r="N136" s="72">
        <v>3313</v>
      </c>
      <c r="O136" s="74" t="s">
        <v>58</v>
      </c>
      <c r="P136" s="70">
        <f t="shared" si="6"/>
        <v>0.33130000000000004</v>
      </c>
    </row>
    <row r="137" spans="1:16">
      <c r="A137" s="112"/>
      <c r="B137" s="108">
        <v>65</v>
      </c>
      <c r="C137" s="109" t="s">
        <v>59</v>
      </c>
      <c r="D137" s="70">
        <f t="shared" si="10"/>
        <v>0.32994923857868019</v>
      </c>
      <c r="E137" s="110">
        <v>55.93</v>
      </c>
      <c r="F137" s="111">
        <v>1.5329999999999999</v>
      </c>
      <c r="G137" s="107">
        <f t="shared" si="8"/>
        <v>57.463000000000001</v>
      </c>
      <c r="H137" s="108">
        <v>9.08</v>
      </c>
      <c r="I137" s="109" t="s">
        <v>60</v>
      </c>
      <c r="J137" s="71">
        <f t="shared" si="11"/>
        <v>9.08</v>
      </c>
      <c r="K137" s="72">
        <v>3200</v>
      </c>
      <c r="L137" s="74" t="s">
        <v>58</v>
      </c>
      <c r="M137" s="70">
        <f t="shared" si="5"/>
        <v>0.32</v>
      </c>
      <c r="N137" s="72">
        <v>3384</v>
      </c>
      <c r="O137" s="74" t="s">
        <v>58</v>
      </c>
      <c r="P137" s="70">
        <f t="shared" si="6"/>
        <v>0.33839999999999998</v>
      </c>
    </row>
    <row r="138" spans="1:16">
      <c r="A138" s="112"/>
      <c r="B138" s="108">
        <v>70</v>
      </c>
      <c r="C138" s="109" t="s">
        <v>59</v>
      </c>
      <c r="D138" s="70">
        <f t="shared" si="10"/>
        <v>0.35532994923857869</v>
      </c>
      <c r="E138" s="110">
        <v>59.03</v>
      </c>
      <c r="F138" s="111">
        <v>1.4490000000000001</v>
      </c>
      <c r="G138" s="107">
        <f t="shared" si="8"/>
        <v>60.478999999999999</v>
      </c>
      <c r="H138" s="108">
        <v>9.4499999999999993</v>
      </c>
      <c r="I138" s="109" t="s">
        <v>60</v>
      </c>
      <c r="J138" s="71">
        <f t="shared" si="11"/>
        <v>9.4499999999999993</v>
      </c>
      <c r="K138" s="72">
        <v>3262</v>
      </c>
      <c r="L138" s="74" t="s">
        <v>58</v>
      </c>
      <c r="M138" s="70">
        <f t="shared" si="5"/>
        <v>0.32619999999999999</v>
      </c>
      <c r="N138" s="72">
        <v>3447</v>
      </c>
      <c r="O138" s="74" t="s">
        <v>58</v>
      </c>
      <c r="P138" s="70">
        <f t="shared" si="6"/>
        <v>0.34470000000000001</v>
      </c>
    </row>
    <row r="139" spans="1:16">
      <c r="A139" s="112"/>
      <c r="B139" s="108">
        <v>80</v>
      </c>
      <c r="C139" s="109" t="s">
        <v>59</v>
      </c>
      <c r="D139" s="70">
        <f t="shared" si="10"/>
        <v>0.40609137055837563</v>
      </c>
      <c r="E139" s="110">
        <v>64.59</v>
      </c>
      <c r="F139" s="111">
        <v>1.3089999999999999</v>
      </c>
      <c r="G139" s="107">
        <f t="shared" si="8"/>
        <v>65.899000000000001</v>
      </c>
      <c r="H139" s="108">
        <v>10.15</v>
      </c>
      <c r="I139" s="109" t="s">
        <v>60</v>
      </c>
      <c r="J139" s="71">
        <f t="shared" si="11"/>
        <v>10.15</v>
      </c>
      <c r="K139" s="72">
        <v>3438</v>
      </c>
      <c r="L139" s="74" t="s">
        <v>58</v>
      </c>
      <c r="M139" s="70">
        <f t="shared" si="5"/>
        <v>0.34379999999999999</v>
      </c>
      <c r="N139" s="72">
        <v>3554</v>
      </c>
      <c r="O139" s="74" t="s">
        <v>58</v>
      </c>
      <c r="P139" s="70">
        <f t="shared" si="6"/>
        <v>0.35539999999999999</v>
      </c>
    </row>
    <row r="140" spans="1:16">
      <c r="A140" s="112"/>
      <c r="B140" s="108">
        <v>90</v>
      </c>
      <c r="C140" s="113" t="s">
        <v>59</v>
      </c>
      <c r="D140" s="70">
        <f t="shared" si="10"/>
        <v>0.45685279187817257</v>
      </c>
      <c r="E140" s="110">
        <v>69.42</v>
      </c>
      <c r="F140" s="111">
        <v>1.196</v>
      </c>
      <c r="G140" s="107">
        <f t="shared" si="8"/>
        <v>70.616</v>
      </c>
      <c r="H140" s="108">
        <v>10.8</v>
      </c>
      <c r="I140" s="109" t="s">
        <v>60</v>
      </c>
      <c r="J140" s="71">
        <f t="shared" si="11"/>
        <v>10.8</v>
      </c>
      <c r="K140" s="72">
        <v>3581</v>
      </c>
      <c r="L140" s="74" t="s">
        <v>58</v>
      </c>
      <c r="M140" s="70">
        <f t="shared" si="5"/>
        <v>0.35809999999999997</v>
      </c>
      <c r="N140" s="72">
        <v>3643</v>
      </c>
      <c r="O140" s="74" t="s">
        <v>58</v>
      </c>
      <c r="P140" s="70">
        <f t="shared" si="6"/>
        <v>0.36429999999999996</v>
      </c>
    </row>
    <row r="141" spans="1:16">
      <c r="B141" s="108">
        <v>100</v>
      </c>
      <c r="C141" s="74" t="s">
        <v>59</v>
      </c>
      <c r="D141" s="70">
        <f t="shared" si="10"/>
        <v>0.50761421319796951</v>
      </c>
      <c r="E141" s="110">
        <v>73.62</v>
      </c>
      <c r="F141" s="111">
        <v>1.1020000000000001</v>
      </c>
      <c r="G141" s="107">
        <f t="shared" si="8"/>
        <v>74.722000000000008</v>
      </c>
      <c r="H141" s="72">
        <v>11.41</v>
      </c>
      <c r="I141" s="74" t="s">
        <v>60</v>
      </c>
      <c r="J141" s="71">
        <f t="shared" si="11"/>
        <v>11.41</v>
      </c>
      <c r="K141" s="72">
        <v>3702</v>
      </c>
      <c r="L141" s="74" t="s">
        <v>58</v>
      </c>
      <c r="M141" s="70">
        <f t="shared" si="5"/>
        <v>0.37019999999999997</v>
      </c>
      <c r="N141" s="72">
        <v>3718</v>
      </c>
      <c r="O141" s="74" t="s">
        <v>58</v>
      </c>
      <c r="P141" s="70">
        <f t="shared" si="6"/>
        <v>0.37180000000000002</v>
      </c>
    </row>
    <row r="142" spans="1:16">
      <c r="B142" s="108">
        <v>110</v>
      </c>
      <c r="C142" s="74" t="s">
        <v>59</v>
      </c>
      <c r="D142" s="70">
        <f t="shared" si="10"/>
        <v>0.55837563451776651</v>
      </c>
      <c r="E142" s="110">
        <v>77.290000000000006</v>
      </c>
      <c r="F142" s="111">
        <v>1.0229999999999999</v>
      </c>
      <c r="G142" s="107">
        <f t="shared" si="8"/>
        <v>78.313000000000002</v>
      </c>
      <c r="H142" s="72">
        <v>11.99</v>
      </c>
      <c r="I142" s="74" t="s">
        <v>60</v>
      </c>
      <c r="J142" s="71">
        <f t="shared" si="11"/>
        <v>11.99</v>
      </c>
      <c r="K142" s="72">
        <v>3807</v>
      </c>
      <c r="L142" s="74" t="s">
        <v>58</v>
      </c>
      <c r="M142" s="70">
        <f t="shared" si="5"/>
        <v>0.38069999999999998</v>
      </c>
      <c r="N142" s="72">
        <v>3784</v>
      </c>
      <c r="O142" s="74" t="s">
        <v>58</v>
      </c>
      <c r="P142" s="70">
        <f t="shared" si="6"/>
        <v>0.37839999999999996</v>
      </c>
    </row>
    <row r="143" spans="1:16">
      <c r="B143" s="108">
        <v>120</v>
      </c>
      <c r="C143" s="74" t="s">
        <v>59</v>
      </c>
      <c r="D143" s="70">
        <f t="shared" si="10"/>
        <v>0.6091370558375635</v>
      </c>
      <c r="E143" s="110">
        <v>80.52</v>
      </c>
      <c r="F143" s="111">
        <v>0.95550000000000002</v>
      </c>
      <c r="G143" s="107">
        <f t="shared" si="8"/>
        <v>81.475499999999997</v>
      </c>
      <c r="H143" s="72">
        <v>12.55</v>
      </c>
      <c r="I143" s="74" t="s">
        <v>60</v>
      </c>
      <c r="J143" s="71">
        <f t="shared" si="11"/>
        <v>12.55</v>
      </c>
      <c r="K143" s="72">
        <v>3901</v>
      </c>
      <c r="L143" s="74" t="s">
        <v>58</v>
      </c>
      <c r="M143" s="70">
        <f t="shared" si="5"/>
        <v>0.3901</v>
      </c>
      <c r="N143" s="72">
        <v>3842</v>
      </c>
      <c r="O143" s="74" t="s">
        <v>58</v>
      </c>
      <c r="P143" s="70">
        <f t="shared" si="6"/>
        <v>0.38419999999999999</v>
      </c>
    </row>
    <row r="144" spans="1:16">
      <c r="B144" s="108">
        <v>130</v>
      </c>
      <c r="C144" s="74" t="s">
        <v>59</v>
      </c>
      <c r="D144" s="70">
        <f t="shared" si="10"/>
        <v>0.65989847715736039</v>
      </c>
      <c r="E144" s="110">
        <v>83.36</v>
      </c>
      <c r="F144" s="111">
        <v>0.89710000000000001</v>
      </c>
      <c r="G144" s="107">
        <f t="shared" si="8"/>
        <v>84.257099999999994</v>
      </c>
      <c r="H144" s="72">
        <v>13.08</v>
      </c>
      <c r="I144" s="74" t="s">
        <v>60</v>
      </c>
      <c r="J144" s="71">
        <f t="shared" si="11"/>
        <v>13.08</v>
      </c>
      <c r="K144" s="72">
        <v>3985</v>
      </c>
      <c r="L144" s="74" t="s">
        <v>58</v>
      </c>
      <c r="M144" s="70">
        <f t="shared" si="5"/>
        <v>0.39849999999999997</v>
      </c>
      <c r="N144" s="72">
        <v>3894</v>
      </c>
      <c r="O144" s="74" t="s">
        <v>58</v>
      </c>
      <c r="P144" s="70">
        <f t="shared" si="6"/>
        <v>0.38940000000000002</v>
      </c>
    </row>
    <row r="145" spans="2:16">
      <c r="B145" s="108">
        <v>140</v>
      </c>
      <c r="C145" s="74" t="s">
        <v>59</v>
      </c>
      <c r="D145" s="70">
        <f t="shared" si="10"/>
        <v>0.71065989847715738</v>
      </c>
      <c r="E145" s="110">
        <v>85.89</v>
      </c>
      <c r="F145" s="111">
        <v>0.84599999999999997</v>
      </c>
      <c r="G145" s="107">
        <f t="shared" si="8"/>
        <v>86.736000000000004</v>
      </c>
      <c r="H145" s="72">
        <v>13.6</v>
      </c>
      <c r="I145" s="74" t="s">
        <v>60</v>
      </c>
      <c r="J145" s="71">
        <f t="shared" si="11"/>
        <v>13.6</v>
      </c>
      <c r="K145" s="72">
        <v>4062</v>
      </c>
      <c r="L145" s="74" t="s">
        <v>58</v>
      </c>
      <c r="M145" s="70">
        <f t="shared" si="5"/>
        <v>0.40620000000000001</v>
      </c>
      <c r="N145" s="72">
        <v>3940</v>
      </c>
      <c r="O145" s="74" t="s">
        <v>58</v>
      </c>
      <c r="P145" s="70">
        <f t="shared" si="6"/>
        <v>0.39400000000000002</v>
      </c>
    </row>
    <row r="146" spans="2:16">
      <c r="B146" s="108">
        <v>150</v>
      </c>
      <c r="C146" s="74" t="s">
        <v>59</v>
      </c>
      <c r="D146" s="70">
        <f t="shared" si="10"/>
        <v>0.76142131979695427</v>
      </c>
      <c r="E146" s="110">
        <v>88.14</v>
      </c>
      <c r="F146" s="111">
        <v>0.80089999999999995</v>
      </c>
      <c r="G146" s="107">
        <f t="shared" si="8"/>
        <v>88.940899999999999</v>
      </c>
      <c r="H146" s="72">
        <v>14.1</v>
      </c>
      <c r="I146" s="74" t="s">
        <v>60</v>
      </c>
      <c r="J146" s="71">
        <f t="shared" si="11"/>
        <v>14.1</v>
      </c>
      <c r="K146" s="72">
        <v>4134</v>
      </c>
      <c r="L146" s="74" t="s">
        <v>58</v>
      </c>
      <c r="M146" s="70">
        <f t="shared" si="5"/>
        <v>0.41340000000000005</v>
      </c>
      <c r="N146" s="72">
        <v>3983</v>
      </c>
      <c r="O146" s="74" t="s">
        <v>58</v>
      </c>
      <c r="P146" s="70">
        <f t="shared" si="6"/>
        <v>0.39829999999999999</v>
      </c>
    </row>
    <row r="147" spans="2:16">
      <c r="B147" s="108">
        <v>160</v>
      </c>
      <c r="C147" s="74" t="s">
        <v>59</v>
      </c>
      <c r="D147" s="70">
        <f t="shared" si="10"/>
        <v>0.81218274111675126</v>
      </c>
      <c r="E147" s="110">
        <v>90.16</v>
      </c>
      <c r="F147" s="111">
        <v>0.76070000000000004</v>
      </c>
      <c r="G147" s="107">
        <f t="shared" si="8"/>
        <v>90.920699999999997</v>
      </c>
      <c r="H147" s="72">
        <v>14.6</v>
      </c>
      <c r="I147" s="74" t="s">
        <v>60</v>
      </c>
      <c r="J147" s="71">
        <f t="shared" si="11"/>
        <v>14.6</v>
      </c>
      <c r="K147" s="72">
        <v>4201</v>
      </c>
      <c r="L147" s="74" t="s">
        <v>58</v>
      </c>
      <c r="M147" s="70">
        <f t="shared" si="5"/>
        <v>0.42009999999999997</v>
      </c>
      <c r="N147" s="72">
        <v>4023</v>
      </c>
      <c r="O147" s="74" t="s">
        <v>58</v>
      </c>
      <c r="P147" s="70">
        <f t="shared" si="6"/>
        <v>0.40229999999999999</v>
      </c>
    </row>
    <row r="148" spans="2:16">
      <c r="B148" s="108">
        <v>170</v>
      </c>
      <c r="C148" s="74" t="s">
        <v>59</v>
      </c>
      <c r="D148" s="70">
        <f t="shared" si="10"/>
        <v>0.86294416243654826</v>
      </c>
      <c r="E148" s="110">
        <v>91.97</v>
      </c>
      <c r="F148" s="111">
        <v>0.72470000000000001</v>
      </c>
      <c r="G148" s="107">
        <f t="shared" si="8"/>
        <v>92.694699999999997</v>
      </c>
      <c r="H148" s="72">
        <v>15.08</v>
      </c>
      <c r="I148" s="74" t="s">
        <v>60</v>
      </c>
      <c r="J148" s="71">
        <f t="shared" si="11"/>
        <v>15.08</v>
      </c>
      <c r="K148" s="72">
        <v>4263</v>
      </c>
      <c r="L148" s="74" t="s">
        <v>58</v>
      </c>
      <c r="M148" s="70">
        <f t="shared" ref="M148:M164" si="12">K148/1000/10</f>
        <v>0.42630000000000001</v>
      </c>
      <c r="N148" s="72">
        <v>4059</v>
      </c>
      <c r="O148" s="74" t="s">
        <v>58</v>
      </c>
      <c r="P148" s="70">
        <f t="shared" ref="P148:P187" si="13">N148/1000/10</f>
        <v>0.40590000000000004</v>
      </c>
    </row>
    <row r="149" spans="2:16">
      <c r="B149" s="108">
        <v>180</v>
      </c>
      <c r="C149" s="74" t="s">
        <v>59</v>
      </c>
      <c r="D149" s="70">
        <f t="shared" si="10"/>
        <v>0.91370558375634514</v>
      </c>
      <c r="E149" s="110">
        <v>93.61</v>
      </c>
      <c r="F149" s="111">
        <v>0.69220000000000004</v>
      </c>
      <c r="G149" s="107">
        <f t="shared" ref="G149:G212" si="14">E149+F149</f>
        <v>94.302199999999999</v>
      </c>
      <c r="H149" s="72">
        <v>15.56</v>
      </c>
      <c r="I149" s="74" t="s">
        <v>60</v>
      </c>
      <c r="J149" s="71">
        <f t="shared" si="11"/>
        <v>15.56</v>
      </c>
      <c r="K149" s="72">
        <v>4323</v>
      </c>
      <c r="L149" s="74" t="s">
        <v>58</v>
      </c>
      <c r="M149" s="70">
        <f t="shared" si="12"/>
        <v>0.43230000000000002</v>
      </c>
      <c r="N149" s="72">
        <v>4094</v>
      </c>
      <c r="O149" s="74" t="s">
        <v>58</v>
      </c>
      <c r="P149" s="70">
        <f t="shared" si="13"/>
        <v>0.40940000000000004</v>
      </c>
    </row>
    <row r="150" spans="2:16">
      <c r="B150" s="108">
        <v>200</v>
      </c>
      <c r="C150" s="74" t="s">
        <v>59</v>
      </c>
      <c r="D150" s="70">
        <f t="shared" si="10"/>
        <v>1.015228426395939</v>
      </c>
      <c r="E150" s="110">
        <v>96.44</v>
      </c>
      <c r="F150" s="111">
        <v>0.63590000000000002</v>
      </c>
      <c r="G150" s="107">
        <f t="shared" si="14"/>
        <v>97.075900000000004</v>
      </c>
      <c r="H150" s="72">
        <v>16.48</v>
      </c>
      <c r="I150" s="74" t="s">
        <v>60</v>
      </c>
      <c r="J150" s="71">
        <f t="shared" si="11"/>
        <v>16.48</v>
      </c>
      <c r="K150" s="72">
        <v>4529</v>
      </c>
      <c r="L150" s="74" t="s">
        <v>58</v>
      </c>
      <c r="M150" s="70">
        <f t="shared" si="12"/>
        <v>0.45289999999999997</v>
      </c>
      <c r="N150" s="72">
        <v>4156</v>
      </c>
      <c r="O150" s="74" t="s">
        <v>58</v>
      </c>
      <c r="P150" s="70">
        <f t="shared" si="13"/>
        <v>0.41559999999999997</v>
      </c>
    </row>
    <row r="151" spans="2:16">
      <c r="B151" s="108">
        <v>225</v>
      </c>
      <c r="C151" s="74" t="s">
        <v>59</v>
      </c>
      <c r="D151" s="70">
        <f t="shared" si="10"/>
        <v>1.1421319796954315</v>
      </c>
      <c r="E151" s="110">
        <v>99.32</v>
      </c>
      <c r="F151" s="111">
        <v>0.57809999999999995</v>
      </c>
      <c r="G151" s="107">
        <f t="shared" si="14"/>
        <v>99.898099999999999</v>
      </c>
      <c r="H151" s="72">
        <v>17.61</v>
      </c>
      <c r="I151" s="74" t="s">
        <v>60</v>
      </c>
      <c r="J151" s="71">
        <f t="shared" si="11"/>
        <v>17.61</v>
      </c>
      <c r="K151" s="72">
        <v>4814</v>
      </c>
      <c r="L151" s="74" t="s">
        <v>58</v>
      </c>
      <c r="M151" s="70">
        <f t="shared" si="12"/>
        <v>0.48139999999999999</v>
      </c>
      <c r="N151" s="72">
        <v>4225</v>
      </c>
      <c r="O151" s="74" t="s">
        <v>58</v>
      </c>
      <c r="P151" s="70">
        <f t="shared" si="13"/>
        <v>0.42249999999999999</v>
      </c>
    </row>
    <row r="152" spans="2:16">
      <c r="B152" s="108">
        <v>250</v>
      </c>
      <c r="C152" s="74" t="s">
        <v>59</v>
      </c>
      <c r="D152" s="70">
        <f t="shared" si="10"/>
        <v>1.2690355329949239</v>
      </c>
      <c r="E152" s="110">
        <v>101.6</v>
      </c>
      <c r="F152" s="111">
        <v>0.53059999999999996</v>
      </c>
      <c r="G152" s="107">
        <f t="shared" si="14"/>
        <v>102.1306</v>
      </c>
      <c r="H152" s="72">
        <v>18.71</v>
      </c>
      <c r="I152" s="74" t="s">
        <v>60</v>
      </c>
      <c r="J152" s="71">
        <f t="shared" si="11"/>
        <v>18.71</v>
      </c>
      <c r="K152" s="72">
        <v>5068</v>
      </c>
      <c r="L152" s="74" t="s">
        <v>58</v>
      </c>
      <c r="M152" s="70">
        <f t="shared" si="12"/>
        <v>0.50679999999999992</v>
      </c>
      <c r="N152" s="72">
        <v>4287</v>
      </c>
      <c r="O152" s="74" t="s">
        <v>58</v>
      </c>
      <c r="P152" s="70">
        <f t="shared" si="13"/>
        <v>0.42869999999999997</v>
      </c>
    </row>
    <row r="153" spans="2:16">
      <c r="B153" s="108">
        <v>275</v>
      </c>
      <c r="C153" s="74" t="s">
        <v>59</v>
      </c>
      <c r="D153" s="70">
        <f t="shared" ref="D153:D166" si="15">B153/$C$5</f>
        <v>1.3959390862944163</v>
      </c>
      <c r="E153" s="110">
        <v>103.5</v>
      </c>
      <c r="F153" s="111">
        <v>0.4909</v>
      </c>
      <c r="G153" s="107">
        <f t="shared" si="14"/>
        <v>103.9909</v>
      </c>
      <c r="H153" s="72">
        <v>19.78</v>
      </c>
      <c r="I153" s="74" t="s">
        <v>60</v>
      </c>
      <c r="J153" s="71">
        <f t="shared" si="11"/>
        <v>19.78</v>
      </c>
      <c r="K153" s="72">
        <v>5301</v>
      </c>
      <c r="L153" s="74" t="s">
        <v>58</v>
      </c>
      <c r="M153" s="70">
        <f t="shared" si="12"/>
        <v>0.53010000000000002</v>
      </c>
      <c r="N153" s="72">
        <v>4343</v>
      </c>
      <c r="O153" s="74" t="s">
        <v>58</v>
      </c>
      <c r="P153" s="70">
        <f t="shared" si="13"/>
        <v>0.43430000000000002</v>
      </c>
    </row>
    <row r="154" spans="2:16">
      <c r="B154" s="108">
        <v>300</v>
      </c>
      <c r="C154" s="74" t="s">
        <v>59</v>
      </c>
      <c r="D154" s="70">
        <f t="shared" si="15"/>
        <v>1.5228426395939085</v>
      </c>
      <c r="E154" s="110">
        <v>105</v>
      </c>
      <c r="F154" s="111">
        <v>0.45710000000000001</v>
      </c>
      <c r="G154" s="107">
        <f t="shared" si="14"/>
        <v>105.4571</v>
      </c>
      <c r="H154" s="72">
        <v>20.84</v>
      </c>
      <c r="I154" s="74" t="s">
        <v>60</v>
      </c>
      <c r="J154" s="71">
        <f t="shared" si="11"/>
        <v>20.84</v>
      </c>
      <c r="K154" s="72">
        <v>5516</v>
      </c>
      <c r="L154" s="74" t="s">
        <v>58</v>
      </c>
      <c r="M154" s="70">
        <f t="shared" si="12"/>
        <v>0.55159999999999998</v>
      </c>
      <c r="N154" s="72">
        <v>4394</v>
      </c>
      <c r="O154" s="74" t="s">
        <v>58</v>
      </c>
      <c r="P154" s="70">
        <f t="shared" si="13"/>
        <v>0.43940000000000001</v>
      </c>
    </row>
    <row r="155" spans="2:16">
      <c r="B155" s="108">
        <v>325</v>
      </c>
      <c r="C155" s="74" t="s">
        <v>59</v>
      </c>
      <c r="D155" s="70">
        <f t="shared" si="15"/>
        <v>1.649746192893401</v>
      </c>
      <c r="E155" s="110">
        <v>106.2</v>
      </c>
      <c r="F155" s="111">
        <v>0.42799999999999999</v>
      </c>
      <c r="G155" s="107">
        <f t="shared" si="14"/>
        <v>106.628</v>
      </c>
      <c r="H155" s="72">
        <v>21.89</v>
      </c>
      <c r="I155" s="74" t="s">
        <v>60</v>
      </c>
      <c r="J155" s="71">
        <f t="shared" si="11"/>
        <v>21.89</v>
      </c>
      <c r="K155" s="72">
        <v>5718</v>
      </c>
      <c r="L155" s="74" t="s">
        <v>58</v>
      </c>
      <c r="M155" s="70">
        <f t="shared" si="12"/>
        <v>0.57179999999999997</v>
      </c>
      <c r="N155" s="72">
        <v>4442</v>
      </c>
      <c r="O155" s="74" t="s">
        <v>58</v>
      </c>
      <c r="P155" s="71">
        <f t="shared" si="13"/>
        <v>0.44420000000000004</v>
      </c>
    </row>
    <row r="156" spans="2:16">
      <c r="B156" s="108">
        <v>350</v>
      </c>
      <c r="C156" s="74" t="s">
        <v>59</v>
      </c>
      <c r="D156" s="70">
        <f t="shared" si="15"/>
        <v>1.7766497461928934</v>
      </c>
      <c r="E156" s="110">
        <v>107.3</v>
      </c>
      <c r="F156" s="111">
        <v>0.40260000000000001</v>
      </c>
      <c r="G156" s="107">
        <f t="shared" si="14"/>
        <v>107.7026</v>
      </c>
      <c r="H156" s="72">
        <v>22.92</v>
      </c>
      <c r="I156" s="74" t="s">
        <v>60</v>
      </c>
      <c r="J156" s="71">
        <f t="shared" si="11"/>
        <v>22.92</v>
      </c>
      <c r="K156" s="72">
        <v>5909</v>
      </c>
      <c r="L156" s="74" t="s">
        <v>58</v>
      </c>
      <c r="M156" s="70">
        <f t="shared" si="12"/>
        <v>0.59089999999999998</v>
      </c>
      <c r="N156" s="72">
        <v>4487</v>
      </c>
      <c r="O156" s="74" t="s">
        <v>58</v>
      </c>
      <c r="P156" s="71">
        <f t="shared" si="13"/>
        <v>0.44869999999999999</v>
      </c>
    </row>
    <row r="157" spans="2:16">
      <c r="B157" s="108">
        <v>375</v>
      </c>
      <c r="C157" s="74" t="s">
        <v>59</v>
      </c>
      <c r="D157" s="70">
        <f t="shared" si="15"/>
        <v>1.9035532994923858</v>
      </c>
      <c r="E157" s="110">
        <v>108.1</v>
      </c>
      <c r="F157" s="111">
        <v>0.38030000000000003</v>
      </c>
      <c r="G157" s="107">
        <f t="shared" si="14"/>
        <v>108.4803</v>
      </c>
      <c r="H157" s="72">
        <v>23.95</v>
      </c>
      <c r="I157" s="74" t="s">
        <v>60</v>
      </c>
      <c r="J157" s="71">
        <f t="shared" si="11"/>
        <v>23.95</v>
      </c>
      <c r="K157" s="72">
        <v>6091</v>
      </c>
      <c r="L157" s="74" t="s">
        <v>58</v>
      </c>
      <c r="M157" s="70">
        <f t="shared" si="12"/>
        <v>0.60909999999999997</v>
      </c>
      <c r="N157" s="72">
        <v>4529</v>
      </c>
      <c r="O157" s="74" t="s">
        <v>58</v>
      </c>
      <c r="P157" s="71">
        <f t="shared" si="13"/>
        <v>0.45289999999999997</v>
      </c>
    </row>
    <row r="158" spans="2:16">
      <c r="B158" s="108">
        <v>400</v>
      </c>
      <c r="C158" s="74" t="s">
        <v>59</v>
      </c>
      <c r="D158" s="70">
        <f t="shared" si="15"/>
        <v>2.030456852791878</v>
      </c>
      <c r="E158" s="110">
        <v>108.9</v>
      </c>
      <c r="F158" s="111">
        <v>0.36049999999999999</v>
      </c>
      <c r="G158" s="107">
        <f t="shared" si="14"/>
        <v>109.26050000000001</v>
      </c>
      <c r="H158" s="72">
        <v>24.97</v>
      </c>
      <c r="I158" s="74" t="s">
        <v>60</v>
      </c>
      <c r="J158" s="71">
        <f t="shared" si="11"/>
        <v>24.97</v>
      </c>
      <c r="K158" s="72">
        <v>6265</v>
      </c>
      <c r="L158" s="74" t="s">
        <v>58</v>
      </c>
      <c r="M158" s="70">
        <f t="shared" si="12"/>
        <v>0.62649999999999995</v>
      </c>
      <c r="N158" s="72">
        <v>4569</v>
      </c>
      <c r="O158" s="74" t="s">
        <v>58</v>
      </c>
      <c r="P158" s="71">
        <f t="shared" si="13"/>
        <v>0.45689999999999997</v>
      </c>
    </row>
    <row r="159" spans="2:16">
      <c r="B159" s="108">
        <v>450</v>
      </c>
      <c r="C159" s="74" t="s">
        <v>59</v>
      </c>
      <c r="D159" s="70">
        <f t="shared" si="15"/>
        <v>2.2842639593908629</v>
      </c>
      <c r="E159" s="110">
        <v>110.6</v>
      </c>
      <c r="F159" s="111">
        <v>0.32679999999999998</v>
      </c>
      <c r="G159" s="107">
        <f t="shared" si="14"/>
        <v>110.9268</v>
      </c>
      <c r="H159" s="72">
        <v>26.98</v>
      </c>
      <c r="I159" s="74" t="s">
        <v>60</v>
      </c>
      <c r="J159" s="71">
        <f t="shared" si="11"/>
        <v>26.98</v>
      </c>
      <c r="K159" s="72">
        <v>6891</v>
      </c>
      <c r="L159" s="74" t="s">
        <v>58</v>
      </c>
      <c r="M159" s="71">
        <f t="shared" si="12"/>
        <v>0.68910000000000005</v>
      </c>
      <c r="N159" s="72">
        <v>4643</v>
      </c>
      <c r="O159" s="74" t="s">
        <v>58</v>
      </c>
      <c r="P159" s="71">
        <f t="shared" si="13"/>
        <v>0.46429999999999999</v>
      </c>
    </row>
    <row r="160" spans="2:16">
      <c r="B160" s="108">
        <v>500</v>
      </c>
      <c r="C160" s="74" t="s">
        <v>59</v>
      </c>
      <c r="D160" s="70">
        <f t="shared" si="15"/>
        <v>2.5380710659898478</v>
      </c>
      <c r="E160" s="110">
        <v>111.1</v>
      </c>
      <c r="F160" s="111">
        <v>0.29930000000000001</v>
      </c>
      <c r="G160" s="107">
        <f t="shared" si="14"/>
        <v>111.3993</v>
      </c>
      <c r="H160" s="72">
        <v>28.98</v>
      </c>
      <c r="I160" s="74" t="s">
        <v>60</v>
      </c>
      <c r="J160" s="71">
        <f t="shared" si="11"/>
        <v>28.98</v>
      </c>
      <c r="K160" s="72">
        <v>7455</v>
      </c>
      <c r="L160" s="74" t="s">
        <v>58</v>
      </c>
      <c r="M160" s="71">
        <f t="shared" si="12"/>
        <v>0.74550000000000005</v>
      </c>
      <c r="N160" s="72">
        <v>4712</v>
      </c>
      <c r="O160" s="74" t="s">
        <v>58</v>
      </c>
      <c r="P160" s="71">
        <f t="shared" si="13"/>
        <v>0.47119999999999995</v>
      </c>
    </row>
    <row r="161" spans="2:16">
      <c r="B161" s="108">
        <v>550</v>
      </c>
      <c r="C161" s="74" t="s">
        <v>59</v>
      </c>
      <c r="D161" s="70">
        <f t="shared" si="15"/>
        <v>2.7918781725888326</v>
      </c>
      <c r="E161" s="110">
        <v>111.6</v>
      </c>
      <c r="F161" s="111">
        <v>0.27629999999999999</v>
      </c>
      <c r="G161" s="107">
        <f t="shared" si="14"/>
        <v>111.8763</v>
      </c>
      <c r="H161" s="72">
        <v>30.97</v>
      </c>
      <c r="I161" s="74" t="s">
        <v>60</v>
      </c>
      <c r="J161" s="71">
        <f t="shared" si="11"/>
        <v>30.97</v>
      </c>
      <c r="K161" s="72">
        <v>7974</v>
      </c>
      <c r="L161" s="74" t="s">
        <v>58</v>
      </c>
      <c r="M161" s="71">
        <f t="shared" si="12"/>
        <v>0.7974</v>
      </c>
      <c r="N161" s="72">
        <v>4777</v>
      </c>
      <c r="O161" s="74" t="s">
        <v>58</v>
      </c>
      <c r="P161" s="71">
        <f t="shared" si="13"/>
        <v>0.47770000000000001</v>
      </c>
    </row>
    <row r="162" spans="2:16">
      <c r="B162" s="108">
        <v>600</v>
      </c>
      <c r="C162" s="74" t="s">
        <v>59</v>
      </c>
      <c r="D162" s="70">
        <f t="shared" si="15"/>
        <v>3.0456852791878171</v>
      </c>
      <c r="E162" s="110">
        <v>111.9</v>
      </c>
      <c r="F162" s="111">
        <v>0.25690000000000002</v>
      </c>
      <c r="G162" s="107">
        <f t="shared" si="14"/>
        <v>112.15690000000001</v>
      </c>
      <c r="H162" s="72">
        <v>32.950000000000003</v>
      </c>
      <c r="I162" s="74" t="s">
        <v>60</v>
      </c>
      <c r="J162" s="71">
        <f t="shared" si="11"/>
        <v>32.950000000000003</v>
      </c>
      <c r="K162" s="72">
        <v>8458</v>
      </c>
      <c r="L162" s="74" t="s">
        <v>58</v>
      </c>
      <c r="M162" s="71">
        <f t="shared" si="12"/>
        <v>0.8458</v>
      </c>
      <c r="N162" s="72">
        <v>4838</v>
      </c>
      <c r="O162" s="74" t="s">
        <v>58</v>
      </c>
      <c r="P162" s="71">
        <f t="shared" si="13"/>
        <v>0.48380000000000001</v>
      </c>
    </row>
    <row r="163" spans="2:16">
      <c r="B163" s="108">
        <v>650</v>
      </c>
      <c r="C163" s="74" t="s">
        <v>59</v>
      </c>
      <c r="D163" s="70">
        <f t="shared" si="15"/>
        <v>3.2994923857868019</v>
      </c>
      <c r="E163" s="110">
        <v>112</v>
      </c>
      <c r="F163" s="111">
        <v>0.24010000000000001</v>
      </c>
      <c r="G163" s="107">
        <f t="shared" si="14"/>
        <v>112.2401</v>
      </c>
      <c r="H163" s="72">
        <v>34.93</v>
      </c>
      <c r="I163" s="74" t="s">
        <v>60</v>
      </c>
      <c r="J163" s="71">
        <f t="shared" si="11"/>
        <v>34.93</v>
      </c>
      <c r="K163" s="72">
        <v>8914</v>
      </c>
      <c r="L163" s="74" t="s">
        <v>58</v>
      </c>
      <c r="M163" s="71">
        <f t="shared" si="12"/>
        <v>0.89139999999999997</v>
      </c>
      <c r="N163" s="72">
        <v>4897</v>
      </c>
      <c r="O163" s="74" t="s">
        <v>58</v>
      </c>
      <c r="P163" s="71">
        <f t="shared" si="13"/>
        <v>0.48970000000000002</v>
      </c>
    </row>
    <row r="164" spans="2:16">
      <c r="B164" s="108">
        <v>700</v>
      </c>
      <c r="C164" s="74" t="s">
        <v>59</v>
      </c>
      <c r="D164" s="70">
        <f t="shared" si="15"/>
        <v>3.5532994923857868</v>
      </c>
      <c r="E164" s="110">
        <v>112</v>
      </c>
      <c r="F164" s="111">
        <v>0.22559999999999999</v>
      </c>
      <c r="G164" s="107">
        <f t="shared" si="14"/>
        <v>112.2256</v>
      </c>
      <c r="H164" s="72">
        <v>36.9</v>
      </c>
      <c r="I164" s="74" t="s">
        <v>60</v>
      </c>
      <c r="J164" s="71">
        <f t="shared" si="11"/>
        <v>36.9</v>
      </c>
      <c r="K164" s="72">
        <v>9348</v>
      </c>
      <c r="L164" s="74" t="s">
        <v>58</v>
      </c>
      <c r="M164" s="71">
        <f t="shared" si="12"/>
        <v>0.93480000000000008</v>
      </c>
      <c r="N164" s="72">
        <v>4953</v>
      </c>
      <c r="O164" s="74" t="s">
        <v>58</v>
      </c>
      <c r="P164" s="71">
        <f t="shared" si="13"/>
        <v>0.49530000000000002</v>
      </c>
    </row>
    <row r="165" spans="2:16">
      <c r="B165" s="108">
        <v>800</v>
      </c>
      <c r="C165" s="74" t="s">
        <v>59</v>
      </c>
      <c r="D165" s="70">
        <f t="shared" si="15"/>
        <v>4.0609137055837561</v>
      </c>
      <c r="E165" s="110">
        <v>111.5</v>
      </c>
      <c r="F165" s="111">
        <v>0.20150000000000001</v>
      </c>
      <c r="G165" s="107">
        <f t="shared" si="14"/>
        <v>111.7015</v>
      </c>
      <c r="H165" s="72">
        <v>40.869999999999997</v>
      </c>
      <c r="I165" s="74" t="s">
        <v>60</v>
      </c>
      <c r="J165" s="71">
        <f t="shared" si="11"/>
        <v>40.869999999999997</v>
      </c>
      <c r="K165" s="72">
        <v>1.0900000000000001</v>
      </c>
      <c r="L165" s="73" t="s">
        <v>60</v>
      </c>
      <c r="M165" s="71">
        <f t="shared" ref="M165:M220" si="16">K165</f>
        <v>1.0900000000000001</v>
      </c>
      <c r="N165" s="72">
        <v>5060</v>
      </c>
      <c r="O165" s="74" t="s">
        <v>58</v>
      </c>
      <c r="P165" s="71">
        <f t="shared" si="13"/>
        <v>0.50600000000000001</v>
      </c>
    </row>
    <row r="166" spans="2:16">
      <c r="B166" s="108">
        <v>900</v>
      </c>
      <c r="C166" s="74" t="s">
        <v>59</v>
      </c>
      <c r="D166" s="70">
        <f t="shared" si="15"/>
        <v>4.5685279187817258</v>
      </c>
      <c r="E166" s="110">
        <v>110.7</v>
      </c>
      <c r="F166" s="111">
        <v>0.18229999999999999</v>
      </c>
      <c r="G166" s="107">
        <f t="shared" si="14"/>
        <v>110.8823</v>
      </c>
      <c r="H166" s="72">
        <v>44.85</v>
      </c>
      <c r="I166" s="74" t="s">
        <v>60</v>
      </c>
      <c r="J166" s="71">
        <f t="shared" si="11"/>
        <v>44.85</v>
      </c>
      <c r="K166" s="72">
        <v>1.23</v>
      </c>
      <c r="L166" s="74" t="s">
        <v>60</v>
      </c>
      <c r="M166" s="71">
        <f t="shared" si="16"/>
        <v>1.23</v>
      </c>
      <c r="N166" s="72">
        <v>5161</v>
      </c>
      <c r="O166" s="74" t="s">
        <v>58</v>
      </c>
      <c r="P166" s="71">
        <f t="shared" si="13"/>
        <v>0.5161</v>
      </c>
    </row>
    <row r="167" spans="2:16">
      <c r="B167" s="108">
        <v>1</v>
      </c>
      <c r="C167" s="73" t="s">
        <v>61</v>
      </c>
      <c r="D167" s="70">
        <f t="shared" ref="D167:D228" si="17">B167*1000/$C$5</f>
        <v>5.0761421319796955</v>
      </c>
      <c r="E167" s="110">
        <v>109.7</v>
      </c>
      <c r="F167" s="111">
        <v>0.1666</v>
      </c>
      <c r="G167" s="107">
        <f t="shared" si="14"/>
        <v>109.86660000000001</v>
      </c>
      <c r="H167" s="72">
        <v>48.87</v>
      </c>
      <c r="I167" s="74" t="s">
        <v>60</v>
      </c>
      <c r="J167" s="71">
        <f t="shared" si="11"/>
        <v>48.87</v>
      </c>
      <c r="K167" s="72">
        <v>1.35</v>
      </c>
      <c r="L167" s="74" t="s">
        <v>60</v>
      </c>
      <c r="M167" s="71">
        <f t="shared" si="16"/>
        <v>1.35</v>
      </c>
      <c r="N167" s="72">
        <v>5259</v>
      </c>
      <c r="O167" s="74" t="s">
        <v>58</v>
      </c>
      <c r="P167" s="71">
        <f t="shared" si="13"/>
        <v>0.52590000000000003</v>
      </c>
    </row>
    <row r="168" spans="2:16">
      <c r="B168" s="108">
        <v>1.1000000000000001</v>
      </c>
      <c r="C168" s="74" t="s">
        <v>61</v>
      </c>
      <c r="D168" s="70">
        <f t="shared" si="17"/>
        <v>5.5837563451776653</v>
      </c>
      <c r="E168" s="110">
        <v>108.6</v>
      </c>
      <c r="F168" s="111">
        <v>0.15359999999999999</v>
      </c>
      <c r="G168" s="107">
        <f t="shared" si="14"/>
        <v>108.75359999999999</v>
      </c>
      <c r="H168" s="72">
        <v>52.93</v>
      </c>
      <c r="I168" s="74" t="s">
        <v>60</v>
      </c>
      <c r="J168" s="71">
        <f t="shared" si="11"/>
        <v>52.93</v>
      </c>
      <c r="K168" s="72">
        <v>1.47</v>
      </c>
      <c r="L168" s="74" t="s">
        <v>60</v>
      </c>
      <c r="M168" s="71">
        <f t="shared" si="16"/>
        <v>1.47</v>
      </c>
      <c r="N168" s="72">
        <v>5354</v>
      </c>
      <c r="O168" s="74" t="s">
        <v>58</v>
      </c>
      <c r="P168" s="71">
        <f t="shared" si="13"/>
        <v>0.53539999999999999</v>
      </c>
    </row>
    <row r="169" spans="2:16">
      <c r="B169" s="108">
        <v>1.2</v>
      </c>
      <c r="C169" s="74" t="s">
        <v>61</v>
      </c>
      <c r="D169" s="70">
        <f t="shared" si="17"/>
        <v>6.0913705583756341</v>
      </c>
      <c r="E169" s="110">
        <v>107.4</v>
      </c>
      <c r="F169" s="111">
        <v>0.1426</v>
      </c>
      <c r="G169" s="107">
        <f t="shared" si="14"/>
        <v>107.54260000000001</v>
      </c>
      <c r="H169" s="72">
        <v>57.04</v>
      </c>
      <c r="I169" s="74" t="s">
        <v>60</v>
      </c>
      <c r="J169" s="71">
        <f t="shared" si="11"/>
        <v>57.04</v>
      </c>
      <c r="K169" s="72">
        <v>1.58</v>
      </c>
      <c r="L169" s="74" t="s">
        <v>60</v>
      </c>
      <c r="M169" s="71">
        <f t="shared" si="16"/>
        <v>1.58</v>
      </c>
      <c r="N169" s="72">
        <v>5447</v>
      </c>
      <c r="O169" s="74" t="s">
        <v>58</v>
      </c>
      <c r="P169" s="71">
        <f t="shared" si="13"/>
        <v>0.54469999999999996</v>
      </c>
    </row>
    <row r="170" spans="2:16">
      <c r="B170" s="108">
        <v>1.3</v>
      </c>
      <c r="C170" s="74" t="s">
        <v>61</v>
      </c>
      <c r="D170" s="70">
        <f t="shared" si="17"/>
        <v>6.5989847715736039</v>
      </c>
      <c r="E170" s="110">
        <v>106.1</v>
      </c>
      <c r="F170" s="111">
        <v>0.1331</v>
      </c>
      <c r="G170" s="107">
        <f t="shared" si="14"/>
        <v>106.23309999999999</v>
      </c>
      <c r="H170" s="72">
        <v>61.19</v>
      </c>
      <c r="I170" s="74" t="s">
        <v>60</v>
      </c>
      <c r="J170" s="71">
        <f t="shared" si="11"/>
        <v>61.19</v>
      </c>
      <c r="K170" s="72">
        <v>1.69</v>
      </c>
      <c r="L170" s="74" t="s">
        <v>60</v>
      </c>
      <c r="M170" s="71">
        <f t="shared" si="16"/>
        <v>1.69</v>
      </c>
      <c r="N170" s="72">
        <v>5539</v>
      </c>
      <c r="O170" s="74" t="s">
        <v>58</v>
      </c>
      <c r="P170" s="71">
        <f t="shared" si="13"/>
        <v>0.55389999999999995</v>
      </c>
    </row>
    <row r="171" spans="2:16">
      <c r="B171" s="108">
        <v>1.4</v>
      </c>
      <c r="C171" s="74" t="s">
        <v>61</v>
      </c>
      <c r="D171" s="70">
        <f t="shared" si="17"/>
        <v>7.1065989847715736</v>
      </c>
      <c r="E171" s="110">
        <v>104.9</v>
      </c>
      <c r="F171" s="111">
        <v>0.1249</v>
      </c>
      <c r="G171" s="107">
        <f t="shared" si="14"/>
        <v>105.0249</v>
      </c>
      <c r="H171" s="72">
        <v>65.39</v>
      </c>
      <c r="I171" s="74" t="s">
        <v>60</v>
      </c>
      <c r="J171" s="71">
        <f t="shared" ref="J171:J197" si="18">H171</f>
        <v>65.39</v>
      </c>
      <c r="K171" s="72">
        <v>1.79</v>
      </c>
      <c r="L171" s="74" t="s">
        <v>60</v>
      </c>
      <c r="M171" s="71">
        <f t="shared" si="16"/>
        <v>1.79</v>
      </c>
      <c r="N171" s="72">
        <v>5630</v>
      </c>
      <c r="O171" s="74" t="s">
        <v>58</v>
      </c>
      <c r="P171" s="71">
        <f t="shared" si="13"/>
        <v>0.56299999999999994</v>
      </c>
    </row>
    <row r="172" spans="2:16">
      <c r="B172" s="108">
        <v>1.5</v>
      </c>
      <c r="C172" s="74" t="s">
        <v>61</v>
      </c>
      <c r="D172" s="70">
        <f t="shared" si="17"/>
        <v>7.6142131979695433</v>
      </c>
      <c r="E172" s="110">
        <v>103.6</v>
      </c>
      <c r="F172" s="111">
        <v>0.1177</v>
      </c>
      <c r="G172" s="107">
        <f t="shared" si="14"/>
        <v>103.71769999999999</v>
      </c>
      <c r="H172" s="72">
        <v>69.64</v>
      </c>
      <c r="I172" s="74" t="s">
        <v>60</v>
      </c>
      <c r="J172" s="71">
        <f t="shared" si="18"/>
        <v>69.64</v>
      </c>
      <c r="K172" s="72">
        <v>1.89</v>
      </c>
      <c r="L172" s="74" t="s">
        <v>60</v>
      </c>
      <c r="M172" s="71">
        <f t="shared" si="16"/>
        <v>1.89</v>
      </c>
      <c r="N172" s="72">
        <v>5720</v>
      </c>
      <c r="O172" s="74" t="s">
        <v>58</v>
      </c>
      <c r="P172" s="71">
        <f t="shared" si="13"/>
        <v>0.57199999999999995</v>
      </c>
    </row>
    <row r="173" spans="2:16">
      <c r="B173" s="108">
        <v>1.6</v>
      </c>
      <c r="C173" s="74" t="s">
        <v>61</v>
      </c>
      <c r="D173" s="70">
        <f t="shared" si="17"/>
        <v>8.1218274111675122</v>
      </c>
      <c r="E173" s="110">
        <v>102.4</v>
      </c>
      <c r="F173" s="111">
        <v>0.1113</v>
      </c>
      <c r="G173" s="107">
        <f t="shared" si="14"/>
        <v>102.51130000000001</v>
      </c>
      <c r="H173" s="72">
        <v>73.95</v>
      </c>
      <c r="I173" s="74" t="s">
        <v>60</v>
      </c>
      <c r="J173" s="71">
        <f t="shared" si="18"/>
        <v>73.95</v>
      </c>
      <c r="K173" s="72">
        <v>1.99</v>
      </c>
      <c r="L173" s="74" t="s">
        <v>60</v>
      </c>
      <c r="M173" s="71">
        <f t="shared" si="16"/>
        <v>1.99</v>
      </c>
      <c r="N173" s="72">
        <v>5810</v>
      </c>
      <c r="O173" s="74" t="s">
        <v>58</v>
      </c>
      <c r="P173" s="71">
        <f t="shared" si="13"/>
        <v>0.58099999999999996</v>
      </c>
    </row>
    <row r="174" spans="2:16">
      <c r="B174" s="108">
        <v>1.7</v>
      </c>
      <c r="C174" s="74" t="s">
        <v>61</v>
      </c>
      <c r="D174" s="70">
        <f t="shared" si="17"/>
        <v>8.6294416243654819</v>
      </c>
      <c r="E174" s="110">
        <v>101.2</v>
      </c>
      <c r="F174" s="111">
        <v>0.1056</v>
      </c>
      <c r="G174" s="107">
        <f t="shared" si="14"/>
        <v>101.3056</v>
      </c>
      <c r="H174" s="72">
        <v>78.3</v>
      </c>
      <c r="I174" s="74" t="s">
        <v>60</v>
      </c>
      <c r="J174" s="71">
        <f t="shared" si="18"/>
        <v>78.3</v>
      </c>
      <c r="K174" s="72">
        <v>2.08</v>
      </c>
      <c r="L174" s="74" t="s">
        <v>60</v>
      </c>
      <c r="M174" s="71">
        <f t="shared" si="16"/>
        <v>2.08</v>
      </c>
      <c r="N174" s="72">
        <v>5899</v>
      </c>
      <c r="O174" s="74" t="s">
        <v>58</v>
      </c>
      <c r="P174" s="71">
        <f t="shared" si="13"/>
        <v>0.58989999999999998</v>
      </c>
    </row>
    <row r="175" spans="2:16">
      <c r="B175" s="108">
        <v>1.8</v>
      </c>
      <c r="C175" s="74" t="s">
        <v>61</v>
      </c>
      <c r="D175" s="70">
        <f t="shared" si="17"/>
        <v>9.1370558375634516</v>
      </c>
      <c r="E175" s="110">
        <v>100.1</v>
      </c>
      <c r="F175" s="111">
        <v>0.10050000000000001</v>
      </c>
      <c r="G175" s="107">
        <f t="shared" si="14"/>
        <v>100.20049999999999</v>
      </c>
      <c r="H175" s="72">
        <v>82.71</v>
      </c>
      <c r="I175" s="74" t="s">
        <v>60</v>
      </c>
      <c r="J175" s="71">
        <f t="shared" si="18"/>
        <v>82.71</v>
      </c>
      <c r="K175" s="72">
        <v>2.17</v>
      </c>
      <c r="L175" s="74" t="s">
        <v>60</v>
      </c>
      <c r="M175" s="71">
        <f t="shared" si="16"/>
        <v>2.17</v>
      </c>
      <c r="N175" s="72">
        <v>5989</v>
      </c>
      <c r="O175" s="74" t="s">
        <v>58</v>
      </c>
      <c r="P175" s="71">
        <f t="shared" si="13"/>
        <v>0.59889999999999999</v>
      </c>
    </row>
    <row r="176" spans="2:16">
      <c r="B176" s="108">
        <v>2</v>
      </c>
      <c r="C176" s="74" t="s">
        <v>61</v>
      </c>
      <c r="D176" s="70">
        <f t="shared" si="17"/>
        <v>10.152284263959391</v>
      </c>
      <c r="E176" s="110">
        <v>97.87</v>
      </c>
      <c r="F176" s="111">
        <v>9.1770000000000004E-2</v>
      </c>
      <c r="G176" s="107">
        <f t="shared" si="14"/>
        <v>97.961770000000001</v>
      </c>
      <c r="H176" s="72">
        <v>91.67</v>
      </c>
      <c r="I176" s="74" t="s">
        <v>60</v>
      </c>
      <c r="J176" s="71">
        <f t="shared" si="18"/>
        <v>91.67</v>
      </c>
      <c r="K176" s="72">
        <v>2.5099999999999998</v>
      </c>
      <c r="L176" s="74" t="s">
        <v>60</v>
      </c>
      <c r="M176" s="71">
        <f t="shared" si="16"/>
        <v>2.5099999999999998</v>
      </c>
      <c r="N176" s="72">
        <v>6168</v>
      </c>
      <c r="O176" s="74" t="s">
        <v>58</v>
      </c>
      <c r="P176" s="71">
        <f t="shared" si="13"/>
        <v>0.61680000000000001</v>
      </c>
    </row>
    <row r="177" spans="1:16">
      <c r="A177" s="4"/>
      <c r="B177" s="108">
        <v>2.25</v>
      </c>
      <c r="C177" s="74" t="s">
        <v>61</v>
      </c>
      <c r="D177" s="70">
        <f t="shared" si="17"/>
        <v>11.421319796954315</v>
      </c>
      <c r="E177" s="110">
        <v>95.37</v>
      </c>
      <c r="F177" s="111">
        <v>8.2849999999999993E-2</v>
      </c>
      <c r="G177" s="107">
        <f t="shared" si="14"/>
        <v>95.452849999999998</v>
      </c>
      <c r="H177" s="72">
        <v>103.15</v>
      </c>
      <c r="I177" s="74" t="s">
        <v>60</v>
      </c>
      <c r="J177" s="71">
        <f t="shared" si="18"/>
        <v>103.15</v>
      </c>
      <c r="K177" s="72">
        <v>2.99</v>
      </c>
      <c r="L177" s="74" t="s">
        <v>60</v>
      </c>
      <c r="M177" s="71">
        <f t="shared" si="16"/>
        <v>2.99</v>
      </c>
      <c r="N177" s="72">
        <v>6393</v>
      </c>
      <c r="O177" s="74" t="s">
        <v>58</v>
      </c>
      <c r="P177" s="71">
        <f t="shared" si="13"/>
        <v>0.63929999999999998</v>
      </c>
    </row>
    <row r="178" spans="1:16">
      <c r="B178" s="72">
        <v>2.5</v>
      </c>
      <c r="C178" s="74" t="s">
        <v>61</v>
      </c>
      <c r="D178" s="70">
        <f t="shared" si="17"/>
        <v>12.690355329949238</v>
      </c>
      <c r="E178" s="110">
        <v>93.09</v>
      </c>
      <c r="F178" s="111">
        <v>7.5590000000000004E-2</v>
      </c>
      <c r="G178" s="107">
        <f t="shared" si="14"/>
        <v>93.165590000000009</v>
      </c>
      <c r="H178" s="72">
        <v>114.92</v>
      </c>
      <c r="I178" s="74" t="s">
        <v>60</v>
      </c>
      <c r="J178" s="71">
        <f t="shared" si="18"/>
        <v>114.92</v>
      </c>
      <c r="K178" s="72">
        <v>3.43</v>
      </c>
      <c r="L178" s="74" t="s">
        <v>60</v>
      </c>
      <c r="M178" s="71">
        <f t="shared" si="16"/>
        <v>3.43</v>
      </c>
      <c r="N178" s="72">
        <v>6619</v>
      </c>
      <c r="O178" s="74" t="s">
        <v>58</v>
      </c>
      <c r="P178" s="71">
        <f t="shared" si="13"/>
        <v>0.66189999999999993</v>
      </c>
    </row>
    <row r="179" spans="1:16">
      <c r="B179" s="108">
        <v>2.75</v>
      </c>
      <c r="C179" s="109" t="s">
        <v>61</v>
      </c>
      <c r="D179" s="70">
        <f t="shared" si="17"/>
        <v>13.959390862944163</v>
      </c>
      <c r="E179" s="110">
        <v>91.01</v>
      </c>
      <c r="F179" s="111">
        <v>6.9559999999999997E-2</v>
      </c>
      <c r="G179" s="107">
        <f t="shared" si="14"/>
        <v>91.079560000000001</v>
      </c>
      <c r="H179" s="72">
        <v>126.97</v>
      </c>
      <c r="I179" s="74" t="s">
        <v>60</v>
      </c>
      <c r="J179" s="71">
        <f t="shared" si="18"/>
        <v>126.97</v>
      </c>
      <c r="K179" s="72">
        <v>3.83</v>
      </c>
      <c r="L179" s="74" t="s">
        <v>60</v>
      </c>
      <c r="M179" s="71">
        <f t="shared" si="16"/>
        <v>3.83</v>
      </c>
      <c r="N179" s="72">
        <v>6848</v>
      </c>
      <c r="O179" s="74" t="s">
        <v>58</v>
      </c>
      <c r="P179" s="71">
        <f t="shared" si="13"/>
        <v>0.68479999999999996</v>
      </c>
    </row>
    <row r="180" spans="1:16">
      <c r="B180" s="108">
        <v>3</v>
      </c>
      <c r="C180" s="109" t="s">
        <v>61</v>
      </c>
      <c r="D180" s="70">
        <f t="shared" si="17"/>
        <v>15.228426395939087</v>
      </c>
      <c r="E180" s="110">
        <v>89.09</v>
      </c>
      <c r="F180" s="111">
        <v>6.447E-2</v>
      </c>
      <c r="G180" s="107">
        <f t="shared" si="14"/>
        <v>89.154470000000003</v>
      </c>
      <c r="H180" s="72">
        <v>139.28</v>
      </c>
      <c r="I180" s="74" t="s">
        <v>60</v>
      </c>
      <c r="J180" s="71">
        <f t="shared" si="18"/>
        <v>139.28</v>
      </c>
      <c r="K180" s="72">
        <v>4.2</v>
      </c>
      <c r="L180" s="74" t="s">
        <v>60</v>
      </c>
      <c r="M180" s="71">
        <f t="shared" si="16"/>
        <v>4.2</v>
      </c>
      <c r="N180" s="72">
        <v>7079</v>
      </c>
      <c r="O180" s="74" t="s">
        <v>58</v>
      </c>
      <c r="P180" s="71">
        <f t="shared" si="13"/>
        <v>0.70789999999999997</v>
      </c>
    </row>
    <row r="181" spans="1:16">
      <c r="B181" s="108">
        <v>3.25</v>
      </c>
      <c r="C181" s="109" t="s">
        <v>61</v>
      </c>
      <c r="D181" s="70">
        <f t="shared" si="17"/>
        <v>16.497461928934012</v>
      </c>
      <c r="E181" s="110">
        <v>87.27</v>
      </c>
      <c r="F181" s="111">
        <v>6.0109999999999997E-2</v>
      </c>
      <c r="G181" s="107">
        <f t="shared" si="14"/>
        <v>87.330109999999991</v>
      </c>
      <c r="H181" s="72">
        <v>151.86000000000001</v>
      </c>
      <c r="I181" s="74" t="s">
        <v>60</v>
      </c>
      <c r="J181" s="71">
        <f t="shared" si="18"/>
        <v>151.86000000000001</v>
      </c>
      <c r="K181" s="72">
        <v>4.57</v>
      </c>
      <c r="L181" s="74" t="s">
        <v>60</v>
      </c>
      <c r="M181" s="71">
        <f t="shared" si="16"/>
        <v>4.57</v>
      </c>
      <c r="N181" s="72">
        <v>7313</v>
      </c>
      <c r="O181" s="74" t="s">
        <v>58</v>
      </c>
      <c r="P181" s="71">
        <f t="shared" si="13"/>
        <v>0.73129999999999995</v>
      </c>
    </row>
    <row r="182" spans="1:16">
      <c r="B182" s="108">
        <v>3.5</v>
      </c>
      <c r="C182" s="109" t="s">
        <v>61</v>
      </c>
      <c r="D182" s="70">
        <f t="shared" si="17"/>
        <v>17.766497461928935</v>
      </c>
      <c r="E182" s="110">
        <v>85.54</v>
      </c>
      <c r="F182" s="111">
        <v>5.6329999999999998E-2</v>
      </c>
      <c r="G182" s="107">
        <f t="shared" si="14"/>
        <v>85.596330000000009</v>
      </c>
      <c r="H182" s="72">
        <v>164.7</v>
      </c>
      <c r="I182" s="74" t="s">
        <v>60</v>
      </c>
      <c r="J182" s="71">
        <f t="shared" si="18"/>
        <v>164.7</v>
      </c>
      <c r="K182" s="72">
        <v>4.91</v>
      </c>
      <c r="L182" s="74" t="s">
        <v>60</v>
      </c>
      <c r="M182" s="71">
        <f t="shared" si="16"/>
        <v>4.91</v>
      </c>
      <c r="N182" s="72">
        <v>7549</v>
      </c>
      <c r="O182" s="74" t="s">
        <v>58</v>
      </c>
      <c r="P182" s="71">
        <f t="shared" si="13"/>
        <v>0.75490000000000002</v>
      </c>
    </row>
    <row r="183" spans="1:16">
      <c r="B183" s="108">
        <v>3.75</v>
      </c>
      <c r="C183" s="109" t="s">
        <v>61</v>
      </c>
      <c r="D183" s="70">
        <f t="shared" si="17"/>
        <v>19.035532994923859</v>
      </c>
      <c r="E183" s="110">
        <v>83.86</v>
      </c>
      <c r="F183" s="111">
        <v>5.3019999999999998E-2</v>
      </c>
      <c r="G183" s="107">
        <f t="shared" si="14"/>
        <v>83.913020000000003</v>
      </c>
      <c r="H183" s="72">
        <v>177.79</v>
      </c>
      <c r="I183" s="74" t="s">
        <v>60</v>
      </c>
      <c r="J183" s="71">
        <f t="shared" si="18"/>
        <v>177.79</v>
      </c>
      <c r="K183" s="72">
        <v>5.25</v>
      </c>
      <c r="L183" s="74" t="s">
        <v>60</v>
      </c>
      <c r="M183" s="71">
        <f t="shared" si="16"/>
        <v>5.25</v>
      </c>
      <c r="N183" s="72">
        <v>7789</v>
      </c>
      <c r="O183" s="74" t="s">
        <v>58</v>
      </c>
      <c r="P183" s="71">
        <f t="shared" si="13"/>
        <v>0.77889999999999993</v>
      </c>
    </row>
    <row r="184" spans="1:16">
      <c r="B184" s="108">
        <v>4</v>
      </c>
      <c r="C184" s="109" t="s">
        <v>61</v>
      </c>
      <c r="D184" s="70">
        <f t="shared" si="17"/>
        <v>20.304568527918782</v>
      </c>
      <c r="E184" s="110">
        <v>82.2</v>
      </c>
      <c r="F184" s="111">
        <v>5.0099999999999999E-2</v>
      </c>
      <c r="G184" s="107">
        <f t="shared" si="14"/>
        <v>82.250100000000003</v>
      </c>
      <c r="H184" s="72">
        <v>191.15</v>
      </c>
      <c r="I184" s="74" t="s">
        <v>60</v>
      </c>
      <c r="J184" s="71">
        <f t="shared" si="18"/>
        <v>191.15</v>
      </c>
      <c r="K184" s="72">
        <v>5.58</v>
      </c>
      <c r="L184" s="74" t="s">
        <v>60</v>
      </c>
      <c r="M184" s="71">
        <f t="shared" si="16"/>
        <v>5.58</v>
      </c>
      <c r="N184" s="72">
        <v>8031</v>
      </c>
      <c r="O184" s="74" t="s">
        <v>58</v>
      </c>
      <c r="P184" s="71">
        <f t="shared" si="13"/>
        <v>0.80310000000000004</v>
      </c>
    </row>
    <row r="185" spans="1:16">
      <c r="B185" s="108">
        <v>4.5</v>
      </c>
      <c r="C185" s="109" t="s">
        <v>61</v>
      </c>
      <c r="D185" s="70">
        <f t="shared" si="17"/>
        <v>22.842639593908629</v>
      </c>
      <c r="E185" s="110">
        <v>78.86</v>
      </c>
      <c r="F185" s="111">
        <v>4.5170000000000002E-2</v>
      </c>
      <c r="G185" s="107">
        <f t="shared" si="14"/>
        <v>78.905169999999998</v>
      </c>
      <c r="H185" s="72">
        <v>218.71</v>
      </c>
      <c r="I185" s="74" t="s">
        <v>60</v>
      </c>
      <c r="J185" s="71">
        <f t="shared" si="18"/>
        <v>218.71</v>
      </c>
      <c r="K185" s="72">
        <v>6.81</v>
      </c>
      <c r="L185" s="74" t="s">
        <v>60</v>
      </c>
      <c r="M185" s="71">
        <f t="shared" si="16"/>
        <v>6.81</v>
      </c>
      <c r="N185" s="72">
        <v>8527</v>
      </c>
      <c r="O185" s="74" t="s">
        <v>58</v>
      </c>
      <c r="P185" s="71">
        <f t="shared" si="13"/>
        <v>0.8526999999999999</v>
      </c>
    </row>
    <row r="186" spans="1:16">
      <c r="B186" s="108">
        <v>5</v>
      </c>
      <c r="C186" s="109" t="s">
        <v>61</v>
      </c>
      <c r="D186" s="70">
        <f t="shared" si="17"/>
        <v>25.380710659898476</v>
      </c>
      <c r="E186" s="110">
        <v>75.39</v>
      </c>
      <c r="F186" s="111">
        <v>4.1169999999999998E-2</v>
      </c>
      <c r="G186" s="107">
        <f t="shared" si="14"/>
        <v>75.431169999999995</v>
      </c>
      <c r="H186" s="72">
        <v>247.48</v>
      </c>
      <c r="I186" s="74" t="s">
        <v>60</v>
      </c>
      <c r="J186" s="71">
        <f t="shared" si="18"/>
        <v>247.48</v>
      </c>
      <c r="K186" s="72">
        <v>7.93</v>
      </c>
      <c r="L186" s="74" t="s">
        <v>60</v>
      </c>
      <c r="M186" s="71">
        <f t="shared" si="16"/>
        <v>7.93</v>
      </c>
      <c r="N186" s="72">
        <v>9040</v>
      </c>
      <c r="O186" s="74" t="s">
        <v>58</v>
      </c>
      <c r="P186" s="71">
        <f t="shared" si="13"/>
        <v>0.90399999999999991</v>
      </c>
    </row>
    <row r="187" spans="1:16">
      <c r="B187" s="108">
        <v>5.5</v>
      </c>
      <c r="C187" s="109" t="s">
        <v>61</v>
      </c>
      <c r="D187" s="70">
        <f t="shared" si="17"/>
        <v>27.918781725888326</v>
      </c>
      <c r="E187" s="110">
        <v>71.7</v>
      </c>
      <c r="F187" s="111">
        <v>3.7850000000000002E-2</v>
      </c>
      <c r="G187" s="107">
        <f t="shared" si="14"/>
        <v>71.737850000000009</v>
      </c>
      <c r="H187" s="72">
        <v>277.66000000000003</v>
      </c>
      <c r="I187" s="74" t="s">
        <v>60</v>
      </c>
      <c r="J187" s="71">
        <f t="shared" si="18"/>
        <v>277.66000000000003</v>
      </c>
      <c r="K187" s="72">
        <v>9.01</v>
      </c>
      <c r="L187" s="74" t="s">
        <v>60</v>
      </c>
      <c r="M187" s="71">
        <f t="shared" si="16"/>
        <v>9.01</v>
      </c>
      <c r="N187" s="72">
        <v>9573</v>
      </c>
      <c r="O187" s="74" t="s">
        <v>58</v>
      </c>
      <c r="P187" s="71">
        <f t="shared" si="13"/>
        <v>0.95730000000000004</v>
      </c>
    </row>
    <row r="188" spans="1:16">
      <c r="B188" s="108">
        <v>6</v>
      </c>
      <c r="C188" s="109" t="s">
        <v>61</v>
      </c>
      <c r="D188" s="70">
        <f t="shared" si="17"/>
        <v>30.456852791878173</v>
      </c>
      <c r="E188" s="110">
        <v>68.040000000000006</v>
      </c>
      <c r="F188" s="111">
        <v>3.5040000000000002E-2</v>
      </c>
      <c r="G188" s="107">
        <f t="shared" si="14"/>
        <v>68.075040000000001</v>
      </c>
      <c r="H188" s="72">
        <v>309.43</v>
      </c>
      <c r="I188" s="74" t="s">
        <v>60</v>
      </c>
      <c r="J188" s="71">
        <f t="shared" si="18"/>
        <v>309.43</v>
      </c>
      <c r="K188" s="72">
        <v>10.07</v>
      </c>
      <c r="L188" s="74" t="s">
        <v>60</v>
      </c>
      <c r="M188" s="71">
        <f t="shared" si="16"/>
        <v>10.07</v>
      </c>
      <c r="N188" s="72">
        <v>1.01</v>
      </c>
      <c r="O188" s="73" t="s">
        <v>60</v>
      </c>
      <c r="P188" s="71">
        <f t="shared" ref="P188:P218" si="19">N188</f>
        <v>1.01</v>
      </c>
    </row>
    <row r="189" spans="1:16">
      <c r="B189" s="108">
        <v>6.5</v>
      </c>
      <c r="C189" s="109" t="s">
        <v>61</v>
      </c>
      <c r="D189" s="70">
        <f t="shared" si="17"/>
        <v>32.994923857868024</v>
      </c>
      <c r="E189" s="110">
        <v>65.62</v>
      </c>
      <c r="F189" s="111">
        <v>3.2649999999999998E-2</v>
      </c>
      <c r="G189" s="107">
        <f t="shared" si="14"/>
        <v>65.652650000000008</v>
      </c>
      <c r="H189" s="72">
        <v>342.64</v>
      </c>
      <c r="I189" s="74" t="s">
        <v>60</v>
      </c>
      <c r="J189" s="71">
        <f t="shared" si="18"/>
        <v>342.64</v>
      </c>
      <c r="K189" s="72">
        <v>11.11</v>
      </c>
      <c r="L189" s="74" t="s">
        <v>60</v>
      </c>
      <c r="M189" s="71">
        <f t="shared" si="16"/>
        <v>11.11</v>
      </c>
      <c r="N189" s="72">
        <v>1.07</v>
      </c>
      <c r="O189" s="74" t="s">
        <v>60</v>
      </c>
      <c r="P189" s="71">
        <f t="shared" si="19"/>
        <v>1.07</v>
      </c>
    </row>
    <row r="190" spans="1:16">
      <c r="B190" s="108">
        <v>7</v>
      </c>
      <c r="C190" s="109" t="s">
        <v>61</v>
      </c>
      <c r="D190" s="70">
        <f t="shared" si="17"/>
        <v>35.532994923857871</v>
      </c>
      <c r="E190" s="110">
        <v>63.38</v>
      </c>
      <c r="F190" s="111">
        <v>3.057E-2</v>
      </c>
      <c r="G190" s="107">
        <f t="shared" si="14"/>
        <v>63.41057</v>
      </c>
      <c r="H190" s="72">
        <v>377.04</v>
      </c>
      <c r="I190" s="74" t="s">
        <v>60</v>
      </c>
      <c r="J190" s="71">
        <f t="shared" si="18"/>
        <v>377.04</v>
      </c>
      <c r="K190" s="72">
        <v>12.13</v>
      </c>
      <c r="L190" s="74" t="s">
        <v>60</v>
      </c>
      <c r="M190" s="71">
        <f t="shared" si="16"/>
        <v>12.13</v>
      </c>
      <c r="N190" s="72">
        <v>1.1299999999999999</v>
      </c>
      <c r="O190" s="74" t="s">
        <v>60</v>
      </c>
      <c r="P190" s="71">
        <f t="shared" si="19"/>
        <v>1.1299999999999999</v>
      </c>
    </row>
    <row r="191" spans="1:16">
      <c r="B191" s="108">
        <v>8</v>
      </c>
      <c r="C191" s="109" t="s">
        <v>61</v>
      </c>
      <c r="D191" s="70">
        <f t="shared" si="17"/>
        <v>40.609137055837564</v>
      </c>
      <c r="E191" s="110">
        <v>59.36</v>
      </c>
      <c r="F191" s="111">
        <v>2.716E-2</v>
      </c>
      <c r="G191" s="107">
        <f t="shared" si="14"/>
        <v>59.387160000000002</v>
      </c>
      <c r="H191" s="72">
        <v>449.41</v>
      </c>
      <c r="I191" s="74" t="s">
        <v>60</v>
      </c>
      <c r="J191" s="71">
        <f t="shared" si="18"/>
        <v>449.41</v>
      </c>
      <c r="K191" s="72">
        <v>15.87</v>
      </c>
      <c r="L191" s="74" t="s">
        <v>60</v>
      </c>
      <c r="M191" s="71">
        <f t="shared" si="16"/>
        <v>15.87</v>
      </c>
      <c r="N191" s="72">
        <v>1.26</v>
      </c>
      <c r="O191" s="74" t="s">
        <v>60</v>
      </c>
      <c r="P191" s="71">
        <f t="shared" si="19"/>
        <v>1.26</v>
      </c>
    </row>
    <row r="192" spans="1:16">
      <c r="B192" s="108">
        <v>9</v>
      </c>
      <c r="C192" s="109" t="s">
        <v>61</v>
      </c>
      <c r="D192" s="70">
        <f t="shared" si="17"/>
        <v>45.685279187817258</v>
      </c>
      <c r="E192" s="110">
        <v>55.86</v>
      </c>
      <c r="F192" s="111">
        <v>2.4459999999999999E-2</v>
      </c>
      <c r="G192" s="107">
        <f t="shared" si="14"/>
        <v>55.884459999999997</v>
      </c>
      <c r="H192" s="72">
        <v>526.48</v>
      </c>
      <c r="I192" s="74" t="s">
        <v>60</v>
      </c>
      <c r="J192" s="71">
        <f t="shared" si="18"/>
        <v>526.48</v>
      </c>
      <c r="K192" s="72">
        <v>19.260000000000002</v>
      </c>
      <c r="L192" s="74" t="s">
        <v>60</v>
      </c>
      <c r="M192" s="71">
        <f t="shared" si="16"/>
        <v>19.260000000000002</v>
      </c>
      <c r="N192" s="72">
        <v>1.39</v>
      </c>
      <c r="O192" s="74" t="s">
        <v>60</v>
      </c>
      <c r="P192" s="71">
        <f t="shared" si="19"/>
        <v>1.39</v>
      </c>
    </row>
    <row r="193" spans="2:16">
      <c r="B193" s="108">
        <v>10</v>
      </c>
      <c r="C193" s="109" t="s">
        <v>61</v>
      </c>
      <c r="D193" s="70">
        <f t="shared" si="17"/>
        <v>50.761421319796952</v>
      </c>
      <c r="E193" s="110">
        <v>52.81</v>
      </c>
      <c r="F193" s="111">
        <v>2.2270000000000002E-2</v>
      </c>
      <c r="G193" s="107">
        <f t="shared" si="14"/>
        <v>52.832270000000001</v>
      </c>
      <c r="H193" s="72">
        <v>608.20000000000005</v>
      </c>
      <c r="I193" s="74" t="s">
        <v>60</v>
      </c>
      <c r="J193" s="71">
        <f t="shared" si="18"/>
        <v>608.20000000000005</v>
      </c>
      <c r="K193" s="72">
        <v>22.46</v>
      </c>
      <c r="L193" s="74" t="s">
        <v>60</v>
      </c>
      <c r="M193" s="71">
        <f t="shared" si="16"/>
        <v>22.46</v>
      </c>
      <c r="N193" s="72">
        <v>1.53</v>
      </c>
      <c r="O193" s="74" t="s">
        <v>60</v>
      </c>
      <c r="P193" s="71">
        <f t="shared" si="19"/>
        <v>1.53</v>
      </c>
    </row>
    <row r="194" spans="2:16">
      <c r="B194" s="108">
        <v>11</v>
      </c>
      <c r="C194" s="109" t="s">
        <v>61</v>
      </c>
      <c r="D194" s="70">
        <f t="shared" si="17"/>
        <v>55.837563451776653</v>
      </c>
      <c r="E194" s="110">
        <v>50.11</v>
      </c>
      <c r="F194" s="111">
        <v>2.0449999999999999E-2</v>
      </c>
      <c r="G194" s="107">
        <f t="shared" si="14"/>
        <v>50.130449999999996</v>
      </c>
      <c r="H194" s="72">
        <v>694.48</v>
      </c>
      <c r="I194" s="74" t="s">
        <v>60</v>
      </c>
      <c r="J194" s="71">
        <f t="shared" si="18"/>
        <v>694.48</v>
      </c>
      <c r="K194" s="72">
        <v>25.56</v>
      </c>
      <c r="L194" s="74" t="s">
        <v>60</v>
      </c>
      <c r="M194" s="71">
        <f t="shared" si="16"/>
        <v>25.56</v>
      </c>
      <c r="N194" s="72">
        <v>1.68</v>
      </c>
      <c r="O194" s="74" t="s">
        <v>60</v>
      </c>
      <c r="P194" s="71">
        <f t="shared" si="19"/>
        <v>1.68</v>
      </c>
    </row>
    <row r="195" spans="2:16">
      <c r="B195" s="108">
        <v>12</v>
      </c>
      <c r="C195" s="109" t="s">
        <v>61</v>
      </c>
      <c r="D195" s="70">
        <f t="shared" si="17"/>
        <v>60.913705583756347</v>
      </c>
      <c r="E195" s="110">
        <v>47.72</v>
      </c>
      <c r="F195" s="111">
        <v>1.8919999999999999E-2</v>
      </c>
      <c r="G195" s="107">
        <f t="shared" si="14"/>
        <v>47.73892</v>
      </c>
      <c r="H195" s="72">
        <v>785.24</v>
      </c>
      <c r="I195" s="74" t="s">
        <v>60</v>
      </c>
      <c r="J195" s="71">
        <f t="shared" si="18"/>
        <v>785.24</v>
      </c>
      <c r="K195" s="72">
        <v>28.61</v>
      </c>
      <c r="L195" s="74" t="s">
        <v>60</v>
      </c>
      <c r="M195" s="71">
        <f t="shared" si="16"/>
        <v>28.61</v>
      </c>
      <c r="N195" s="72">
        <v>1.83</v>
      </c>
      <c r="O195" s="74" t="s">
        <v>60</v>
      </c>
      <c r="P195" s="71">
        <f t="shared" si="19"/>
        <v>1.83</v>
      </c>
    </row>
    <row r="196" spans="2:16">
      <c r="B196" s="108">
        <v>13</v>
      </c>
      <c r="C196" s="109" t="s">
        <v>61</v>
      </c>
      <c r="D196" s="70">
        <f t="shared" si="17"/>
        <v>65.989847715736047</v>
      </c>
      <c r="E196" s="110">
        <v>45.58</v>
      </c>
      <c r="F196" s="111">
        <v>1.762E-2</v>
      </c>
      <c r="G196" s="107">
        <f t="shared" si="14"/>
        <v>45.597619999999999</v>
      </c>
      <c r="H196" s="72">
        <v>880.41</v>
      </c>
      <c r="I196" s="74" t="s">
        <v>60</v>
      </c>
      <c r="J196" s="71">
        <f t="shared" si="18"/>
        <v>880.41</v>
      </c>
      <c r="K196" s="72">
        <v>31.62</v>
      </c>
      <c r="L196" s="74" t="s">
        <v>60</v>
      </c>
      <c r="M196" s="71">
        <f t="shared" si="16"/>
        <v>31.62</v>
      </c>
      <c r="N196" s="72">
        <v>1.99</v>
      </c>
      <c r="O196" s="74" t="s">
        <v>60</v>
      </c>
      <c r="P196" s="71">
        <f t="shared" si="19"/>
        <v>1.99</v>
      </c>
    </row>
    <row r="197" spans="2:16">
      <c r="B197" s="108">
        <v>14</v>
      </c>
      <c r="C197" s="109" t="s">
        <v>61</v>
      </c>
      <c r="D197" s="70">
        <f t="shared" si="17"/>
        <v>71.065989847715741</v>
      </c>
      <c r="E197" s="110">
        <v>43.66</v>
      </c>
      <c r="F197" s="111">
        <v>1.6490000000000001E-2</v>
      </c>
      <c r="G197" s="107">
        <f t="shared" si="14"/>
        <v>43.676489999999994</v>
      </c>
      <c r="H197" s="72">
        <v>979.9</v>
      </c>
      <c r="I197" s="74" t="s">
        <v>60</v>
      </c>
      <c r="J197" s="75">
        <f t="shared" si="18"/>
        <v>979.9</v>
      </c>
      <c r="K197" s="72">
        <v>34.61</v>
      </c>
      <c r="L197" s="74" t="s">
        <v>60</v>
      </c>
      <c r="M197" s="71">
        <f t="shared" si="16"/>
        <v>34.61</v>
      </c>
      <c r="N197" s="72">
        <v>2.16</v>
      </c>
      <c r="O197" s="74" t="s">
        <v>60</v>
      </c>
      <c r="P197" s="71">
        <f t="shared" si="19"/>
        <v>2.16</v>
      </c>
    </row>
    <row r="198" spans="2:16">
      <c r="B198" s="108">
        <v>15</v>
      </c>
      <c r="C198" s="109" t="s">
        <v>61</v>
      </c>
      <c r="D198" s="70">
        <f t="shared" si="17"/>
        <v>76.142131979695435</v>
      </c>
      <c r="E198" s="110">
        <v>41.93</v>
      </c>
      <c r="F198" s="111">
        <v>1.55E-2</v>
      </c>
      <c r="G198" s="107">
        <f t="shared" si="14"/>
        <v>41.945500000000003</v>
      </c>
      <c r="H198" s="72">
        <v>1.08</v>
      </c>
      <c r="I198" s="73" t="s">
        <v>12</v>
      </c>
      <c r="J198" s="75">
        <f t="shared" ref="J198:J228" si="20">H198*1000</f>
        <v>1080</v>
      </c>
      <c r="K198" s="72">
        <v>37.590000000000003</v>
      </c>
      <c r="L198" s="74" t="s">
        <v>60</v>
      </c>
      <c r="M198" s="71">
        <f t="shared" si="16"/>
        <v>37.590000000000003</v>
      </c>
      <c r="N198" s="72">
        <v>2.33</v>
      </c>
      <c r="O198" s="74" t="s">
        <v>60</v>
      </c>
      <c r="P198" s="71">
        <f t="shared" si="19"/>
        <v>2.33</v>
      </c>
    </row>
    <row r="199" spans="2:16">
      <c r="B199" s="108">
        <v>16</v>
      </c>
      <c r="C199" s="109" t="s">
        <v>61</v>
      </c>
      <c r="D199" s="70">
        <f t="shared" si="17"/>
        <v>81.218274111675129</v>
      </c>
      <c r="E199" s="110">
        <v>40.36</v>
      </c>
      <c r="F199" s="111">
        <v>1.4630000000000001E-2</v>
      </c>
      <c r="G199" s="107">
        <f t="shared" si="14"/>
        <v>40.374629999999996</v>
      </c>
      <c r="H199" s="72">
        <v>1.19</v>
      </c>
      <c r="I199" s="74" t="s">
        <v>12</v>
      </c>
      <c r="J199" s="75">
        <f t="shared" si="20"/>
        <v>1190</v>
      </c>
      <c r="K199" s="72">
        <v>40.57</v>
      </c>
      <c r="L199" s="74" t="s">
        <v>60</v>
      </c>
      <c r="M199" s="71">
        <f t="shared" si="16"/>
        <v>40.57</v>
      </c>
      <c r="N199" s="72">
        <v>2.5099999999999998</v>
      </c>
      <c r="O199" s="74" t="s">
        <v>60</v>
      </c>
      <c r="P199" s="71">
        <f t="shared" si="19"/>
        <v>2.5099999999999998</v>
      </c>
    </row>
    <row r="200" spans="2:16">
      <c r="B200" s="108">
        <v>17</v>
      </c>
      <c r="C200" s="109" t="s">
        <v>61</v>
      </c>
      <c r="D200" s="70">
        <f t="shared" si="17"/>
        <v>86.294416243654823</v>
      </c>
      <c r="E200" s="110">
        <v>38.92</v>
      </c>
      <c r="F200" s="111">
        <v>1.3849999999999999E-2</v>
      </c>
      <c r="G200" s="107">
        <f t="shared" si="14"/>
        <v>38.93385</v>
      </c>
      <c r="H200" s="72">
        <v>1.3</v>
      </c>
      <c r="I200" s="74" t="s">
        <v>12</v>
      </c>
      <c r="J200" s="75">
        <f t="shared" si="20"/>
        <v>1300</v>
      </c>
      <c r="K200" s="72">
        <v>43.55</v>
      </c>
      <c r="L200" s="74" t="s">
        <v>60</v>
      </c>
      <c r="M200" s="71">
        <f t="shared" si="16"/>
        <v>43.55</v>
      </c>
      <c r="N200" s="72">
        <v>2.69</v>
      </c>
      <c r="O200" s="74" t="s">
        <v>60</v>
      </c>
      <c r="P200" s="71">
        <f t="shared" si="19"/>
        <v>2.69</v>
      </c>
    </row>
    <row r="201" spans="2:16">
      <c r="B201" s="108">
        <v>18</v>
      </c>
      <c r="C201" s="109" t="s">
        <v>61</v>
      </c>
      <c r="D201" s="70">
        <f t="shared" si="17"/>
        <v>91.370558375634516</v>
      </c>
      <c r="E201" s="110">
        <v>37.61</v>
      </c>
      <c r="F201" s="111">
        <v>1.316E-2</v>
      </c>
      <c r="G201" s="107">
        <f t="shared" si="14"/>
        <v>37.623159999999999</v>
      </c>
      <c r="H201" s="72">
        <v>1.42</v>
      </c>
      <c r="I201" s="74" t="s">
        <v>12</v>
      </c>
      <c r="J201" s="75">
        <f t="shared" si="20"/>
        <v>1420</v>
      </c>
      <c r="K201" s="72">
        <v>46.54</v>
      </c>
      <c r="L201" s="74" t="s">
        <v>60</v>
      </c>
      <c r="M201" s="71">
        <f t="shared" si="16"/>
        <v>46.54</v>
      </c>
      <c r="N201" s="72">
        <v>2.88</v>
      </c>
      <c r="O201" s="74" t="s">
        <v>60</v>
      </c>
      <c r="P201" s="71">
        <f t="shared" si="19"/>
        <v>2.88</v>
      </c>
    </row>
    <row r="202" spans="2:16">
      <c r="B202" s="108">
        <v>20</v>
      </c>
      <c r="C202" s="109" t="s">
        <v>61</v>
      </c>
      <c r="D202" s="70">
        <f t="shared" si="17"/>
        <v>101.5228426395939</v>
      </c>
      <c r="E202" s="110">
        <v>35.299999999999997</v>
      </c>
      <c r="F202" s="111">
        <v>1.197E-2</v>
      </c>
      <c r="G202" s="107">
        <f t="shared" si="14"/>
        <v>35.311969999999995</v>
      </c>
      <c r="H202" s="72">
        <v>1.66</v>
      </c>
      <c r="I202" s="74" t="s">
        <v>12</v>
      </c>
      <c r="J202" s="75">
        <f t="shared" si="20"/>
        <v>1660</v>
      </c>
      <c r="K202" s="72">
        <v>57.91</v>
      </c>
      <c r="L202" s="74" t="s">
        <v>60</v>
      </c>
      <c r="M202" s="71">
        <f t="shared" si="16"/>
        <v>57.91</v>
      </c>
      <c r="N202" s="72">
        <v>3.28</v>
      </c>
      <c r="O202" s="74" t="s">
        <v>60</v>
      </c>
      <c r="P202" s="71">
        <f t="shared" si="19"/>
        <v>3.28</v>
      </c>
    </row>
    <row r="203" spans="2:16">
      <c r="B203" s="108">
        <v>22.5</v>
      </c>
      <c r="C203" s="109" t="s">
        <v>61</v>
      </c>
      <c r="D203" s="70">
        <f t="shared" si="17"/>
        <v>114.21319796954315</v>
      </c>
      <c r="E203" s="110">
        <v>32.869999999999997</v>
      </c>
      <c r="F203" s="111">
        <v>1.077E-2</v>
      </c>
      <c r="G203" s="107">
        <f t="shared" si="14"/>
        <v>32.880769999999998</v>
      </c>
      <c r="H203" s="72">
        <v>1.99</v>
      </c>
      <c r="I203" s="74" t="s">
        <v>12</v>
      </c>
      <c r="J203" s="75">
        <f t="shared" si="20"/>
        <v>1990</v>
      </c>
      <c r="K203" s="72">
        <v>74.02</v>
      </c>
      <c r="L203" s="74" t="s">
        <v>60</v>
      </c>
      <c r="M203" s="71">
        <f t="shared" si="16"/>
        <v>74.02</v>
      </c>
      <c r="N203" s="72">
        <v>3.8</v>
      </c>
      <c r="O203" s="74" t="s">
        <v>60</v>
      </c>
      <c r="P203" s="71">
        <f t="shared" si="19"/>
        <v>3.8</v>
      </c>
    </row>
    <row r="204" spans="2:16">
      <c r="B204" s="108">
        <v>25</v>
      </c>
      <c r="C204" s="109" t="s">
        <v>61</v>
      </c>
      <c r="D204" s="70">
        <f t="shared" si="17"/>
        <v>126.90355329949239</v>
      </c>
      <c r="E204" s="110">
        <v>30.84</v>
      </c>
      <c r="F204" s="111">
        <v>9.7940000000000006E-3</v>
      </c>
      <c r="G204" s="107">
        <f t="shared" si="14"/>
        <v>30.849793999999999</v>
      </c>
      <c r="H204" s="72">
        <v>2.34</v>
      </c>
      <c r="I204" s="74" t="s">
        <v>12</v>
      </c>
      <c r="J204" s="75">
        <f t="shared" si="20"/>
        <v>2340</v>
      </c>
      <c r="K204" s="72">
        <v>88.93</v>
      </c>
      <c r="L204" s="74" t="s">
        <v>60</v>
      </c>
      <c r="M204" s="71">
        <f t="shared" si="16"/>
        <v>88.93</v>
      </c>
      <c r="N204" s="72">
        <v>4.3499999999999996</v>
      </c>
      <c r="O204" s="74" t="s">
        <v>60</v>
      </c>
      <c r="P204" s="71">
        <f t="shared" si="19"/>
        <v>4.3499999999999996</v>
      </c>
    </row>
    <row r="205" spans="2:16">
      <c r="B205" s="108">
        <v>27.5</v>
      </c>
      <c r="C205" s="109" t="s">
        <v>61</v>
      </c>
      <c r="D205" s="70">
        <f t="shared" si="17"/>
        <v>139.59390862944161</v>
      </c>
      <c r="E205" s="110">
        <v>29.12</v>
      </c>
      <c r="F205" s="111">
        <v>8.9879999999999995E-3</v>
      </c>
      <c r="G205" s="107">
        <f t="shared" si="14"/>
        <v>29.128988</v>
      </c>
      <c r="H205" s="72">
        <v>2.71</v>
      </c>
      <c r="I205" s="74" t="s">
        <v>12</v>
      </c>
      <c r="J205" s="75">
        <f t="shared" si="20"/>
        <v>2710</v>
      </c>
      <c r="K205" s="72">
        <v>103.21</v>
      </c>
      <c r="L205" s="74" t="s">
        <v>60</v>
      </c>
      <c r="M205" s="71">
        <f t="shared" si="16"/>
        <v>103.21</v>
      </c>
      <c r="N205" s="72">
        <v>4.93</v>
      </c>
      <c r="O205" s="74" t="s">
        <v>60</v>
      </c>
      <c r="P205" s="71">
        <f t="shared" si="19"/>
        <v>4.93</v>
      </c>
    </row>
    <row r="206" spans="2:16">
      <c r="B206" s="108">
        <v>30</v>
      </c>
      <c r="C206" s="109" t="s">
        <v>61</v>
      </c>
      <c r="D206" s="70">
        <f t="shared" si="17"/>
        <v>152.28426395939087</v>
      </c>
      <c r="E206" s="110">
        <v>27.65</v>
      </c>
      <c r="F206" s="111">
        <v>8.3090000000000004E-3</v>
      </c>
      <c r="G206" s="107">
        <f t="shared" si="14"/>
        <v>27.658308999999999</v>
      </c>
      <c r="H206" s="72">
        <v>3.1</v>
      </c>
      <c r="I206" s="74" t="s">
        <v>12</v>
      </c>
      <c r="J206" s="75">
        <f t="shared" si="20"/>
        <v>3100</v>
      </c>
      <c r="K206" s="72">
        <v>117.1</v>
      </c>
      <c r="L206" s="74" t="s">
        <v>60</v>
      </c>
      <c r="M206" s="71">
        <f t="shared" si="16"/>
        <v>117.1</v>
      </c>
      <c r="N206" s="72">
        <v>5.54</v>
      </c>
      <c r="O206" s="74" t="s">
        <v>60</v>
      </c>
      <c r="P206" s="71">
        <f t="shared" si="19"/>
        <v>5.54</v>
      </c>
    </row>
    <row r="207" spans="2:16">
      <c r="B207" s="108">
        <v>32.5</v>
      </c>
      <c r="C207" s="109" t="s">
        <v>61</v>
      </c>
      <c r="D207" s="70">
        <f t="shared" si="17"/>
        <v>164.9746192893401</v>
      </c>
      <c r="E207" s="110">
        <v>26.36</v>
      </c>
      <c r="F207" s="111">
        <v>7.7289999999999998E-3</v>
      </c>
      <c r="G207" s="107">
        <f t="shared" si="14"/>
        <v>26.367729000000001</v>
      </c>
      <c r="H207" s="72">
        <v>3.51</v>
      </c>
      <c r="I207" s="74" t="s">
        <v>12</v>
      </c>
      <c r="J207" s="75">
        <f t="shared" si="20"/>
        <v>3510</v>
      </c>
      <c r="K207" s="72">
        <v>130.74</v>
      </c>
      <c r="L207" s="74" t="s">
        <v>60</v>
      </c>
      <c r="M207" s="71">
        <f t="shared" si="16"/>
        <v>130.74</v>
      </c>
      <c r="N207" s="72">
        <v>6.16</v>
      </c>
      <c r="O207" s="74" t="s">
        <v>60</v>
      </c>
      <c r="P207" s="71">
        <f t="shared" si="19"/>
        <v>6.16</v>
      </c>
    </row>
    <row r="208" spans="2:16">
      <c r="B208" s="108">
        <v>35</v>
      </c>
      <c r="C208" s="109" t="s">
        <v>61</v>
      </c>
      <c r="D208" s="70">
        <f t="shared" si="17"/>
        <v>177.66497461928935</v>
      </c>
      <c r="E208" s="110">
        <v>25.24</v>
      </c>
      <c r="F208" s="111">
        <v>7.2290000000000002E-3</v>
      </c>
      <c r="G208" s="107">
        <f t="shared" si="14"/>
        <v>25.247228999999997</v>
      </c>
      <c r="H208" s="72">
        <v>3.94</v>
      </c>
      <c r="I208" s="74" t="s">
        <v>12</v>
      </c>
      <c r="J208" s="75">
        <f t="shared" si="20"/>
        <v>3940</v>
      </c>
      <c r="K208" s="72">
        <v>144.21</v>
      </c>
      <c r="L208" s="74" t="s">
        <v>60</v>
      </c>
      <c r="M208" s="71">
        <f t="shared" si="16"/>
        <v>144.21</v>
      </c>
      <c r="N208" s="72">
        <v>6.82</v>
      </c>
      <c r="O208" s="74" t="s">
        <v>60</v>
      </c>
      <c r="P208" s="71">
        <f t="shared" si="19"/>
        <v>6.82</v>
      </c>
    </row>
    <row r="209" spans="2:16">
      <c r="B209" s="108">
        <v>37.5</v>
      </c>
      <c r="C209" s="109" t="s">
        <v>61</v>
      </c>
      <c r="D209" s="70">
        <f t="shared" si="17"/>
        <v>190.35532994923858</v>
      </c>
      <c r="E209" s="110">
        <v>24.25</v>
      </c>
      <c r="F209" s="111">
        <v>6.7910000000000002E-3</v>
      </c>
      <c r="G209" s="107">
        <f t="shared" si="14"/>
        <v>24.256791</v>
      </c>
      <c r="H209" s="72">
        <v>4.3899999999999997</v>
      </c>
      <c r="I209" s="74" t="s">
        <v>12</v>
      </c>
      <c r="J209" s="75">
        <f t="shared" si="20"/>
        <v>4390</v>
      </c>
      <c r="K209" s="72">
        <v>157.55000000000001</v>
      </c>
      <c r="L209" s="74" t="s">
        <v>60</v>
      </c>
      <c r="M209" s="71">
        <f t="shared" si="16"/>
        <v>157.55000000000001</v>
      </c>
      <c r="N209" s="72">
        <v>7.49</v>
      </c>
      <c r="O209" s="74" t="s">
        <v>60</v>
      </c>
      <c r="P209" s="71">
        <f t="shared" si="19"/>
        <v>7.49</v>
      </c>
    </row>
    <row r="210" spans="2:16">
      <c r="B210" s="108">
        <v>40</v>
      </c>
      <c r="C210" s="109" t="s">
        <v>61</v>
      </c>
      <c r="D210" s="70">
        <f t="shared" si="17"/>
        <v>203.04568527918781</v>
      </c>
      <c r="E210" s="110">
        <v>23.37</v>
      </c>
      <c r="F210" s="111">
        <v>6.4060000000000002E-3</v>
      </c>
      <c r="G210" s="107">
        <f t="shared" si="14"/>
        <v>23.376405999999999</v>
      </c>
      <c r="H210" s="72">
        <v>4.8499999999999996</v>
      </c>
      <c r="I210" s="74" t="s">
        <v>12</v>
      </c>
      <c r="J210" s="75">
        <f t="shared" si="20"/>
        <v>4850</v>
      </c>
      <c r="K210" s="72">
        <v>170.79</v>
      </c>
      <c r="L210" s="74" t="s">
        <v>60</v>
      </c>
      <c r="M210" s="71">
        <f t="shared" si="16"/>
        <v>170.79</v>
      </c>
      <c r="N210" s="72">
        <v>8.18</v>
      </c>
      <c r="O210" s="74" t="s">
        <v>60</v>
      </c>
      <c r="P210" s="71">
        <f t="shared" si="19"/>
        <v>8.18</v>
      </c>
    </row>
    <row r="211" spans="2:16">
      <c r="B211" s="108">
        <v>45</v>
      </c>
      <c r="C211" s="109" t="s">
        <v>61</v>
      </c>
      <c r="D211" s="70">
        <f t="shared" si="17"/>
        <v>228.42639593908629</v>
      </c>
      <c r="E211" s="110">
        <v>21.87</v>
      </c>
      <c r="F211" s="111">
        <v>5.757E-3</v>
      </c>
      <c r="G211" s="107">
        <f t="shared" si="14"/>
        <v>21.875757</v>
      </c>
      <c r="H211" s="72">
        <v>5.84</v>
      </c>
      <c r="I211" s="74" t="s">
        <v>12</v>
      </c>
      <c r="J211" s="75">
        <f t="shared" si="20"/>
        <v>5840</v>
      </c>
      <c r="K211" s="72">
        <v>220.14</v>
      </c>
      <c r="L211" s="74" t="s">
        <v>60</v>
      </c>
      <c r="M211" s="71">
        <f t="shared" si="16"/>
        <v>220.14</v>
      </c>
      <c r="N211" s="72">
        <v>9.6199999999999992</v>
      </c>
      <c r="O211" s="74" t="s">
        <v>60</v>
      </c>
      <c r="P211" s="71">
        <f t="shared" si="19"/>
        <v>9.6199999999999992</v>
      </c>
    </row>
    <row r="212" spans="2:16">
      <c r="B212" s="108">
        <v>50</v>
      </c>
      <c r="C212" s="109" t="s">
        <v>61</v>
      </c>
      <c r="D212" s="70">
        <f t="shared" si="17"/>
        <v>253.80710659898477</v>
      </c>
      <c r="E212" s="110">
        <v>20.65</v>
      </c>
      <c r="F212" s="111">
        <v>5.2319999999999997E-3</v>
      </c>
      <c r="G212" s="107">
        <f t="shared" si="14"/>
        <v>20.655231999999998</v>
      </c>
      <c r="H212" s="72">
        <v>6.88</v>
      </c>
      <c r="I212" s="74" t="s">
        <v>12</v>
      </c>
      <c r="J212" s="75">
        <f t="shared" si="20"/>
        <v>6880</v>
      </c>
      <c r="K212" s="72">
        <v>265.12</v>
      </c>
      <c r="L212" s="74" t="s">
        <v>60</v>
      </c>
      <c r="M212" s="71">
        <f t="shared" si="16"/>
        <v>265.12</v>
      </c>
      <c r="N212" s="72">
        <v>11.13</v>
      </c>
      <c r="O212" s="74" t="s">
        <v>60</v>
      </c>
      <c r="P212" s="71">
        <f t="shared" si="19"/>
        <v>11.13</v>
      </c>
    </row>
    <row r="213" spans="2:16">
      <c r="B213" s="108">
        <v>55</v>
      </c>
      <c r="C213" s="109" t="s">
        <v>61</v>
      </c>
      <c r="D213" s="70">
        <f t="shared" si="17"/>
        <v>279.18781725888323</v>
      </c>
      <c r="E213" s="110">
        <v>19.63</v>
      </c>
      <c r="F213" s="111">
        <v>4.7990000000000003E-3</v>
      </c>
      <c r="G213" s="107">
        <f t="shared" ref="G213:G228" si="21">E213+F213</f>
        <v>19.634798999999997</v>
      </c>
      <c r="H213" s="72">
        <v>7.98</v>
      </c>
      <c r="I213" s="74" t="s">
        <v>12</v>
      </c>
      <c r="J213" s="75">
        <f t="shared" si="20"/>
        <v>7980</v>
      </c>
      <c r="K213" s="72">
        <v>307.60000000000002</v>
      </c>
      <c r="L213" s="74" t="s">
        <v>60</v>
      </c>
      <c r="M213" s="71">
        <f t="shared" si="16"/>
        <v>307.60000000000002</v>
      </c>
      <c r="N213" s="72">
        <v>12.69</v>
      </c>
      <c r="O213" s="74" t="s">
        <v>60</v>
      </c>
      <c r="P213" s="71">
        <f t="shared" si="19"/>
        <v>12.69</v>
      </c>
    </row>
    <row r="214" spans="2:16">
      <c r="B214" s="108">
        <v>60</v>
      </c>
      <c r="C214" s="109" t="s">
        <v>61</v>
      </c>
      <c r="D214" s="70">
        <f t="shared" si="17"/>
        <v>304.56852791878174</v>
      </c>
      <c r="E214" s="110">
        <v>18.77</v>
      </c>
      <c r="F214" s="111">
        <v>4.4339999999999996E-3</v>
      </c>
      <c r="G214" s="107">
        <f t="shared" si="21"/>
        <v>18.774433999999999</v>
      </c>
      <c r="H214" s="72">
        <v>9.14</v>
      </c>
      <c r="I214" s="74" t="s">
        <v>12</v>
      </c>
      <c r="J214" s="75">
        <f t="shared" si="20"/>
        <v>9140</v>
      </c>
      <c r="K214" s="72">
        <v>348.38</v>
      </c>
      <c r="L214" s="74" t="s">
        <v>60</v>
      </c>
      <c r="M214" s="71">
        <f t="shared" si="16"/>
        <v>348.38</v>
      </c>
      <c r="N214" s="72">
        <v>14.31</v>
      </c>
      <c r="O214" s="74" t="s">
        <v>60</v>
      </c>
      <c r="P214" s="71">
        <f t="shared" si="19"/>
        <v>14.31</v>
      </c>
    </row>
    <row r="215" spans="2:16">
      <c r="B215" s="108">
        <v>65</v>
      </c>
      <c r="C215" s="109" t="s">
        <v>61</v>
      </c>
      <c r="D215" s="70">
        <f t="shared" si="17"/>
        <v>329.94923857868019</v>
      </c>
      <c r="E215" s="110">
        <v>18.03</v>
      </c>
      <c r="F215" s="111">
        <v>4.1219999999999998E-3</v>
      </c>
      <c r="G215" s="107">
        <f t="shared" si="21"/>
        <v>18.034122</v>
      </c>
      <c r="H215" s="72">
        <v>10.35</v>
      </c>
      <c r="I215" s="74" t="s">
        <v>12</v>
      </c>
      <c r="J215" s="75">
        <f t="shared" si="20"/>
        <v>10350</v>
      </c>
      <c r="K215" s="72">
        <v>387.93</v>
      </c>
      <c r="L215" s="74" t="s">
        <v>60</v>
      </c>
      <c r="M215" s="71">
        <f t="shared" si="16"/>
        <v>387.93</v>
      </c>
      <c r="N215" s="72">
        <v>15.97</v>
      </c>
      <c r="O215" s="74" t="s">
        <v>60</v>
      </c>
      <c r="P215" s="71">
        <f t="shared" si="19"/>
        <v>15.97</v>
      </c>
    </row>
    <row r="216" spans="2:16">
      <c r="B216" s="108">
        <v>70</v>
      </c>
      <c r="C216" s="109" t="s">
        <v>61</v>
      </c>
      <c r="D216" s="70">
        <f t="shared" si="17"/>
        <v>355.32994923857871</v>
      </c>
      <c r="E216" s="110">
        <v>17.39</v>
      </c>
      <c r="F216" s="111">
        <v>3.8539999999999998E-3</v>
      </c>
      <c r="G216" s="107">
        <f t="shared" si="21"/>
        <v>17.393854000000001</v>
      </c>
      <c r="H216" s="72">
        <v>11.6</v>
      </c>
      <c r="I216" s="74" t="s">
        <v>12</v>
      </c>
      <c r="J216" s="75">
        <f t="shared" si="20"/>
        <v>11600</v>
      </c>
      <c r="K216" s="72">
        <v>426.51</v>
      </c>
      <c r="L216" s="74" t="s">
        <v>60</v>
      </c>
      <c r="M216" s="71">
        <f t="shared" si="16"/>
        <v>426.51</v>
      </c>
      <c r="N216" s="72">
        <v>17.670000000000002</v>
      </c>
      <c r="O216" s="74" t="s">
        <v>60</v>
      </c>
      <c r="P216" s="71">
        <f t="shared" si="19"/>
        <v>17.670000000000002</v>
      </c>
    </row>
    <row r="217" spans="2:16">
      <c r="B217" s="108">
        <v>80</v>
      </c>
      <c r="C217" s="109" t="s">
        <v>61</v>
      </c>
      <c r="D217" s="70">
        <f t="shared" si="17"/>
        <v>406.09137055837562</v>
      </c>
      <c r="E217" s="110">
        <v>16.34</v>
      </c>
      <c r="F217" s="111">
        <v>3.4120000000000001E-3</v>
      </c>
      <c r="G217" s="107">
        <f t="shared" si="21"/>
        <v>16.343412000000001</v>
      </c>
      <c r="H217" s="72">
        <v>14.23</v>
      </c>
      <c r="I217" s="74" t="s">
        <v>12</v>
      </c>
      <c r="J217" s="75">
        <f t="shared" si="20"/>
        <v>14230</v>
      </c>
      <c r="K217" s="72">
        <v>566.25</v>
      </c>
      <c r="L217" s="74" t="s">
        <v>60</v>
      </c>
      <c r="M217" s="71">
        <f t="shared" si="16"/>
        <v>566.25</v>
      </c>
      <c r="N217" s="72">
        <v>21.18</v>
      </c>
      <c r="O217" s="74" t="s">
        <v>60</v>
      </c>
      <c r="P217" s="71">
        <f t="shared" si="19"/>
        <v>21.18</v>
      </c>
    </row>
    <row r="218" spans="2:16">
      <c r="B218" s="108">
        <v>90</v>
      </c>
      <c r="C218" s="109" t="s">
        <v>61</v>
      </c>
      <c r="D218" s="70">
        <f t="shared" si="17"/>
        <v>456.85279187817258</v>
      </c>
      <c r="E218" s="110">
        <v>15.52</v>
      </c>
      <c r="F218" s="111">
        <v>3.065E-3</v>
      </c>
      <c r="G218" s="107">
        <f t="shared" si="21"/>
        <v>15.523064999999999</v>
      </c>
      <c r="H218" s="72">
        <v>17.02</v>
      </c>
      <c r="I218" s="74" t="s">
        <v>12</v>
      </c>
      <c r="J218" s="75">
        <f t="shared" si="20"/>
        <v>17020</v>
      </c>
      <c r="K218" s="72">
        <v>689.97</v>
      </c>
      <c r="L218" s="74" t="s">
        <v>60</v>
      </c>
      <c r="M218" s="71">
        <f t="shared" si="16"/>
        <v>689.97</v>
      </c>
      <c r="N218" s="72">
        <v>24.8</v>
      </c>
      <c r="O218" s="74" t="s">
        <v>60</v>
      </c>
      <c r="P218" s="71">
        <f t="shared" si="19"/>
        <v>24.8</v>
      </c>
    </row>
    <row r="219" spans="2:16">
      <c r="B219" s="108">
        <v>100</v>
      </c>
      <c r="C219" s="109" t="s">
        <v>61</v>
      </c>
      <c r="D219" s="70">
        <f t="shared" si="17"/>
        <v>507.61421319796955</v>
      </c>
      <c r="E219" s="110">
        <v>14.87</v>
      </c>
      <c r="F219" s="111">
        <v>2.784E-3</v>
      </c>
      <c r="G219" s="107">
        <f t="shared" si="21"/>
        <v>14.872783999999999</v>
      </c>
      <c r="H219" s="72">
        <v>19.940000000000001</v>
      </c>
      <c r="I219" s="74" t="s">
        <v>12</v>
      </c>
      <c r="J219" s="75">
        <f t="shared" si="20"/>
        <v>19940</v>
      </c>
      <c r="K219" s="72">
        <v>804.29</v>
      </c>
      <c r="L219" s="74" t="s">
        <v>60</v>
      </c>
      <c r="M219" s="71">
        <f t="shared" si="16"/>
        <v>804.29</v>
      </c>
      <c r="N219" s="72">
        <v>28.51</v>
      </c>
      <c r="O219" s="74" t="s">
        <v>60</v>
      </c>
      <c r="P219" s="71">
        <f t="shared" ref="P219:P228" si="22">N219</f>
        <v>28.51</v>
      </c>
    </row>
    <row r="220" spans="2:16">
      <c r="B220" s="108">
        <v>110</v>
      </c>
      <c r="C220" s="109" t="s">
        <v>61</v>
      </c>
      <c r="D220" s="70">
        <f t="shared" si="17"/>
        <v>558.37563451776646</v>
      </c>
      <c r="E220" s="110">
        <v>14.33</v>
      </c>
      <c r="F220" s="111">
        <v>2.552E-3</v>
      </c>
      <c r="G220" s="107">
        <f t="shared" si="21"/>
        <v>14.332552</v>
      </c>
      <c r="H220" s="72">
        <v>22.98</v>
      </c>
      <c r="I220" s="74" t="s">
        <v>12</v>
      </c>
      <c r="J220" s="75">
        <f t="shared" si="20"/>
        <v>22980</v>
      </c>
      <c r="K220" s="72">
        <v>912.05</v>
      </c>
      <c r="L220" s="74" t="s">
        <v>60</v>
      </c>
      <c r="M220" s="71">
        <f t="shared" si="16"/>
        <v>912.05</v>
      </c>
      <c r="N220" s="72">
        <v>32.28</v>
      </c>
      <c r="O220" s="74" t="s">
        <v>60</v>
      </c>
      <c r="P220" s="71">
        <f t="shared" si="22"/>
        <v>32.28</v>
      </c>
    </row>
    <row r="221" spans="2:16">
      <c r="B221" s="108">
        <v>120</v>
      </c>
      <c r="C221" s="109" t="s">
        <v>61</v>
      </c>
      <c r="D221" s="70">
        <f t="shared" si="17"/>
        <v>609.13705583756348</v>
      </c>
      <c r="E221" s="110">
        <v>13.89</v>
      </c>
      <c r="F221" s="111">
        <v>2.356E-3</v>
      </c>
      <c r="G221" s="107">
        <f t="shared" si="21"/>
        <v>13.892356000000001</v>
      </c>
      <c r="H221" s="72">
        <v>26.13</v>
      </c>
      <c r="I221" s="74" t="s">
        <v>12</v>
      </c>
      <c r="J221" s="75">
        <f t="shared" si="20"/>
        <v>26130</v>
      </c>
      <c r="K221" s="72">
        <v>1.01</v>
      </c>
      <c r="L221" s="73" t="s">
        <v>12</v>
      </c>
      <c r="M221" s="75">
        <f t="shared" ref="M221:M228" si="23">K221*1000</f>
        <v>1010</v>
      </c>
      <c r="N221" s="72">
        <v>36.1</v>
      </c>
      <c r="O221" s="74" t="s">
        <v>60</v>
      </c>
      <c r="P221" s="71">
        <f t="shared" si="22"/>
        <v>36.1</v>
      </c>
    </row>
    <row r="222" spans="2:16">
      <c r="B222" s="108">
        <v>130</v>
      </c>
      <c r="C222" s="109" t="s">
        <v>61</v>
      </c>
      <c r="D222" s="70">
        <f t="shared" si="17"/>
        <v>659.89847715736039</v>
      </c>
      <c r="E222" s="110">
        <v>13.52</v>
      </c>
      <c r="F222" s="111">
        <v>2.1900000000000001E-3</v>
      </c>
      <c r="G222" s="107">
        <f t="shared" si="21"/>
        <v>13.52219</v>
      </c>
      <c r="H222" s="72">
        <v>29.37</v>
      </c>
      <c r="I222" s="74" t="s">
        <v>12</v>
      </c>
      <c r="J222" s="75">
        <f t="shared" si="20"/>
        <v>29370</v>
      </c>
      <c r="K222" s="72">
        <v>1.1100000000000001</v>
      </c>
      <c r="L222" s="74" t="s">
        <v>12</v>
      </c>
      <c r="M222" s="75">
        <f t="shared" si="23"/>
        <v>1110</v>
      </c>
      <c r="N222" s="72">
        <v>39.950000000000003</v>
      </c>
      <c r="O222" s="74" t="s">
        <v>60</v>
      </c>
      <c r="P222" s="71">
        <f t="shared" si="22"/>
        <v>39.950000000000003</v>
      </c>
    </row>
    <row r="223" spans="2:16">
      <c r="B223" s="108">
        <v>140</v>
      </c>
      <c r="C223" s="109" t="s">
        <v>61</v>
      </c>
      <c r="D223" s="70">
        <f t="shared" si="17"/>
        <v>710.65989847715741</v>
      </c>
      <c r="E223" s="110">
        <v>13.21</v>
      </c>
      <c r="F223" s="111">
        <v>2.0460000000000001E-3</v>
      </c>
      <c r="G223" s="107">
        <f t="shared" si="21"/>
        <v>13.212046000000001</v>
      </c>
      <c r="H223" s="72">
        <v>32.69</v>
      </c>
      <c r="I223" s="74" t="s">
        <v>12</v>
      </c>
      <c r="J223" s="75">
        <f t="shared" si="20"/>
        <v>32689.999999999996</v>
      </c>
      <c r="K223" s="72">
        <v>1.21</v>
      </c>
      <c r="L223" s="74" t="s">
        <v>12</v>
      </c>
      <c r="M223" s="75">
        <f t="shared" si="23"/>
        <v>1210</v>
      </c>
      <c r="N223" s="72">
        <v>43.82</v>
      </c>
      <c r="O223" s="74" t="s">
        <v>60</v>
      </c>
      <c r="P223" s="71">
        <f t="shared" si="22"/>
        <v>43.82</v>
      </c>
    </row>
    <row r="224" spans="2:16">
      <c r="B224" s="108">
        <v>150</v>
      </c>
      <c r="C224" s="109" t="s">
        <v>61</v>
      </c>
      <c r="D224" s="70">
        <f t="shared" si="17"/>
        <v>761.42131979695432</v>
      </c>
      <c r="E224" s="110">
        <v>12.95</v>
      </c>
      <c r="F224" s="111">
        <v>1.921E-3</v>
      </c>
      <c r="G224" s="107">
        <f t="shared" si="21"/>
        <v>12.951920999999999</v>
      </c>
      <c r="H224" s="72">
        <v>36.08</v>
      </c>
      <c r="I224" s="74" t="s">
        <v>12</v>
      </c>
      <c r="J224" s="75">
        <f t="shared" si="20"/>
        <v>36080</v>
      </c>
      <c r="K224" s="72">
        <v>1.3</v>
      </c>
      <c r="L224" s="74" t="s">
        <v>12</v>
      </c>
      <c r="M224" s="75">
        <f t="shared" si="23"/>
        <v>1300</v>
      </c>
      <c r="N224" s="72">
        <v>47.7</v>
      </c>
      <c r="O224" s="74" t="s">
        <v>60</v>
      </c>
      <c r="P224" s="71">
        <f t="shared" si="22"/>
        <v>47.7</v>
      </c>
    </row>
    <row r="225" spans="1:16">
      <c r="B225" s="108">
        <v>160</v>
      </c>
      <c r="C225" s="109" t="s">
        <v>61</v>
      </c>
      <c r="D225" s="70">
        <f t="shared" si="17"/>
        <v>812.18274111675123</v>
      </c>
      <c r="E225" s="110">
        <v>12.72</v>
      </c>
      <c r="F225" s="111">
        <v>1.8109999999999999E-3</v>
      </c>
      <c r="G225" s="107">
        <f t="shared" si="21"/>
        <v>12.721811000000001</v>
      </c>
      <c r="H225" s="72">
        <v>39.54</v>
      </c>
      <c r="I225" s="74" t="s">
        <v>12</v>
      </c>
      <c r="J225" s="75">
        <f t="shared" si="20"/>
        <v>39540</v>
      </c>
      <c r="K225" s="72">
        <v>1.39</v>
      </c>
      <c r="L225" s="74" t="s">
        <v>12</v>
      </c>
      <c r="M225" s="75">
        <f t="shared" si="23"/>
        <v>1390</v>
      </c>
      <c r="N225" s="72">
        <v>51.58</v>
      </c>
      <c r="O225" s="74" t="s">
        <v>60</v>
      </c>
      <c r="P225" s="71">
        <f t="shared" si="22"/>
        <v>51.58</v>
      </c>
    </row>
    <row r="226" spans="1:16">
      <c r="B226" s="108">
        <v>170</v>
      </c>
      <c r="C226" s="109" t="s">
        <v>61</v>
      </c>
      <c r="D226" s="70">
        <f t="shared" si="17"/>
        <v>862.94416243654825</v>
      </c>
      <c r="E226" s="110">
        <v>12.52</v>
      </c>
      <c r="F226" s="111">
        <v>1.7129999999999999E-3</v>
      </c>
      <c r="G226" s="107">
        <f t="shared" si="21"/>
        <v>12.521713</v>
      </c>
      <c r="H226" s="72">
        <v>43.06</v>
      </c>
      <c r="I226" s="74" t="s">
        <v>12</v>
      </c>
      <c r="J226" s="75">
        <f t="shared" si="20"/>
        <v>43060</v>
      </c>
      <c r="K226" s="72">
        <v>1.48</v>
      </c>
      <c r="L226" s="74" t="s">
        <v>12</v>
      </c>
      <c r="M226" s="75">
        <f t="shared" si="23"/>
        <v>1480</v>
      </c>
      <c r="N226" s="72">
        <v>55.46</v>
      </c>
      <c r="O226" s="74" t="s">
        <v>60</v>
      </c>
      <c r="P226" s="71">
        <f t="shared" si="22"/>
        <v>55.46</v>
      </c>
    </row>
    <row r="227" spans="1:16">
      <c r="B227" s="108">
        <v>180</v>
      </c>
      <c r="C227" s="109" t="s">
        <v>61</v>
      </c>
      <c r="D227" s="70">
        <f t="shared" si="17"/>
        <v>913.70558375634516</v>
      </c>
      <c r="E227" s="110">
        <v>12.35</v>
      </c>
      <c r="F227" s="111">
        <v>1.6249999999999999E-3</v>
      </c>
      <c r="G227" s="107">
        <f t="shared" si="21"/>
        <v>12.351625</v>
      </c>
      <c r="H227" s="72">
        <v>46.63</v>
      </c>
      <c r="I227" s="74" t="s">
        <v>12</v>
      </c>
      <c r="J227" s="75">
        <f t="shared" si="20"/>
        <v>46630</v>
      </c>
      <c r="K227" s="72">
        <v>1.56</v>
      </c>
      <c r="L227" s="74" t="s">
        <v>12</v>
      </c>
      <c r="M227" s="75">
        <f t="shared" si="23"/>
        <v>1560</v>
      </c>
      <c r="N227" s="72">
        <v>59.32</v>
      </c>
      <c r="O227" s="74" t="s">
        <v>60</v>
      </c>
      <c r="P227" s="71">
        <f t="shared" si="22"/>
        <v>59.32</v>
      </c>
    </row>
    <row r="228" spans="1:16">
      <c r="A228" s="4">
        <v>228</v>
      </c>
      <c r="B228" s="108">
        <v>197</v>
      </c>
      <c r="C228" s="109" t="s">
        <v>61</v>
      </c>
      <c r="D228" s="70">
        <f t="shared" si="17"/>
        <v>1000</v>
      </c>
      <c r="E228" s="110">
        <v>12.11</v>
      </c>
      <c r="F228" s="111">
        <v>1.4959999999999999E-3</v>
      </c>
      <c r="G228" s="107">
        <f t="shared" si="21"/>
        <v>12.111495999999999</v>
      </c>
      <c r="H228" s="72">
        <v>52.8</v>
      </c>
      <c r="I228" s="74" t="s">
        <v>12</v>
      </c>
      <c r="J228" s="75">
        <f t="shared" si="20"/>
        <v>52800</v>
      </c>
      <c r="K228" s="72">
        <v>1.79</v>
      </c>
      <c r="L228" s="74" t="s">
        <v>12</v>
      </c>
      <c r="M228" s="75">
        <f t="shared" si="23"/>
        <v>1790</v>
      </c>
      <c r="N228" s="72">
        <v>65.849999999999994</v>
      </c>
      <c r="O228" s="74" t="s">
        <v>60</v>
      </c>
      <c r="P228" s="71">
        <f t="shared" si="22"/>
        <v>65.849999999999994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9.12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8.125" style="1" customWidth="1"/>
    <col min="14" max="14" width="6.375" style="1" customWidth="1"/>
    <col min="15" max="15" width="3.875" style="1" customWidth="1"/>
    <col min="16" max="16" width="8.125" style="1" customWidth="1"/>
    <col min="17" max="17" width="3.125" style="1" customWidth="1"/>
    <col min="18" max="18" width="10.625" style="5" customWidth="1"/>
    <col min="19" max="19" width="5.625" style="55" customWidth="1"/>
    <col min="20" max="20" width="9" style="1" customWidth="1"/>
    <col min="21" max="21" width="3.25" style="1" customWidth="1"/>
    <col min="22" max="22" width="4.25" style="1" customWidth="1"/>
    <col min="23" max="23" width="8.375" style="1" customWidth="1"/>
    <col min="24" max="26" width="8.5" style="1" customWidth="1"/>
    <col min="27" max="27" width="3.25" style="1" customWidth="1"/>
    <col min="28" max="30" width="10.625" style="1" customWidth="1"/>
    <col min="31" max="16384" width="9" style="1"/>
  </cols>
  <sheetData>
    <row r="1" spans="1:30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1"/>
      <c r="T1" s="25"/>
      <c r="U1" s="25"/>
      <c r="V1" s="25"/>
      <c r="W1" s="25"/>
      <c r="X1" s="25"/>
      <c r="Y1" s="1" t="s">
        <v>111</v>
      </c>
      <c r="Z1" s="25"/>
    </row>
    <row r="2" spans="1:30" ht="18.75">
      <c r="A2" s="1">
        <v>2</v>
      </c>
      <c r="B2" s="6" t="s">
        <v>13</v>
      </c>
      <c r="F2" s="7"/>
      <c r="G2" s="7"/>
      <c r="L2" s="5" t="s">
        <v>112</v>
      </c>
      <c r="M2" s="8"/>
      <c r="N2" s="9" t="s">
        <v>113</v>
      </c>
      <c r="R2" s="46"/>
      <c r="S2" s="1" t="s">
        <v>114</v>
      </c>
      <c r="Y2" s="1" t="s">
        <v>115</v>
      </c>
      <c r="AB2" s="1" t="s">
        <v>116</v>
      </c>
    </row>
    <row r="3" spans="1:30">
      <c r="A3" s="4">
        <v>3</v>
      </c>
      <c r="B3" s="12" t="s">
        <v>15</v>
      </c>
      <c r="C3" s="13" t="s">
        <v>16</v>
      </c>
      <c r="E3" s="12" t="s">
        <v>117</v>
      </c>
      <c r="F3" s="185" t="s">
        <v>75</v>
      </c>
      <c r="G3" s="14" t="s">
        <v>17</v>
      </c>
      <c r="H3" s="14"/>
      <c r="I3" s="14"/>
      <c r="K3" s="15"/>
      <c r="L3" s="5" t="s">
        <v>118</v>
      </c>
      <c r="M3" s="16"/>
      <c r="N3" s="9" t="s">
        <v>119</v>
      </c>
      <c r="O3" s="9"/>
      <c r="R3" s="25"/>
      <c r="S3" s="9"/>
      <c r="T3" s="2" t="s">
        <v>120</v>
      </c>
      <c r="U3" s="36"/>
      <c r="V3" s="9"/>
      <c r="W3" s="2" t="s">
        <v>121</v>
      </c>
      <c r="X3" s="2" t="s">
        <v>122</v>
      </c>
      <c r="Y3" s="2" t="s">
        <v>123</v>
      </c>
      <c r="Z3" s="2" t="s">
        <v>124</v>
      </c>
      <c r="AB3" s="2" t="s">
        <v>124</v>
      </c>
      <c r="AC3" s="2"/>
      <c r="AD3" s="121" t="s">
        <v>125</v>
      </c>
    </row>
    <row r="4" spans="1:30">
      <c r="A4" s="4">
        <v>4</v>
      </c>
      <c r="B4" s="12" t="s">
        <v>126</v>
      </c>
      <c r="C4" s="20">
        <v>79</v>
      </c>
      <c r="D4" s="21"/>
      <c r="F4" s="14" t="s">
        <v>11</v>
      </c>
      <c r="G4" s="14" t="s">
        <v>11</v>
      </c>
      <c r="H4" s="14" t="s">
        <v>18</v>
      </c>
      <c r="I4" s="14" t="s">
        <v>1</v>
      </c>
      <c r="J4" s="9"/>
      <c r="K4" s="22" t="s">
        <v>127</v>
      </c>
      <c r="L4" s="9"/>
      <c r="M4" s="9"/>
      <c r="N4" s="9"/>
      <c r="R4" s="46"/>
      <c r="S4" s="134" t="s">
        <v>128</v>
      </c>
      <c r="T4" s="135">
        <v>78.084000000000003</v>
      </c>
      <c r="U4" s="136"/>
      <c r="V4" s="134" t="s">
        <v>129</v>
      </c>
      <c r="W4" s="137">
        <f>T7*1</f>
        <v>3.9E-2</v>
      </c>
      <c r="X4" s="10">
        <v>12.010999999999999</v>
      </c>
      <c r="Y4" s="138">
        <f>W4/W8</f>
        <v>1.9586749714485454E-4</v>
      </c>
      <c r="Z4" s="139">
        <f>W4*X4/X9</f>
        <v>1.6170822836228733E-2</v>
      </c>
      <c r="AA4" s="90"/>
      <c r="AB4" s="140">
        <v>1.2400000000000001E-4</v>
      </c>
      <c r="AD4" s="141" t="s">
        <v>130</v>
      </c>
    </row>
    <row r="5" spans="1:30">
      <c r="A5" s="1">
        <v>5</v>
      </c>
      <c r="B5" s="12" t="s">
        <v>131</v>
      </c>
      <c r="C5" s="20">
        <v>197</v>
      </c>
      <c r="D5" s="21" t="s">
        <v>132</v>
      </c>
      <c r="F5" s="14" t="s">
        <v>0</v>
      </c>
      <c r="G5" s="14" t="s">
        <v>22</v>
      </c>
      <c r="H5" s="14" t="s">
        <v>133</v>
      </c>
      <c r="I5" s="14" t="s">
        <v>133</v>
      </c>
      <c r="J5" s="24" t="s">
        <v>24</v>
      </c>
      <c r="K5" s="5" t="s">
        <v>62</v>
      </c>
      <c r="L5" s="14"/>
      <c r="M5" s="14"/>
      <c r="N5" s="9"/>
      <c r="O5" s="15" t="s">
        <v>134</v>
      </c>
      <c r="P5" s="142" t="str">
        <f ca="1">RIGHT(CELL("filename",A1),LEN(CELL("filename",A1))-FIND("]",CELL("filename",A1)))</f>
        <v>srim197Au_Air</v>
      </c>
      <c r="R5" s="46"/>
      <c r="S5" s="143" t="s">
        <v>135</v>
      </c>
      <c r="T5" s="144">
        <v>20.947600000000001</v>
      </c>
      <c r="U5" s="136"/>
      <c r="V5" s="143" t="s">
        <v>136</v>
      </c>
      <c r="W5" s="145">
        <f>T7*2+T5*2</f>
        <v>41.973200000000006</v>
      </c>
      <c r="X5" s="146">
        <v>15.999000000000001</v>
      </c>
      <c r="Y5" s="147">
        <f>W5/W8</f>
        <v>0.21079963156821566</v>
      </c>
      <c r="Z5" s="148">
        <f>W5*X5/X9</f>
        <v>23.182126119289084</v>
      </c>
      <c r="AA5" s="91"/>
      <c r="AB5" s="149">
        <v>0.23178099999999999</v>
      </c>
      <c r="AD5" s="150" t="s">
        <v>137</v>
      </c>
    </row>
    <row r="6" spans="1:30">
      <c r="A6" s="4">
        <v>6</v>
      </c>
      <c r="B6" s="12" t="s">
        <v>26</v>
      </c>
      <c r="C6" s="26" t="s">
        <v>207</v>
      </c>
      <c r="D6" s="21" t="s">
        <v>28</v>
      </c>
      <c r="F6" s="27" t="s">
        <v>4</v>
      </c>
      <c r="G6" s="28">
        <v>6</v>
      </c>
      <c r="H6" s="28">
        <v>0.02</v>
      </c>
      <c r="I6" s="29">
        <v>0.02</v>
      </c>
      <c r="J6" s="4">
        <v>1</v>
      </c>
      <c r="K6" s="30">
        <v>1.2048E-2</v>
      </c>
      <c r="L6" s="22" t="s">
        <v>138</v>
      </c>
      <c r="M6" s="9"/>
      <c r="N6" s="9"/>
      <c r="O6" s="15" t="s">
        <v>139</v>
      </c>
      <c r="P6" s="131" t="s">
        <v>106</v>
      </c>
      <c r="R6" s="46"/>
      <c r="S6" s="143" t="s">
        <v>140</v>
      </c>
      <c r="T6" s="144">
        <v>0.93400000000000005</v>
      </c>
      <c r="U6" s="136"/>
      <c r="V6" s="151" t="s">
        <v>141</v>
      </c>
      <c r="W6" s="145">
        <f>T4*2</f>
        <v>156.16800000000001</v>
      </c>
      <c r="X6" s="146">
        <v>14.007</v>
      </c>
      <c r="Y6" s="147">
        <f>W6/W8</f>
        <v>0.78431372549019607</v>
      </c>
      <c r="Z6" s="148">
        <f>W6*X6/X9</f>
        <v>75.513660352068698</v>
      </c>
      <c r="AA6" s="91"/>
      <c r="AB6" s="149">
        <v>0.75526700000000002</v>
      </c>
      <c r="AD6" s="1" t="s">
        <v>142</v>
      </c>
    </row>
    <row r="7" spans="1:30">
      <c r="A7" s="1">
        <v>7</v>
      </c>
      <c r="B7" s="31"/>
      <c r="C7" s="26" t="s">
        <v>208</v>
      </c>
      <c r="F7" s="32" t="s">
        <v>5</v>
      </c>
      <c r="G7" s="33">
        <v>8</v>
      </c>
      <c r="H7" s="33">
        <v>21.08</v>
      </c>
      <c r="I7" s="34">
        <v>23.18</v>
      </c>
      <c r="J7" s="4">
        <v>2</v>
      </c>
      <c r="K7" s="35">
        <v>0.12048</v>
      </c>
      <c r="L7" s="22" t="s">
        <v>143</v>
      </c>
      <c r="M7" s="9"/>
      <c r="N7" s="9"/>
      <c r="R7" s="46"/>
      <c r="S7" s="152" t="s">
        <v>144</v>
      </c>
      <c r="T7" s="153">
        <v>3.9E-2</v>
      </c>
      <c r="U7" s="136"/>
      <c r="V7" s="154" t="s">
        <v>140</v>
      </c>
      <c r="W7" s="155">
        <f>T6*1</f>
        <v>0.93400000000000005</v>
      </c>
      <c r="X7" s="19">
        <v>39.948</v>
      </c>
      <c r="Y7" s="156">
        <f>W7/W8</f>
        <v>4.6907754444434398E-3</v>
      </c>
      <c r="Z7" s="157">
        <f>W7*X7/X9</f>
        <v>1.2880427058059933</v>
      </c>
      <c r="AA7" s="91"/>
      <c r="AB7" s="158">
        <v>1.2827E-2</v>
      </c>
      <c r="AD7" s="1" t="s">
        <v>145</v>
      </c>
    </row>
    <row r="8" spans="1:30">
      <c r="A8" s="1">
        <v>8</v>
      </c>
      <c r="B8" s="12" t="s">
        <v>146</v>
      </c>
      <c r="C8" s="37">
        <v>1.2048E-3</v>
      </c>
      <c r="D8" s="38" t="s">
        <v>9</v>
      </c>
      <c r="F8" s="32" t="s">
        <v>2</v>
      </c>
      <c r="G8" s="33">
        <v>7</v>
      </c>
      <c r="H8" s="33">
        <v>78.430000000000007</v>
      </c>
      <c r="I8" s="34">
        <v>75.510000000000005</v>
      </c>
      <c r="J8" s="4">
        <v>3</v>
      </c>
      <c r="K8" s="35">
        <v>0.12048</v>
      </c>
      <c r="L8" s="22" t="s">
        <v>147</v>
      </c>
      <c r="M8" s="9"/>
      <c r="N8" s="9"/>
      <c r="R8" s="46"/>
      <c r="S8" s="5" t="s">
        <v>149</v>
      </c>
      <c r="T8" s="87">
        <f>SUM(T4:T7)</f>
        <v>100.0046</v>
      </c>
      <c r="U8" s="159"/>
      <c r="V8" s="89" t="s">
        <v>148</v>
      </c>
      <c r="W8" s="92">
        <f>SUM(W4:W7)</f>
        <v>199.11420000000001</v>
      </c>
      <c r="Y8" s="92" t="s">
        <v>150</v>
      </c>
      <c r="AA8" s="91"/>
      <c r="AD8" s="1" t="s">
        <v>151</v>
      </c>
    </row>
    <row r="9" spans="1:30">
      <c r="A9" s="1">
        <v>9</v>
      </c>
      <c r="B9" s="31"/>
      <c r="C9" s="37">
        <v>4.987E+19</v>
      </c>
      <c r="D9" s="21" t="s">
        <v>10</v>
      </c>
      <c r="F9" s="32" t="s">
        <v>8</v>
      </c>
      <c r="G9" s="33">
        <v>18</v>
      </c>
      <c r="H9" s="33">
        <v>0.47</v>
      </c>
      <c r="I9" s="34">
        <v>1.29</v>
      </c>
      <c r="J9" s="4">
        <v>4</v>
      </c>
      <c r="K9" s="35">
        <v>1</v>
      </c>
      <c r="L9" s="22" t="s">
        <v>152</v>
      </c>
      <c r="M9" s="9"/>
      <c r="N9" s="9"/>
      <c r="R9" s="46"/>
      <c r="S9" s="41"/>
      <c r="T9" s="126"/>
      <c r="U9" s="121"/>
      <c r="V9" s="160"/>
      <c r="W9" s="5" t="s">
        <v>153</v>
      </c>
      <c r="X9" s="92">
        <f>(W4*X4+W5*X5+W6*X6+W7*X7)/100</f>
        <v>28.967542638000001</v>
      </c>
      <c r="Y9" s="161" t="s">
        <v>154</v>
      </c>
      <c r="Z9" s="125"/>
    </row>
    <row r="10" spans="1:30">
      <c r="A10" s="1">
        <v>10</v>
      </c>
      <c r="B10" s="12" t="s">
        <v>155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156</v>
      </c>
      <c r="M10" s="9"/>
      <c r="N10" s="9"/>
      <c r="R10" s="46"/>
      <c r="T10" s="58"/>
      <c r="U10" s="121"/>
      <c r="V10" s="160"/>
      <c r="W10" s="25" t="s">
        <v>157</v>
      </c>
      <c r="X10" s="40"/>
      <c r="Y10" s="40"/>
      <c r="Z10" s="125"/>
    </row>
    <row r="11" spans="1:30">
      <c r="A11" s="1">
        <v>11</v>
      </c>
      <c r="C11" s="43" t="s">
        <v>35</v>
      </c>
      <c r="D11" s="7" t="s">
        <v>158</v>
      </c>
      <c r="F11" s="32"/>
      <c r="G11" s="33"/>
      <c r="H11" s="33"/>
      <c r="I11" s="34"/>
      <c r="J11" s="4">
        <v>6</v>
      </c>
      <c r="K11" s="35">
        <v>1000</v>
      </c>
      <c r="L11" s="22" t="s">
        <v>159</v>
      </c>
      <c r="M11" s="9"/>
      <c r="N11" s="9"/>
      <c r="R11" s="46"/>
      <c r="T11" s="25"/>
      <c r="U11" s="25"/>
      <c r="V11" s="36"/>
      <c r="W11" s="121" t="s">
        <v>160</v>
      </c>
      <c r="X11" s="36"/>
      <c r="Y11" s="36"/>
      <c r="Z11" s="25"/>
    </row>
    <row r="12" spans="1:30">
      <c r="A12" s="1">
        <v>12</v>
      </c>
      <c r="B12" s="5" t="s">
        <v>38</v>
      </c>
      <c r="C12" s="44">
        <v>20</v>
      </c>
      <c r="D12" s="45">
        <f>$C$5/100</f>
        <v>1.97</v>
      </c>
      <c r="E12" s="21" t="s">
        <v>161</v>
      </c>
      <c r="F12" s="32"/>
      <c r="G12" s="33"/>
      <c r="H12" s="33"/>
      <c r="I12" s="34"/>
      <c r="J12" s="4">
        <v>7</v>
      </c>
      <c r="K12" s="35">
        <v>24.158000000000001</v>
      </c>
      <c r="L12" s="22" t="s">
        <v>162</v>
      </c>
      <c r="M12" s="9"/>
      <c r="R12" s="46"/>
      <c r="S12" s="121" t="s">
        <v>163</v>
      </c>
      <c r="T12" s="25"/>
      <c r="U12" s="25"/>
      <c r="V12" s="162"/>
      <c r="W12" s="162"/>
      <c r="X12" s="162"/>
      <c r="Y12" s="162"/>
      <c r="Z12" s="25"/>
    </row>
    <row r="13" spans="1:30">
      <c r="A13" s="1">
        <v>13</v>
      </c>
      <c r="B13" s="5" t="s">
        <v>164</v>
      </c>
      <c r="C13" s="48">
        <v>228</v>
      </c>
      <c r="D13" s="45">
        <f>$C$5*1000000</f>
        <v>197000000</v>
      </c>
      <c r="E13" s="21" t="s">
        <v>165</v>
      </c>
      <c r="F13" s="49"/>
      <c r="G13" s="50"/>
      <c r="H13" s="86"/>
      <c r="I13" s="86"/>
      <c r="J13" s="4">
        <v>8</v>
      </c>
      <c r="K13" s="52">
        <v>2.5156999999999999E-2</v>
      </c>
      <c r="L13" s="22" t="s">
        <v>166</v>
      </c>
      <c r="R13" s="46"/>
      <c r="S13" s="121" t="s">
        <v>167</v>
      </c>
      <c r="T13" s="25"/>
      <c r="U13" s="46"/>
      <c r="V13" s="162"/>
      <c r="W13" s="162"/>
      <c r="X13" s="163"/>
      <c r="Y13" s="163"/>
      <c r="Z13" s="25"/>
    </row>
    <row r="14" spans="1:30" ht="13.5">
      <c r="A14" s="1">
        <v>14</v>
      </c>
      <c r="B14" s="5" t="s">
        <v>168</v>
      </c>
      <c r="C14" s="81">
        <v>101325</v>
      </c>
      <c r="D14" s="21" t="s">
        <v>169</v>
      </c>
      <c r="E14" s="79"/>
      <c r="F14" s="25"/>
      <c r="G14" s="25"/>
      <c r="H14" s="164">
        <f>SUM(H6:H13)</f>
        <v>100</v>
      </c>
      <c r="I14" s="165">
        <f>SUM(I6:I13)</f>
        <v>100.00000000000001</v>
      </c>
      <c r="J14" s="4">
        <v>0</v>
      </c>
      <c r="K14" s="53" t="s">
        <v>170</v>
      </c>
      <c r="L14" s="54"/>
      <c r="N14" s="43"/>
      <c r="O14" s="43"/>
      <c r="P14" s="43"/>
      <c r="R14" s="46"/>
      <c r="T14" s="25"/>
      <c r="U14" s="46"/>
      <c r="V14" s="166"/>
      <c r="W14" s="166"/>
      <c r="X14" s="167"/>
      <c r="Y14" s="167"/>
      <c r="Z14" s="25"/>
      <c r="AB14" s="1" t="s">
        <v>171</v>
      </c>
    </row>
    <row r="15" spans="1:30" ht="13.5">
      <c r="A15" s="1">
        <v>15</v>
      </c>
      <c r="B15" s="5" t="s">
        <v>172</v>
      </c>
      <c r="C15" s="82">
        <v>20</v>
      </c>
      <c r="D15" s="80" t="s">
        <v>173</v>
      </c>
      <c r="E15" s="168" t="s">
        <v>174</v>
      </c>
      <c r="F15" s="21"/>
      <c r="H15" s="78" t="s">
        <v>175</v>
      </c>
      <c r="I15" s="58"/>
      <c r="J15" s="169"/>
      <c r="K15" s="59"/>
      <c r="L15" s="60"/>
      <c r="M15" s="169"/>
      <c r="N15" s="21"/>
      <c r="O15" s="21"/>
      <c r="P15" s="169"/>
      <c r="R15" s="46"/>
      <c r="S15" s="46"/>
      <c r="T15" s="25"/>
      <c r="U15" s="25"/>
      <c r="V15" s="159"/>
      <c r="W15" s="159"/>
      <c r="X15" s="170"/>
      <c r="Y15" s="170"/>
      <c r="Z15" s="25"/>
      <c r="AB15" s="1" t="s">
        <v>176</v>
      </c>
    </row>
    <row r="16" spans="1:30">
      <c r="A16" s="1">
        <v>16</v>
      </c>
      <c r="B16" s="83"/>
      <c r="C16" s="171"/>
      <c r="D16" s="84"/>
      <c r="E16" s="21"/>
      <c r="F16" s="172" t="s">
        <v>177</v>
      </c>
      <c r="H16" s="78" t="s">
        <v>178</v>
      </c>
      <c r="I16" s="58"/>
      <c r="J16" s="173"/>
      <c r="K16" s="59"/>
      <c r="L16" s="60"/>
      <c r="M16" s="21"/>
      <c r="N16" s="21"/>
      <c r="O16" s="21"/>
      <c r="P16" s="21"/>
      <c r="R16" s="46"/>
      <c r="S16" s="46"/>
      <c r="T16" s="25"/>
      <c r="U16" s="25"/>
      <c r="V16" s="159"/>
      <c r="W16" s="159"/>
      <c r="X16" s="170"/>
      <c r="Y16" s="170"/>
      <c r="AB16" s="1" t="s">
        <v>179</v>
      </c>
    </row>
    <row r="17" spans="1:30">
      <c r="A17" s="1">
        <v>17</v>
      </c>
      <c r="B17" s="63" t="s">
        <v>44</v>
      </c>
      <c r="C17" s="11"/>
      <c r="D17" s="10"/>
      <c r="E17" s="63" t="s">
        <v>180</v>
      </c>
      <c r="F17" s="64" t="s">
        <v>181</v>
      </c>
      <c r="G17" s="65" t="s">
        <v>182</v>
      </c>
      <c r="H17" s="63" t="s">
        <v>48</v>
      </c>
      <c r="I17" s="11"/>
      <c r="J17" s="10"/>
      <c r="K17" s="63" t="s">
        <v>49</v>
      </c>
      <c r="L17" s="66"/>
      <c r="M17" s="67"/>
      <c r="N17" s="63" t="s">
        <v>50</v>
      </c>
      <c r="O17" s="11"/>
      <c r="P17" s="10"/>
      <c r="Z17" s="9"/>
      <c r="AB17" s="1" t="s">
        <v>183</v>
      </c>
    </row>
    <row r="18" spans="1:30">
      <c r="A18" s="1">
        <v>18</v>
      </c>
      <c r="B18" s="68" t="s">
        <v>51</v>
      </c>
      <c r="C18" s="25"/>
      <c r="D18" s="133" t="s">
        <v>184</v>
      </c>
      <c r="E18" s="182" t="s">
        <v>185</v>
      </c>
      <c r="F18" s="183"/>
      <c r="G18" s="184"/>
      <c r="H18" s="68" t="s">
        <v>54</v>
      </c>
      <c r="I18" s="25"/>
      <c r="J18" s="133" t="s">
        <v>187</v>
      </c>
      <c r="K18" s="68" t="s">
        <v>56</v>
      </c>
      <c r="L18" s="69"/>
      <c r="M18" s="133" t="s">
        <v>186</v>
      </c>
      <c r="N18" s="68" t="s">
        <v>56</v>
      </c>
      <c r="O18" s="25"/>
      <c r="P18" s="133" t="s">
        <v>187</v>
      </c>
      <c r="Z18" s="9"/>
      <c r="AA18" s="88"/>
      <c r="AB18" s="1" t="s">
        <v>188</v>
      </c>
    </row>
    <row r="19" spans="1:30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  <c r="Z19" s="9"/>
      <c r="AA19" s="88"/>
      <c r="AC19" s="1" t="s">
        <v>189</v>
      </c>
    </row>
    <row r="20" spans="1:30">
      <c r="A20" s="4">
        <v>20</v>
      </c>
      <c r="B20" s="103">
        <v>2</v>
      </c>
      <c r="C20" s="104" t="s">
        <v>57</v>
      </c>
      <c r="D20" s="117">
        <f>B20/1000/$C$5</f>
        <v>1.0152284263959391E-5</v>
      </c>
      <c r="E20" s="105">
        <v>0.31290000000000001</v>
      </c>
      <c r="F20" s="106">
        <v>3.2850000000000001</v>
      </c>
      <c r="G20" s="107">
        <f>E20+F20</f>
        <v>3.5979000000000001</v>
      </c>
      <c r="H20" s="103">
        <v>10</v>
      </c>
      <c r="I20" s="104" t="s">
        <v>60</v>
      </c>
      <c r="J20" s="76">
        <f>H20</f>
        <v>10</v>
      </c>
      <c r="K20" s="103">
        <v>2.08</v>
      </c>
      <c r="L20" s="104" t="s">
        <v>60</v>
      </c>
      <c r="M20" s="76">
        <f>K20</f>
        <v>2.08</v>
      </c>
      <c r="N20" s="103">
        <v>1.45</v>
      </c>
      <c r="O20" s="104" t="s">
        <v>60</v>
      </c>
      <c r="P20" s="76">
        <f>N20</f>
        <v>1.45</v>
      </c>
      <c r="Z20" s="9"/>
      <c r="AA20" s="88"/>
      <c r="AC20" s="1" t="s">
        <v>190</v>
      </c>
    </row>
    <row r="21" spans="1:30">
      <c r="B21" s="108">
        <v>2.25</v>
      </c>
      <c r="C21" s="109" t="s">
        <v>57</v>
      </c>
      <c r="D21" s="95">
        <f t="shared" ref="D21:D84" si="0">B21/1000/$C$5</f>
        <v>1.1421319796954314E-5</v>
      </c>
      <c r="E21" s="110">
        <v>0.33189999999999997</v>
      </c>
      <c r="F21" s="111">
        <v>3.4849999999999999</v>
      </c>
      <c r="G21" s="107">
        <f t="shared" ref="G21:G84" si="1">E21+F21</f>
        <v>3.8169</v>
      </c>
      <c r="H21" s="108">
        <v>10.52</v>
      </c>
      <c r="I21" s="109" t="s">
        <v>60</v>
      </c>
      <c r="J21" s="70">
        <f>H21</f>
        <v>10.52</v>
      </c>
      <c r="K21" s="108">
        <v>2.1800000000000002</v>
      </c>
      <c r="L21" s="109" t="s">
        <v>60</v>
      </c>
      <c r="M21" s="70">
        <f>K21</f>
        <v>2.1800000000000002</v>
      </c>
      <c r="N21" s="108">
        <v>1.52</v>
      </c>
      <c r="O21" s="109" t="s">
        <v>60</v>
      </c>
      <c r="P21" s="70">
        <f>N21</f>
        <v>1.52</v>
      </c>
      <c r="Z21" s="9"/>
      <c r="AA21" s="88"/>
      <c r="AC21" s="1" t="s">
        <v>191</v>
      </c>
    </row>
    <row r="22" spans="1:30">
      <c r="B22" s="108">
        <v>2.5</v>
      </c>
      <c r="C22" s="109" t="s">
        <v>57</v>
      </c>
      <c r="D22" s="95">
        <f t="shared" si="0"/>
        <v>1.2690355329949238E-5</v>
      </c>
      <c r="E22" s="110">
        <v>0.3498</v>
      </c>
      <c r="F22" s="111">
        <v>3.6720000000000002</v>
      </c>
      <c r="G22" s="107">
        <f t="shared" si="1"/>
        <v>4.0217999999999998</v>
      </c>
      <c r="H22" s="108">
        <v>11.01</v>
      </c>
      <c r="I22" s="109" t="s">
        <v>60</v>
      </c>
      <c r="J22" s="70">
        <f t="shared" ref="J22:J85" si="2">H22</f>
        <v>11.01</v>
      </c>
      <c r="K22" s="108">
        <v>2.2799999999999998</v>
      </c>
      <c r="L22" s="109" t="s">
        <v>60</v>
      </c>
      <c r="M22" s="70">
        <f t="shared" ref="M22:M85" si="3">K22</f>
        <v>2.2799999999999998</v>
      </c>
      <c r="N22" s="108">
        <v>1.59</v>
      </c>
      <c r="O22" s="109" t="s">
        <v>60</v>
      </c>
      <c r="P22" s="70">
        <f t="shared" ref="P22:P85" si="4">N22</f>
        <v>1.59</v>
      </c>
      <c r="AA22" s="5"/>
      <c r="AC22" s="174" t="s">
        <v>192</v>
      </c>
    </row>
    <row r="23" spans="1:30">
      <c r="B23" s="108">
        <v>2.75</v>
      </c>
      <c r="C23" s="109" t="s">
        <v>57</v>
      </c>
      <c r="D23" s="95">
        <f t="shared" si="0"/>
        <v>1.3959390862944161E-5</v>
      </c>
      <c r="E23" s="110">
        <v>0.3669</v>
      </c>
      <c r="F23" s="111">
        <v>3.8479999999999999</v>
      </c>
      <c r="G23" s="107">
        <f t="shared" si="1"/>
        <v>4.2149000000000001</v>
      </c>
      <c r="H23" s="108">
        <v>11.48</v>
      </c>
      <c r="I23" s="109" t="s">
        <v>60</v>
      </c>
      <c r="J23" s="70">
        <f t="shared" si="2"/>
        <v>11.48</v>
      </c>
      <c r="K23" s="108">
        <v>2.37</v>
      </c>
      <c r="L23" s="109" t="s">
        <v>60</v>
      </c>
      <c r="M23" s="70">
        <f t="shared" si="3"/>
        <v>2.37</v>
      </c>
      <c r="N23" s="108">
        <v>1.66</v>
      </c>
      <c r="O23" s="109" t="s">
        <v>60</v>
      </c>
      <c r="P23" s="70">
        <f t="shared" si="4"/>
        <v>1.66</v>
      </c>
      <c r="AA23" s="87"/>
      <c r="AB23" s="1" t="s">
        <v>193</v>
      </c>
    </row>
    <row r="24" spans="1:30">
      <c r="B24" s="108">
        <v>3</v>
      </c>
      <c r="C24" s="109" t="s">
        <v>57</v>
      </c>
      <c r="D24" s="95">
        <f t="shared" si="0"/>
        <v>1.5228426395939086E-5</v>
      </c>
      <c r="E24" s="110">
        <v>0.38319999999999999</v>
      </c>
      <c r="F24" s="111">
        <v>4.0140000000000002</v>
      </c>
      <c r="G24" s="107">
        <f t="shared" si="1"/>
        <v>4.3971999999999998</v>
      </c>
      <c r="H24" s="108">
        <v>11.93</v>
      </c>
      <c r="I24" s="109" t="s">
        <v>60</v>
      </c>
      <c r="J24" s="70">
        <f t="shared" si="2"/>
        <v>11.93</v>
      </c>
      <c r="K24" s="108">
        <v>2.4500000000000002</v>
      </c>
      <c r="L24" s="109" t="s">
        <v>60</v>
      </c>
      <c r="M24" s="70">
        <f t="shared" si="3"/>
        <v>2.4500000000000002</v>
      </c>
      <c r="N24" s="108">
        <v>1.72</v>
      </c>
      <c r="O24" s="109" t="s">
        <v>60</v>
      </c>
      <c r="P24" s="70">
        <f t="shared" si="4"/>
        <v>1.72</v>
      </c>
      <c r="Z24" s="9"/>
      <c r="AC24" s="1" t="s">
        <v>194</v>
      </c>
    </row>
    <row r="25" spans="1:30">
      <c r="B25" s="108">
        <v>3.25</v>
      </c>
      <c r="C25" s="109" t="s">
        <v>57</v>
      </c>
      <c r="D25" s="95">
        <f t="shared" si="0"/>
        <v>1.6497461928934009E-5</v>
      </c>
      <c r="E25" s="110">
        <v>0.39889999999999998</v>
      </c>
      <c r="F25" s="111">
        <v>4.1710000000000003</v>
      </c>
      <c r="G25" s="107">
        <f t="shared" si="1"/>
        <v>4.5699000000000005</v>
      </c>
      <c r="H25" s="108">
        <v>12.35</v>
      </c>
      <c r="I25" s="109" t="s">
        <v>60</v>
      </c>
      <c r="J25" s="70">
        <f t="shared" si="2"/>
        <v>12.35</v>
      </c>
      <c r="K25" s="108">
        <v>2.5299999999999998</v>
      </c>
      <c r="L25" s="109" t="s">
        <v>60</v>
      </c>
      <c r="M25" s="70">
        <f t="shared" si="3"/>
        <v>2.5299999999999998</v>
      </c>
      <c r="N25" s="108">
        <v>1.77</v>
      </c>
      <c r="O25" s="109" t="s">
        <v>60</v>
      </c>
      <c r="P25" s="70">
        <f t="shared" si="4"/>
        <v>1.77</v>
      </c>
      <c r="Z25" s="9"/>
      <c r="AA25" s="87"/>
      <c r="AC25" s="88" t="s">
        <v>195</v>
      </c>
      <c r="AD25" s="87"/>
    </row>
    <row r="26" spans="1:30">
      <c r="B26" s="108">
        <v>3.5</v>
      </c>
      <c r="C26" s="109" t="s">
        <v>57</v>
      </c>
      <c r="D26" s="95">
        <f t="shared" si="0"/>
        <v>1.7766497461928935E-5</v>
      </c>
      <c r="E26" s="110">
        <v>0.41389999999999999</v>
      </c>
      <c r="F26" s="111">
        <v>4.32</v>
      </c>
      <c r="G26" s="107">
        <f t="shared" si="1"/>
        <v>4.7339000000000002</v>
      </c>
      <c r="H26" s="108">
        <v>12.77</v>
      </c>
      <c r="I26" s="109" t="s">
        <v>60</v>
      </c>
      <c r="J26" s="70">
        <f t="shared" si="2"/>
        <v>12.77</v>
      </c>
      <c r="K26" s="108">
        <v>2.61</v>
      </c>
      <c r="L26" s="109" t="s">
        <v>60</v>
      </c>
      <c r="M26" s="70">
        <f t="shared" si="3"/>
        <v>2.61</v>
      </c>
      <c r="N26" s="108">
        <v>1.83</v>
      </c>
      <c r="O26" s="109" t="s">
        <v>60</v>
      </c>
      <c r="P26" s="70">
        <f t="shared" si="4"/>
        <v>1.83</v>
      </c>
      <c r="Z26" s="9"/>
      <c r="AA26" s="87"/>
      <c r="AB26" s="1" t="s">
        <v>196</v>
      </c>
    </row>
    <row r="27" spans="1:30">
      <c r="B27" s="108">
        <v>3.75</v>
      </c>
      <c r="C27" s="109" t="s">
        <v>57</v>
      </c>
      <c r="D27" s="95">
        <f t="shared" si="0"/>
        <v>1.9035532994923858E-5</v>
      </c>
      <c r="E27" s="110">
        <v>0.42849999999999999</v>
      </c>
      <c r="F27" s="111">
        <v>4.4630000000000001</v>
      </c>
      <c r="G27" s="107">
        <f t="shared" si="1"/>
        <v>4.8914999999999997</v>
      </c>
      <c r="H27" s="108">
        <v>13.17</v>
      </c>
      <c r="I27" s="109" t="s">
        <v>60</v>
      </c>
      <c r="J27" s="70">
        <f t="shared" si="2"/>
        <v>13.17</v>
      </c>
      <c r="K27" s="108">
        <v>2.69</v>
      </c>
      <c r="L27" s="109" t="s">
        <v>60</v>
      </c>
      <c r="M27" s="70">
        <f t="shared" si="3"/>
        <v>2.69</v>
      </c>
      <c r="N27" s="108">
        <v>1.89</v>
      </c>
      <c r="O27" s="109" t="s">
        <v>60</v>
      </c>
      <c r="P27" s="70">
        <f t="shared" si="4"/>
        <v>1.89</v>
      </c>
      <c r="AA27" s="87"/>
      <c r="AB27" s="1" t="s">
        <v>197</v>
      </c>
    </row>
    <row r="28" spans="1:30">
      <c r="B28" s="108">
        <v>4</v>
      </c>
      <c r="C28" s="109" t="s">
        <v>57</v>
      </c>
      <c r="D28" s="95">
        <f t="shared" si="0"/>
        <v>2.0304568527918781E-5</v>
      </c>
      <c r="E28" s="110">
        <v>0.4425</v>
      </c>
      <c r="F28" s="111">
        <v>4.5990000000000002</v>
      </c>
      <c r="G28" s="107">
        <f t="shared" si="1"/>
        <v>5.0415000000000001</v>
      </c>
      <c r="H28" s="108">
        <v>13.56</v>
      </c>
      <c r="I28" s="109" t="s">
        <v>60</v>
      </c>
      <c r="J28" s="70">
        <f t="shared" si="2"/>
        <v>13.56</v>
      </c>
      <c r="K28" s="108">
        <v>2.76</v>
      </c>
      <c r="L28" s="109" t="s">
        <v>60</v>
      </c>
      <c r="M28" s="70">
        <f t="shared" si="3"/>
        <v>2.76</v>
      </c>
      <c r="N28" s="108">
        <v>1.94</v>
      </c>
      <c r="O28" s="109" t="s">
        <v>60</v>
      </c>
      <c r="P28" s="70">
        <f t="shared" si="4"/>
        <v>1.94</v>
      </c>
      <c r="AA28" s="87"/>
      <c r="AB28" s="175" t="s">
        <v>198</v>
      </c>
      <c r="AC28" s="176">
        <v>101325</v>
      </c>
      <c r="AD28" s="87" t="s">
        <v>199</v>
      </c>
    </row>
    <row r="29" spans="1:30">
      <c r="B29" s="108">
        <v>4.5</v>
      </c>
      <c r="C29" s="109" t="s">
        <v>57</v>
      </c>
      <c r="D29" s="95">
        <f t="shared" si="0"/>
        <v>2.2842639593908627E-5</v>
      </c>
      <c r="E29" s="110">
        <v>0.46929999999999999</v>
      </c>
      <c r="F29" s="111">
        <v>4.8550000000000004</v>
      </c>
      <c r="G29" s="107">
        <f t="shared" si="1"/>
        <v>5.3243</v>
      </c>
      <c r="H29" s="108">
        <v>14.3</v>
      </c>
      <c r="I29" s="109" t="s">
        <v>60</v>
      </c>
      <c r="J29" s="70">
        <f t="shared" si="2"/>
        <v>14.3</v>
      </c>
      <c r="K29" s="108">
        <v>2.9</v>
      </c>
      <c r="L29" s="109" t="s">
        <v>60</v>
      </c>
      <c r="M29" s="70">
        <f t="shared" si="3"/>
        <v>2.9</v>
      </c>
      <c r="N29" s="108">
        <v>2.04</v>
      </c>
      <c r="O29" s="109" t="s">
        <v>60</v>
      </c>
      <c r="P29" s="70">
        <f t="shared" si="4"/>
        <v>2.04</v>
      </c>
      <c r="AA29" s="89"/>
      <c r="AB29" s="177" t="s">
        <v>200</v>
      </c>
      <c r="AC29" s="178">
        <v>20</v>
      </c>
      <c r="AD29" s="87" t="s">
        <v>201</v>
      </c>
    </row>
    <row r="30" spans="1:30">
      <c r="B30" s="108">
        <v>5</v>
      </c>
      <c r="C30" s="109" t="s">
        <v>57</v>
      </c>
      <c r="D30" s="95">
        <f t="shared" si="0"/>
        <v>2.5380710659898476E-5</v>
      </c>
      <c r="E30" s="110">
        <v>0.49469999999999997</v>
      </c>
      <c r="F30" s="111">
        <v>5.093</v>
      </c>
      <c r="G30" s="107">
        <f t="shared" si="1"/>
        <v>5.5876999999999999</v>
      </c>
      <c r="H30" s="108">
        <v>15.01</v>
      </c>
      <c r="I30" s="109" t="s">
        <v>60</v>
      </c>
      <c r="J30" s="70">
        <f t="shared" si="2"/>
        <v>15.01</v>
      </c>
      <c r="K30" s="108">
        <v>3.02</v>
      </c>
      <c r="L30" s="109" t="s">
        <v>60</v>
      </c>
      <c r="M30" s="70">
        <f t="shared" si="3"/>
        <v>3.02</v>
      </c>
      <c r="N30" s="108">
        <v>2.13</v>
      </c>
      <c r="O30" s="109" t="s">
        <v>60</v>
      </c>
      <c r="P30" s="70">
        <f t="shared" si="4"/>
        <v>2.13</v>
      </c>
      <c r="AA30" s="87"/>
      <c r="AB30" s="5" t="s">
        <v>202</v>
      </c>
      <c r="AC30" s="179">
        <v>0</v>
      </c>
      <c r="AD30" s="1" t="s">
        <v>203</v>
      </c>
    </row>
    <row r="31" spans="1:30">
      <c r="B31" s="108">
        <v>5.5</v>
      </c>
      <c r="C31" s="109" t="s">
        <v>57</v>
      </c>
      <c r="D31" s="95">
        <f t="shared" si="0"/>
        <v>2.7918781725888322E-5</v>
      </c>
      <c r="E31" s="110">
        <v>0.51890000000000003</v>
      </c>
      <c r="F31" s="111">
        <v>5.3140000000000001</v>
      </c>
      <c r="G31" s="107">
        <f t="shared" si="1"/>
        <v>5.8329000000000004</v>
      </c>
      <c r="H31" s="108">
        <v>15.69</v>
      </c>
      <c r="I31" s="109" t="s">
        <v>60</v>
      </c>
      <c r="J31" s="70">
        <f t="shared" si="2"/>
        <v>15.69</v>
      </c>
      <c r="K31" s="108">
        <v>3.14</v>
      </c>
      <c r="L31" s="109" t="s">
        <v>60</v>
      </c>
      <c r="M31" s="70">
        <f t="shared" si="3"/>
        <v>3.14</v>
      </c>
      <c r="N31" s="108">
        <v>2.2200000000000002</v>
      </c>
      <c r="O31" s="109" t="s">
        <v>60</v>
      </c>
      <c r="P31" s="70">
        <f t="shared" si="4"/>
        <v>2.2200000000000002</v>
      </c>
      <c r="AB31" s="5" t="s">
        <v>204</v>
      </c>
      <c r="AC31" s="180">
        <f xml:space="preserve"> 0.001293 * (AC28/101325) / (1 + AC29/273.15)*(1-0.378*AC30/(AC28/101325))</f>
        <v>1.2047857752004094E-3</v>
      </c>
      <c r="AD31" s="1" t="s">
        <v>205</v>
      </c>
    </row>
    <row r="32" spans="1:30">
      <c r="B32" s="108">
        <v>6</v>
      </c>
      <c r="C32" s="109" t="s">
        <v>57</v>
      </c>
      <c r="D32" s="95">
        <f t="shared" si="0"/>
        <v>3.0456852791878172E-5</v>
      </c>
      <c r="E32" s="110">
        <v>0.54200000000000004</v>
      </c>
      <c r="F32" s="111">
        <v>5.5209999999999999</v>
      </c>
      <c r="G32" s="107">
        <f t="shared" si="1"/>
        <v>6.0629999999999997</v>
      </c>
      <c r="H32" s="108">
        <v>16.34</v>
      </c>
      <c r="I32" s="109" t="s">
        <v>60</v>
      </c>
      <c r="J32" s="70">
        <f t="shared" si="2"/>
        <v>16.34</v>
      </c>
      <c r="K32" s="108">
        <v>3.26</v>
      </c>
      <c r="L32" s="109" t="s">
        <v>60</v>
      </c>
      <c r="M32" s="70">
        <f t="shared" si="3"/>
        <v>3.26</v>
      </c>
      <c r="N32" s="108">
        <v>2.31</v>
      </c>
      <c r="O32" s="109" t="s">
        <v>60</v>
      </c>
      <c r="P32" s="70">
        <f t="shared" si="4"/>
        <v>2.31</v>
      </c>
      <c r="AB32" s="150" t="s">
        <v>206</v>
      </c>
      <c r="AC32" s="176"/>
      <c r="AD32" s="87"/>
    </row>
    <row r="33" spans="2:30">
      <c r="B33" s="108">
        <v>6.5</v>
      </c>
      <c r="C33" s="109" t="s">
        <v>57</v>
      </c>
      <c r="D33" s="95">
        <f t="shared" si="0"/>
        <v>3.2994923857868018E-5</v>
      </c>
      <c r="E33" s="110">
        <v>0.56410000000000005</v>
      </c>
      <c r="F33" s="111">
        <v>5.7169999999999996</v>
      </c>
      <c r="G33" s="107">
        <f t="shared" si="1"/>
        <v>6.2810999999999995</v>
      </c>
      <c r="H33" s="108">
        <v>16.96</v>
      </c>
      <c r="I33" s="109" t="s">
        <v>60</v>
      </c>
      <c r="J33" s="70">
        <f t="shared" si="2"/>
        <v>16.96</v>
      </c>
      <c r="K33" s="108">
        <v>3.37</v>
      </c>
      <c r="L33" s="109" t="s">
        <v>60</v>
      </c>
      <c r="M33" s="70">
        <f t="shared" si="3"/>
        <v>3.37</v>
      </c>
      <c r="N33" s="108">
        <v>2.4</v>
      </c>
      <c r="O33" s="109" t="s">
        <v>60</v>
      </c>
      <c r="P33" s="70">
        <f t="shared" si="4"/>
        <v>2.4</v>
      </c>
      <c r="AA33" s="90"/>
      <c r="AB33" s="89"/>
      <c r="AC33" s="178"/>
      <c r="AD33" s="87"/>
    </row>
    <row r="34" spans="2:30">
      <c r="B34" s="108">
        <v>7</v>
      </c>
      <c r="C34" s="109" t="s">
        <v>57</v>
      </c>
      <c r="D34" s="95">
        <f t="shared" si="0"/>
        <v>3.553299492385787E-5</v>
      </c>
      <c r="E34" s="110">
        <v>0.58540000000000003</v>
      </c>
      <c r="F34" s="111">
        <v>5.9009999999999998</v>
      </c>
      <c r="G34" s="107">
        <f t="shared" si="1"/>
        <v>6.4863999999999997</v>
      </c>
      <c r="H34" s="108">
        <v>17.57</v>
      </c>
      <c r="I34" s="109" t="s">
        <v>60</v>
      </c>
      <c r="J34" s="70">
        <f t="shared" si="2"/>
        <v>17.57</v>
      </c>
      <c r="K34" s="108">
        <v>3.48</v>
      </c>
      <c r="L34" s="109" t="s">
        <v>60</v>
      </c>
      <c r="M34" s="70">
        <f t="shared" si="3"/>
        <v>3.48</v>
      </c>
      <c r="N34" s="108">
        <v>2.48</v>
      </c>
      <c r="O34" s="109" t="s">
        <v>60</v>
      </c>
      <c r="P34" s="70">
        <f t="shared" si="4"/>
        <v>2.48</v>
      </c>
      <c r="AA34" s="92"/>
      <c r="AB34" s="5"/>
      <c r="AC34" s="88"/>
    </row>
    <row r="35" spans="2:30">
      <c r="B35" s="108">
        <v>8</v>
      </c>
      <c r="C35" s="109" t="s">
        <v>57</v>
      </c>
      <c r="D35" s="95">
        <f t="shared" si="0"/>
        <v>4.0609137055837562E-5</v>
      </c>
      <c r="E35" s="110">
        <v>0.62580000000000002</v>
      </c>
      <c r="F35" s="111">
        <v>6.242</v>
      </c>
      <c r="G35" s="107">
        <f t="shared" si="1"/>
        <v>6.8677999999999999</v>
      </c>
      <c r="H35" s="108">
        <v>18.73</v>
      </c>
      <c r="I35" s="109" t="s">
        <v>60</v>
      </c>
      <c r="J35" s="70">
        <f t="shared" si="2"/>
        <v>18.73</v>
      </c>
      <c r="K35" s="108">
        <v>3.68</v>
      </c>
      <c r="L35" s="109" t="s">
        <v>60</v>
      </c>
      <c r="M35" s="70">
        <f t="shared" si="3"/>
        <v>3.68</v>
      </c>
      <c r="N35" s="108">
        <v>2.63</v>
      </c>
      <c r="O35" s="109" t="s">
        <v>60</v>
      </c>
      <c r="P35" s="70">
        <f t="shared" si="4"/>
        <v>2.63</v>
      </c>
      <c r="AA35" s="92"/>
      <c r="AB35" s="5"/>
      <c r="AC35" s="180"/>
    </row>
    <row r="36" spans="2:30">
      <c r="B36" s="108">
        <v>9</v>
      </c>
      <c r="C36" s="109" t="s">
        <v>57</v>
      </c>
      <c r="D36" s="95">
        <f t="shared" si="0"/>
        <v>4.5685279187817254E-5</v>
      </c>
      <c r="E36" s="110">
        <v>0.66379999999999995</v>
      </c>
      <c r="F36" s="111">
        <v>6.5519999999999996</v>
      </c>
      <c r="G36" s="107">
        <f t="shared" si="1"/>
        <v>7.2157999999999998</v>
      </c>
      <c r="H36" s="108">
        <v>19.829999999999998</v>
      </c>
      <c r="I36" s="109" t="s">
        <v>60</v>
      </c>
      <c r="J36" s="70">
        <f t="shared" si="2"/>
        <v>19.829999999999998</v>
      </c>
      <c r="K36" s="108">
        <v>3.86</v>
      </c>
      <c r="L36" s="109" t="s">
        <v>60</v>
      </c>
      <c r="M36" s="70">
        <f t="shared" si="3"/>
        <v>3.86</v>
      </c>
      <c r="N36" s="108">
        <v>2.78</v>
      </c>
      <c r="O36" s="109" t="s">
        <v>60</v>
      </c>
      <c r="P36" s="70">
        <f t="shared" si="4"/>
        <v>2.78</v>
      </c>
      <c r="AA36" s="92"/>
    </row>
    <row r="37" spans="2:30">
      <c r="B37" s="108">
        <v>10</v>
      </c>
      <c r="C37" s="109" t="s">
        <v>57</v>
      </c>
      <c r="D37" s="95">
        <f t="shared" si="0"/>
        <v>5.0761421319796953E-5</v>
      </c>
      <c r="E37" s="110">
        <v>0.69969999999999999</v>
      </c>
      <c r="F37" s="111">
        <v>6.8360000000000003</v>
      </c>
      <c r="G37" s="107">
        <f t="shared" si="1"/>
        <v>7.5357000000000003</v>
      </c>
      <c r="H37" s="108">
        <v>20.88</v>
      </c>
      <c r="I37" s="109" t="s">
        <v>60</v>
      </c>
      <c r="J37" s="70">
        <f t="shared" si="2"/>
        <v>20.88</v>
      </c>
      <c r="K37" s="108">
        <v>4.04</v>
      </c>
      <c r="L37" s="109" t="s">
        <v>60</v>
      </c>
      <c r="M37" s="70">
        <f t="shared" si="3"/>
        <v>4.04</v>
      </c>
      <c r="N37" s="108">
        <v>2.92</v>
      </c>
      <c r="O37" s="109" t="s">
        <v>60</v>
      </c>
      <c r="P37" s="70">
        <f t="shared" si="4"/>
        <v>2.92</v>
      </c>
      <c r="AA37" s="92"/>
    </row>
    <row r="38" spans="2:30">
      <c r="B38" s="108">
        <v>11</v>
      </c>
      <c r="C38" s="109" t="s">
        <v>57</v>
      </c>
      <c r="D38" s="95">
        <f t="shared" si="0"/>
        <v>5.5837563451776645E-5</v>
      </c>
      <c r="E38" s="110">
        <v>0.73380000000000001</v>
      </c>
      <c r="F38" s="111">
        <v>7.0990000000000002</v>
      </c>
      <c r="G38" s="107">
        <f t="shared" si="1"/>
        <v>7.8328000000000007</v>
      </c>
      <c r="H38" s="108">
        <v>21.89</v>
      </c>
      <c r="I38" s="109" t="s">
        <v>60</v>
      </c>
      <c r="J38" s="70">
        <f t="shared" si="2"/>
        <v>21.89</v>
      </c>
      <c r="K38" s="108">
        <v>4.2</v>
      </c>
      <c r="L38" s="109" t="s">
        <v>60</v>
      </c>
      <c r="M38" s="70">
        <f t="shared" si="3"/>
        <v>4.2</v>
      </c>
      <c r="N38" s="108">
        <v>3.05</v>
      </c>
      <c r="O38" s="109" t="s">
        <v>60</v>
      </c>
      <c r="P38" s="70">
        <f t="shared" si="4"/>
        <v>3.05</v>
      </c>
    </row>
    <row r="39" spans="2:30">
      <c r="B39" s="108">
        <v>12</v>
      </c>
      <c r="C39" s="109" t="s">
        <v>57</v>
      </c>
      <c r="D39" s="95">
        <f t="shared" si="0"/>
        <v>6.0913705583756343E-5</v>
      </c>
      <c r="E39" s="110">
        <v>0.76639999999999997</v>
      </c>
      <c r="F39" s="111">
        <v>7.343</v>
      </c>
      <c r="G39" s="107">
        <f t="shared" si="1"/>
        <v>8.1094000000000008</v>
      </c>
      <c r="H39" s="108">
        <v>22.87</v>
      </c>
      <c r="I39" s="109" t="s">
        <v>60</v>
      </c>
      <c r="J39" s="70">
        <f t="shared" si="2"/>
        <v>22.87</v>
      </c>
      <c r="K39" s="108">
        <v>4.3600000000000003</v>
      </c>
      <c r="L39" s="109" t="s">
        <v>60</v>
      </c>
      <c r="M39" s="70">
        <f t="shared" si="3"/>
        <v>4.3600000000000003</v>
      </c>
      <c r="N39" s="108">
        <v>3.18</v>
      </c>
      <c r="O39" s="109" t="s">
        <v>60</v>
      </c>
      <c r="P39" s="70">
        <f t="shared" si="4"/>
        <v>3.18</v>
      </c>
    </row>
    <row r="40" spans="2:30">
      <c r="B40" s="108">
        <v>13</v>
      </c>
      <c r="C40" s="109" t="s">
        <v>57</v>
      </c>
      <c r="D40" s="95">
        <f t="shared" si="0"/>
        <v>6.5989847715736035E-5</v>
      </c>
      <c r="E40" s="110">
        <v>0.79769999999999996</v>
      </c>
      <c r="F40" s="111">
        <v>7.57</v>
      </c>
      <c r="G40" s="107">
        <f t="shared" si="1"/>
        <v>8.367700000000001</v>
      </c>
      <c r="H40" s="108">
        <v>23.81</v>
      </c>
      <c r="I40" s="109" t="s">
        <v>60</v>
      </c>
      <c r="J40" s="70">
        <f t="shared" si="2"/>
        <v>23.81</v>
      </c>
      <c r="K40" s="108">
        <v>4.5199999999999996</v>
      </c>
      <c r="L40" s="109" t="s">
        <v>60</v>
      </c>
      <c r="M40" s="70">
        <f t="shared" si="3"/>
        <v>4.5199999999999996</v>
      </c>
      <c r="N40" s="108">
        <v>3.3</v>
      </c>
      <c r="O40" s="109" t="s">
        <v>60</v>
      </c>
      <c r="P40" s="70">
        <f t="shared" si="4"/>
        <v>3.3</v>
      </c>
    </row>
    <row r="41" spans="2:30">
      <c r="B41" s="108">
        <v>14</v>
      </c>
      <c r="C41" s="109" t="s">
        <v>57</v>
      </c>
      <c r="D41" s="95">
        <f t="shared" si="0"/>
        <v>7.1065989847715741E-5</v>
      </c>
      <c r="E41" s="110">
        <v>0.82779999999999998</v>
      </c>
      <c r="F41" s="111">
        <v>7.7839999999999998</v>
      </c>
      <c r="G41" s="107">
        <f t="shared" si="1"/>
        <v>8.6118000000000006</v>
      </c>
      <c r="H41" s="108">
        <v>24.73</v>
      </c>
      <c r="I41" s="109" t="s">
        <v>60</v>
      </c>
      <c r="J41" s="70">
        <f t="shared" si="2"/>
        <v>24.73</v>
      </c>
      <c r="K41" s="108">
        <v>4.66</v>
      </c>
      <c r="L41" s="109" t="s">
        <v>60</v>
      </c>
      <c r="M41" s="70">
        <f t="shared" si="3"/>
        <v>4.66</v>
      </c>
      <c r="N41" s="108">
        <v>3.42</v>
      </c>
      <c r="O41" s="109" t="s">
        <v>60</v>
      </c>
      <c r="P41" s="70">
        <f t="shared" si="4"/>
        <v>3.42</v>
      </c>
    </row>
    <row r="42" spans="2:30">
      <c r="B42" s="108">
        <v>15</v>
      </c>
      <c r="C42" s="109" t="s">
        <v>57</v>
      </c>
      <c r="D42" s="95">
        <f t="shared" si="0"/>
        <v>7.6142131979695433E-5</v>
      </c>
      <c r="E42" s="110">
        <v>0.8569</v>
      </c>
      <c r="F42" s="111">
        <v>7.9850000000000003</v>
      </c>
      <c r="G42" s="107">
        <f t="shared" si="1"/>
        <v>8.8419000000000008</v>
      </c>
      <c r="H42" s="108">
        <v>25.62</v>
      </c>
      <c r="I42" s="109" t="s">
        <v>60</v>
      </c>
      <c r="J42" s="70">
        <f t="shared" si="2"/>
        <v>25.62</v>
      </c>
      <c r="K42" s="108">
        <v>4.8</v>
      </c>
      <c r="L42" s="109" t="s">
        <v>60</v>
      </c>
      <c r="M42" s="70">
        <f t="shared" si="3"/>
        <v>4.8</v>
      </c>
      <c r="N42" s="108">
        <v>3.54</v>
      </c>
      <c r="O42" s="109" t="s">
        <v>60</v>
      </c>
      <c r="P42" s="70">
        <f t="shared" si="4"/>
        <v>3.54</v>
      </c>
    </row>
    <row r="43" spans="2:30">
      <c r="B43" s="108">
        <v>16</v>
      </c>
      <c r="C43" s="109" t="s">
        <v>57</v>
      </c>
      <c r="D43" s="95">
        <f t="shared" si="0"/>
        <v>8.1218274111675124E-5</v>
      </c>
      <c r="E43" s="110">
        <v>0.88500000000000001</v>
      </c>
      <c r="F43" s="111">
        <v>8.1739999999999995</v>
      </c>
      <c r="G43" s="107">
        <f t="shared" si="1"/>
        <v>9.0589999999999993</v>
      </c>
      <c r="H43" s="108">
        <v>26.49</v>
      </c>
      <c r="I43" s="109" t="s">
        <v>60</v>
      </c>
      <c r="J43" s="70">
        <f t="shared" si="2"/>
        <v>26.49</v>
      </c>
      <c r="K43" s="108">
        <v>4.9400000000000004</v>
      </c>
      <c r="L43" s="109" t="s">
        <v>60</v>
      </c>
      <c r="M43" s="70">
        <f t="shared" si="3"/>
        <v>4.9400000000000004</v>
      </c>
      <c r="N43" s="108">
        <v>3.65</v>
      </c>
      <c r="O43" s="109" t="s">
        <v>60</v>
      </c>
      <c r="P43" s="70">
        <f t="shared" si="4"/>
        <v>3.65</v>
      </c>
    </row>
    <row r="44" spans="2:30">
      <c r="B44" s="108">
        <v>17</v>
      </c>
      <c r="C44" s="109" t="s">
        <v>57</v>
      </c>
      <c r="D44" s="95">
        <f t="shared" si="0"/>
        <v>8.629441624365483E-5</v>
      </c>
      <c r="E44" s="110">
        <v>0.91220000000000001</v>
      </c>
      <c r="F44" s="111">
        <v>8.3539999999999992</v>
      </c>
      <c r="G44" s="107">
        <f t="shared" si="1"/>
        <v>9.2661999999999995</v>
      </c>
      <c r="H44" s="108">
        <v>27.34</v>
      </c>
      <c r="I44" s="109" t="s">
        <v>60</v>
      </c>
      <c r="J44" s="70">
        <f t="shared" si="2"/>
        <v>27.34</v>
      </c>
      <c r="K44" s="108">
        <v>5.07</v>
      </c>
      <c r="L44" s="109" t="s">
        <v>60</v>
      </c>
      <c r="M44" s="70">
        <f t="shared" si="3"/>
        <v>5.07</v>
      </c>
      <c r="N44" s="108">
        <v>3.76</v>
      </c>
      <c r="O44" s="109" t="s">
        <v>60</v>
      </c>
      <c r="P44" s="70">
        <f t="shared" si="4"/>
        <v>3.76</v>
      </c>
    </row>
    <row r="45" spans="2:30">
      <c r="B45" s="108">
        <v>18</v>
      </c>
      <c r="C45" s="109" t="s">
        <v>57</v>
      </c>
      <c r="D45" s="95">
        <f t="shared" si="0"/>
        <v>9.1370558375634508E-5</v>
      </c>
      <c r="E45" s="110">
        <v>0.93869999999999998</v>
      </c>
      <c r="F45" s="111">
        <v>8.5239999999999991</v>
      </c>
      <c r="G45" s="107">
        <f t="shared" si="1"/>
        <v>9.4626999999999999</v>
      </c>
      <c r="H45" s="108">
        <v>28.18</v>
      </c>
      <c r="I45" s="109" t="s">
        <v>60</v>
      </c>
      <c r="J45" s="70">
        <f t="shared" si="2"/>
        <v>28.18</v>
      </c>
      <c r="K45" s="108">
        <v>5.2</v>
      </c>
      <c r="L45" s="109" t="s">
        <v>60</v>
      </c>
      <c r="M45" s="70">
        <f t="shared" si="3"/>
        <v>5.2</v>
      </c>
      <c r="N45" s="108">
        <v>3.87</v>
      </c>
      <c r="O45" s="109" t="s">
        <v>60</v>
      </c>
      <c r="P45" s="70">
        <f t="shared" si="4"/>
        <v>3.87</v>
      </c>
    </row>
    <row r="46" spans="2:30">
      <c r="B46" s="108">
        <v>20</v>
      </c>
      <c r="C46" s="109" t="s">
        <v>57</v>
      </c>
      <c r="D46" s="95">
        <f t="shared" si="0"/>
        <v>1.0152284263959391E-4</v>
      </c>
      <c r="E46" s="110">
        <v>0.98950000000000005</v>
      </c>
      <c r="F46" s="111">
        <v>8.8409999999999993</v>
      </c>
      <c r="G46" s="107">
        <f t="shared" si="1"/>
        <v>9.8304999999999989</v>
      </c>
      <c r="H46" s="108">
        <v>29.79</v>
      </c>
      <c r="I46" s="109" t="s">
        <v>60</v>
      </c>
      <c r="J46" s="70">
        <f t="shared" si="2"/>
        <v>29.79</v>
      </c>
      <c r="K46" s="108">
        <v>5.44</v>
      </c>
      <c r="L46" s="109" t="s">
        <v>60</v>
      </c>
      <c r="M46" s="70">
        <f t="shared" si="3"/>
        <v>5.44</v>
      </c>
      <c r="N46" s="108">
        <v>4.08</v>
      </c>
      <c r="O46" s="109" t="s">
        <v>60</v>
      </c>
      <c r="P46" s="70">
        <f t="shared" si="4"/>
        <v>4.08</v>
      </c>
    </row>
    <row r="47" spans="2:30">
      <c r="B47" s="108">
        <v>22.5</v>
      </c>
      <c r="C47" s="109" t="s">
        <v>57</v>
      </c>
      <c r="D47" s="95">
        <f t="shared" si="0"/>
        <v>1.1421319796954314E-4</v>
      </c>
      <c r="E47" s="110">
        <v>1.0489999999999999</v>
      </c>
      <c r="F47" s="111">
        <v>9.1980000000000004</v>
      </c>
      <c r="G47" s="107">
        <f t="shared" si="1"/>
        <v>10.247</v>
      </c>
      <c r="H47" s="108">
        <v>31.74</v>
      </c>
      <c r="I47" s="109" t="s">
        <v>60</v>
      </c>
      <c r="J47" s="70">
        <f t="shared" si="2"/>
        <v>31.74</v>
      </c>
      <c r="K47" s="108">
        <v>5.74</v>
      </c>
      <c r="L47" s="109" t="s">
        <v>60</v>
      </c>
      <c r="M47" s="70">
        <f t="shared" si="3"/>
        <v>5.74</v>
      </c>
      <c r="N47" s="108">
        <v>4.33</v>
      </c>
      <c r="O47" s="109" t="s">
        <v>60</v>
      </c>
      <c r="P47" s="70">
        <f t="shared" si="4"/>
        <v>4.33</v>
      </c>
    </row>
    <row r="48" spans="2:30">
      <c r="B48" s="108">
        <v>25</v>
      </c>
      <c r="C48" s="109" t="s">
        <v>57</v>
      </c>
      <c r="D48" s="95">
        <f t="shared" si="0"/>
        <v>1.2690355329949239E-4</v>
      </c>
      <c r="E48" s="110">
        <v>1.1060000000000001</v>
      </c>
      <c r="F48" s="111">
        <v>9.52</v>
      </c>
      <c r="G48" s="107">
        <f t="shared" si="1"/>
        <v>10.625999999999999</v>
      </c>
      <c r="H48" s="108">
        <v>33.61</v>
      </c>
      <c r="I48" s="109" t="s">
        <v>60</v>
      </c>
      <c r="J48" s="70">
        <f t="shared" si="2"/>
        <v>33.61</v>
      </c>
      <c r="K48" s="108">
        <v>6.02</v>
      </c>
      <c r="L48" s="109" t="s">
        <v>60</v>
      </c>
      <c r="M48" s="70">
        <f t="shared" si="3"/>
        <v>6.02</v>
      </c>
      <c r="N48" s="108">
        <v>4.57</v>
      </c>
      <c r="O48" s="109" t="s">
        <v>60</v>
      </c>
      <c r="P48" s="70">
        <f t="shared" si="4"/>
        <v>4.57</v>
      </c>
    </row>
    <row r="49" spans="2:16">
      <c r="B49" s="108">
        <v>27.5</v>
      </c>
      <c r="C49" s="109" t="s">
        <v>57</v>
      </c>
      <c r="D49" s="95">
        <f t="shared" si="0"/>
        <v>1.3959390862944163E-4</v>
      </c>
      <c r="E49" s="110">
        <v>1.1599999999999999</v>
      </c>
      <c r="F49" s="111">
        <v>9.8130000000000006</v>
      </c>
      <c r="G49" s="107">
        <f t="shared" si="1"/>
        <v>10.973000000000001</v>
      </c>
      <c r="H49" s="108">
        <v>35.42</v>
      </c>
      <c r="I49" s="109" t="s">
        <v>60</v>
      </c>
      <c r="J49" s="70">
        <f t="shared" si="2"/>
        <v>35.42</v>
      </c>
      <c r="K49" s="108">
        <v>6.28</v>
      </c>
      <c r="L49" s="109" t="s">
        <v>60</v>
      </c>
      <c r="M49" s="70">
        <f t="shared" si="3"/>
        <v>6.28</v>
      </c>
      <c r="N49" s="108">
        <v>4.8</v>
      </c>
      <c r="O49" s="109" t="s">
        <v>60</v>
      </c>
      <c r="P49" s="70">
        <f t="shared" si="4"/>
        <v>4.8</v>
      </c>
    </row>
    <row r="50" spans="2:16">
      <c r="B50" s="108">
        <v>30</v>
      </c>
      <c r="C50" s="109" t="s">
        <v>57</v>
      </c>
      <c r="D50" s="95">
        <f t="shared" si="0"/>
        <v>1.5228426395939087E-4</v>
      </c>
      <c r="E50" s="110">
        <v>1.212</v>
      </c>
      <c r="F50" s="111">
        <v>10.08</v>
      </c>
      <c r="G50" s="107">
        <f t="shared" si="1"/>
        <v>11.292</v>
      </c>
      <c r="H50" s="108">
        <v>37.18</v>
      </c>
      <c r="I50" s="109" t="s">
        <v>60</v>
      </c>
      <c r="J50" s="70">
        <f t="shared" si="2"/>
        <v>37.18</v>
      </c>
      <c r="K50" s="108">
        <v>6.54</v>
      </c>
      <c r="L50" s="109" t="s">
        <v>60</v>
      </c>
      <c r="M50" s="70">
        <f t="shared" si="3"/>
        <v>6.54</v>
      </c>
      <c r="N50" s="108">
        <v>5.03</v>
      </c>
      <c r="O50" s="109" t="s">
        <v>60</v>
      </c>
      <c r="P50" s="70">
        <f t="shared" si="4"/>
        <v>5.03</v>
      </c>
    </row>
    <row r="51" spans="2:16">
      <c r="B51" s="108">
        <v>32.5</v>
      </c>
      <c r="C51" s="109" t="s">
        <v>57</v>
      </c>
      <c r="D51" s="95">
        <f t="shared" si="0"/>
        <v>1.649746192893401E-4</v>
      </c>
      <c r="E51" s="110">
        <v>1.2609999999999999</v>
      </c>
      <c r="F51" s="111">
        <v>10.33</v>
      </c>
      <c r="G51" s="107">
        <f t="shared" si="1"/>
        <v>11.590999999999999</v>
      </c>
      <c r="H51" s="108">
        <v>38.89</v>
      </c>
      <c r="I51" s="109" t="s">
        <v>60</v>
      </c>
      <c r="J51" s="70">
        <f t="shared" si="2"/>
        <v>38.89</v>
      </c>
      <c r="K51" s="108">
        <v>6.78</v>
      </c>
      <c r="L51" s="109" t="s">
        <v>60</v>
      </c>
      <c r="M51" s="70">
        <f t="shared" si="3"/>
        <v>6.78</v>
      </c>
      <c r="N51" s="108">
        <v>5.24</v>
      </c>
      <c r="O51" s="109" t="s">
        <v>60</v>
      </c>
      <c r="P51" s="70">
        <f t="shared" si="4"/>
        <v>5.24</v>
      </c>
    </row>
    <row r="52" spans="2:16">
      <c r="B52" s="108">
        <v>35</v>
      </c>
      <c r="C52" s="109" t="s">
        <v>57</v>
      </c>
      <c r="D52" s="95">
        <f t="shared" si="0"/>
        <v>1.7766497461928937E-4</v>
      </c>
      <c r="E52" s="110">
        <v>1.3089999999999999</v>
      </c>
      <c r="F52" s="111">
        <v>10.55</v>
      </c>
      <c r="G52" s="107">
        <f t="shared" si="1"/>
        <v>11.859</v>
      </c>
      <c r="H52" s="108">
        <v>40.57</v>
      </c>
      <c r="I52" s="109" t="s">
        <v>60</v>
      </c>
      <c r="J52" s="70">
        <f t="shared" si="2"/>
        <v>40.57</v>
      </c>
      <c r="K52" s="108">
        <v>7.02</v>
      </c>
      <c r="L52" s="109" t="s">
        <v>60</v>
      </c>
      <c r="M52" s="70">
        <f t="shared" si="3"/>
        <v>7.02</v>
      </c>
      <c r="N52" s="108">
        <v>5.45</v>
      </c>
      <c r="O52" s="109" t="s">
        <v>60</v>
      </c>
      <c r="P52" s="70">
        <f t="shared" si="4"/>
        <v>5.45</v>
      </c>
    </row>
    <row r="53" spans="2:16">
      <c r="B53" s="108">
        <v>37.5</v>
      </c>
      <c r="C53" s="109" t="s">
        <v>57</v>
      </c>
      <c r="D53" s="95">
        <f t="shared" si="0"/>
        <v>1.9035532994923857E-4</v>
      </c>
      <c r="E53" s="110">
        <v>1.355</v>
      </c>
      <c r="F53" s="111">
        <v>10.76</v>
      </c>
      <c r="G53" s="107">
        <f t="shared" si="1"/>
        <v>12.115</v>
      </c>
      <c r="H53" s="108">
        <v>42.2</v>
      </c>
      <c r="I53" s="109" t="s">
        <v>60</v>
      </c>
      <c r="J53" s="70">
        <f t="shared" si="2"/>
        <v>42.2</v>
      </c>
      <c r="K53" s="108">
        <v>7.25</v>
      </c>
      <c r="L53" s="109" t="s">
        <v>60</v>
      </c>
      <c r="M53" s="70">
        <f t="shared" si="3"/>
        <v>7.25</v>
      </c>
      <c r="N53" s="108">
        <v>5.66</v>
      </c>
      <c r="O53" s="109" t="s">
        <v>60</v>
      </c>
      <c r="P53" s="70">
        <f t="shared" si="4"/>
        <v>5.66</v>
      </c>
    </row>
    <row r="54" spans="2:16">
      <c r="B54" s="108">
        <v>40</v>
      </c>
      <c r="C54" s="109" t="s">
        <v>57</v>
      </c>
      <c r="D54" s="95">
        <f t="shared" si="0"/>
        <v>2.0304568527918781E-4</v>
      </c>
      <c r="E54" s="110">
        <v>1.399</v>
      </c>
      <c r="F54" s="111">
        <v>10.96</v>
      </c>
      <c r="G54" s="107">
        <f t="shared" si="1"/>
        <v>12.359000000000002</v>
      </c>
      <c r="H54" s="108">
        <v>43.81</v>
      </c>
      <c r="I54" s="109" t="s">
        <v>60</v>
      </c>
      <c r="J54" s="70">
        <f t="shared" si="2"/>
        <v>43.81</v>
      </c>
      <c r="K54" s="108">
        <v>7.47</v>
      </c>
      <c r="L54" s="109" t="s">
        <v>60</v>
      </c>
      <c r="M54" s="70">
        <f t="shared" si="3"/>
        <v>7.47</v>
      </c>
      <c r="N54" s="108">
        <v>5.86</v>
      </c>
      <c r="O54" s="109" t="s">
        <v>60</v>
      </c>
      <c r="P54" s="70">
        <f t="shared" si="4"/>
        <v>5.86</v>
      </c>
    </row>
    <row r="55" spans="2:16">
      <c r="B55" s="108">
        <v>45</v>
      </c>
      <c r="C55" s="109" t="s">
        <v>57</v>
      </c>
      <c r="D55" s="95">
        <f t="shared" si="0"/>
        <v>2.2842639593908628E-4</v>
      </c>
      <c r="E55" s="110">
        <v>1.484</v>
      </c>
      <c r="F55" s="111">
        <v>11.32</v>
      </c>
      <c r="G55" s="107">
        <f t="shared" si="1"/>
        <v>12.804</v>
      </c>
      <c r="H55" s="108">
        <v>46.93</v>
      </c>
      <c r="I55" s="109" t="s">
        <v>60</v>
      </c>
      <c r="J55" s="70">
        <f t="shared" si="2"/>
        <v>46.93</v>
      </c>
      <c r="K55" s="108">
        <v>7.9</v>
      </c>
      <c r="L55" s="109" t="s">
        <v>60</v>
      </c>
      <c r="M55" s="70">
        <f t="shared" si="3"/>
        <v>7.9</v>
      </c>
      <c r="N55" s="108">
        <v>6.25</v>
      </c>
      <c r="O55" s="109" t="s">
        <v>60</v>
      </c>
      <c r="P55" s="70">
        <f t="shared" si="4"/>
        <v>6.25</v>
      </c>
    </row>
    <row r="56" spans="2:16">
      <c r="B56" s="108">
        <v>50</v>
      </c>
      <c r="C56" s="109" t="s">
        <v>57</v>
      </c>
      <c r="D56" s="95">
        <f t="shared" si="0"/>
        <v>2.5380710659898478E-4</v>
      </c>
      <c r="E56" s="110">
        <v>1.5640000000000001</v>
      </c>
      <c r="F56" s="111">
        <v>11.63</v>
      </c>
      <c r="G56" s="107">
        <f t="shared" si="1"/>
        <v>13.194000000000001</v>
      </c>
      <c r="H56" s="108">
        <v>49.95</v>
      </c>
      <c r="I56" s="109" t="s">
        <v>60</v>
      </c>
      <c r="J56" s="70">
        <f t="shared" si="2"/>
        <v>49.95</v>
      </c>
      <c r="K56" s="108">
        <v>8.32</v>
      </c>
      <c r="L56" s="109" t="s">
        <v>60</v>
      </c>
      <c r="M56" s="70">
        <f t="shared" si="3"/>
        <v>8.32</v>
      </c>
      <c r="N56" s="108">
        <v>6.62</v>
      </c>
      <c r="O56" s="109" t="s">
        <v>60</v>
      </c>
      <c r="P56" s="70">
        <f t="shared" si="4"/>
        <v>6.62</v>
      </c>
    </row>
    <row r="57" spans="2:16">
      <c r="B57" s="108">
        <v>55</v>
      </c>
      <c r="C57" s="109" t="s">
        <v>57</v>
      </c>
      <c r="D57" s="95">
        <f t="shared" si="0"/>
        <v>2.7918781725888326E-4</v>
      </c>
      <c r="E57" s="110">
        <v>1.641</v>
      </c>
      <c r="F57" s="111">
        <v>11.91</v>
      </c>
      <c r="G57" s="107">
        <f t="shared" si="1"/>
        <v>13.551</v>
      </c>
      <c r="H57" s="108">
        <v>52.89</v>
      </c>
      <c r="I57" s="109" t="s">
        <v>60</v>
      </c>
      <c r="J57" s="70">
        <f t="shared" si="2"/>
        <v>52.89</v>
      </c>
      <c r="K57" s="108">
        <v>8.7100000000000009</v>
      </c>
      <c r="L57" s="109" t="s">
        <v>60</v>
      </c>
      <c r="M57" s="70">
        <f t="shared" si="3"/>
        <v>8.7100000000000009</v>
      </c>
      <c r="N57" s="108">
        <v>6.98</v>
      </c>
      <c r="O57" s="109" t="s">
        <v>60</v>
      </c>
      <c r="P57" s="70">
        <f t="shared" si="4"/>
        <v>6.98</v>
      </c>
    </row>
    <row r="58" spans="2:16">
      <c r="B58" s="108">
        <v>60</v>
      </c>
      <c r="C58" s="109" t="s">
        <v>57</v>
      </c>
      <c r="D58" s="95">
        <f t="shared" si="0"/>
        <v>3.0456852791878173E-4</v>
      </c>
      <c r="E58" s="110">
        <v>1.714</v>
      </c>
      <c r="F58" s="111">
        <v>12.17</v>
      </c>
      <c r="G58" s="107">
        <f t="shared" si="1"/>
        <v>13.884</v>
      </c>
      <c r="H58" s="108">
        <v>55.77</v>
      </c>
      <c r="I58" s="109" t="s">
        <v>60</v>
      </c>
      <c r="J58" s="70">
        <f t="shared" si="2"/>
        <v>55.77</v>
      </c>
      <c r="K58" s="108">
        <v>9.09</v>
      </c>
      <c r="L58" s="109" t="s">
        <v>60</v>
      </c>
      <c r="M58" s="70">
        <f t="shared" si="3"/>
        <v>9.09</v>
      </c>
      <c r="N58" s="108">
        <v>7.33</v>
      </c>
      <c r="O58" s="109" t="s">
        <v>60</v>
      </c>
      <c r="P58" s="70">
        <f t="shared" si="4"/>
        <v>7.33</v>
      </c>
    </row>
    <row r="59" spans="2:16">
      <c r="B59" s="108">
        <v>65</v>
      </c>
      <c r="C59" s="109" t="s">
        <v>57</v>
      </c>
      <c r="D59" s="95">
        <f t="shared" si="0"/>
        <v>3.299492385786802E-4</v>
      </c>
      <c r="E59" s="110">
        <v>1.784</v>
      </c>
      <c r="F59" s="111">
        <v>12.39</v>
      </c>
      <c r="G59" s="107">
        <f t="shared" si="1"/>
        <v>14.174000000000001</v>
      </c>
      <c r="H59" s="108">
        <v>58.58</v>
      </c>
      <c r="I59" s="109" t="s">
        <v>60</v>
      </c>
      <c r="J59" s="70">
        <f t="shared" si="2"/>
        <v>58.58</v>
      </c>
      <c r="K59" s="108">
        <v>9.4600000000000009</v>
      </c>
      <c r="L59" s="109" t="s">
        <v>60</v>
      </c>
      <c r="M59" s="70">
        <f t="shared" si="3"/>
        <v>9.4600000000000009</v>
      </c>
      <c r="N59" s="108">
        <v>7.67</v>
      </c>
      <c r="O59" s="109" t="s">
        <v>60</v>
      </c>
      <c r="P59" s="70">
        <f t="shared" si="4"/>
        <v>7.67</v>
      </c>
    </row>
    <row r="60" spans="2:16">
      <c r="B60" s="108">
        <v>70</v>
      </c>
      <c r="C60" s="109" t="s">
        <v>57</v>
      </c>
      <c r="D60" s="95">
        <f t="shared" si="0"/>
        <v>3.5532994923857873E-4</v>
      </c>
      <c r="E60" s="110">
        <v>1.851</v>
      </c>
      <c r="F60" s="111">
        <v>12.6</v>
      </c>
      <c r="G60" s="107">
        <f t="shared" si="1"/>
        <v>14.451000000000001</v>
      </c>
      <c r="H60" s="108">
        <v>61.33</v>
      </c>
      <c r="I60" s="109" t="s">
        <v>60</v>
      </c>
      <c r="J60" s="70">
        <f t="shared" si="2"/>
        <v>61.33</v>
      </c>
      <c r="K60" s="108">
        <v>9.82</v>
      </c>
      <c r="L60" s="109" t="s">
        <v>60</v>
      </c>
      <c r="M60" s="70">
        <f t="shared" si="3"/>
        <v>9.82</v>
      </c>
      <c r="N60" s="108">
        <v>8</v>
      </c>
      <c r="O60" s="109" t="s">
        <v>60</v>
      </c>
      <c r="P60" s="70">
        <f t="shared" si="4"/>
        <v>8</v>
      </c>
    </row>
    <row r="61" spans="2:16">
      <c r="B61" s="108">
        <v>80</v>
      </c>
      <c r="C61" s="109" t="s">
        <v>57</v>
      </c>
      <c r="D61" s="95">
        <f t="shared" si="0"/>
        <v>4.0609137055837562E-4</v>
      </c>
      <c r="E61" s="110">
        <v>1.9790000000000001</v>
      </c>
      <c r="F61" s="111">
        <v>12.96</v>
      </c>
      <c r="G61" s="107">
        <f t="shared" si="1"/>
        <v>14.939</v>
      </c>
      <c r="H61" s="108">
        <v>66.7</v>
      </c>
      <c r="I61" s="109" t="s">
        <v>60</v>
      </c>
      <c r="J61" s="70">
        <f t="shared" si="2"/>
        <v>66.7</v>
      </c>
      <c r="K61" s="108">
        <v>10.52</v>
      </c>
      <c r="L61" s="109" t="s">
        <v>60</v>
      </c>
      <c r="M61" s="70">
        <f t="shared" si="3"/>
        <v>10.52</v>
      </c>
      <c r="N61" s="108">
        <v>8.64</v>
      </c>
      <c r="O61" s="109" t="s">
        <v>60</v>
      </c>
      <c r="P61" s="70">
        <f t="shared" si="4"/>
        <v>8.64</v>
      </c>
    </row>
    <row r="62" spans="2:16">
      <c r="B62" s="108">
        <v>90</v>
      </c>
      <c r="C62" s="109" t="s">
        <v>57</v>
      </c>
      <c r="D62" s="95">
        <f t="shared" si="0"/>
        <v>4.5685279187817257E-4</v>
      </c>
      <c r="E62" s="110">
        <v>2.0990000000000002</v>
      </c>
      <c r="F62" s="111">
        <v>13.27</v>
      </c>
      <c r="G62" s="107">
        <f t="shared" si="1"/>
        <v>15.369</v>
      </c>
      <c r="H62" s="108">
        <v>71.92</v>
      </c>
      <c r="I62" s="109" t="s">
        <v>60</v>
      </c>
      <c r="J62" s="70">
        <f t="shared" si="2"/>
        <v>71.92</v>
      </c>
      <c r="K62" s="108">
        <v>11.19</v>
      </c>
      <c r="L62" s="109" t="s">
        <v>60</v>
      </c>
      <c r="M62" s="70">
        <f t="shared" si="3"/>
        <v>11.19</v>
      </c>
      <c r="N62" s="108">
        <v>9.26</v>
      </c>
      <c r="O62" s="109" t="s">
        <v>60</v>
      </c>
      <c r="P62" s="70">
        <f t="shared" si="4"/>
        <v>9.26</v>
      </c>
    </row>
    <row r="63" spans="2:16">
      <c r="B63" s="108">
        <v>100</v>
      </c>
      <c r="C63" s="109" t="s">
        <v>57</v>
      </c>
      <c r="D63" s="95">
        <f t="shared" si="0"/>
        <v>5.0761421319796957E-4</v>
      </c>
      <c r="E63" s="110">
        <v>2.2130000000000001</v>
      </c>
      <c r="F63" s="111">
        <v>13.53</v>
      </c>
      <c r="G63" s="107">
        <f t="shared" si="1"/>
        <v>15.742999999999999</v>
      </c>
      <c r="H63" s="108">
        <v>77</v>
      </c>
      <c r="I63" s="109" t="s">
        <v>60</v>
      </c>
      <c r="J63" s="70">
        <f t="shared" si="2"/>
        <v>77</v>
      </c>
      <c r="K63" s="108">
        <v>11.83</v>
      </c>
      <c r="L63" s="109" t="s">
        <v>60</v>
      </c>
      <c r="M63" s="70">
        <f t="shared" si="3"/>
        <v>11.83</v>
      </c>
      <c r="N63" s="108">
        <v>9.85</v>
      </c>
      <c r="O63" s="109" t="s">
        <v>60</v>
      </c>
      <c r="P63" s="70">
        <f t="shared" si="4"/>
        <v>9.85</v>
      </c>
    </row>
    <row r="64" spans="2:16">
      <c r="B64" s="108">
        <v>110</v>
      </c>
      <c r="C64" s="109" t="s">
        <v>57</v>
      </c>
      <c r="D64" s="95">
        <f t="shared" si="0"/>
        <v>5.5837563451776651E-4</v>
      </c>
      <c r="E64" s="110">
        <v>2.3210000000000002</v>
      </c>
      <c r="F64" s="111">
        <v>13.76</v>
      </c>
      <c r="G64" s="107">
        <f t="shared" si="1"/>
        <v>16.081</v>
      </c>
      <c r="H64" s="108">
        <v>81.98</v>
      </c>
      <c r="I64" s="109" t="s">
        <v>60</v>
      </c>
      <c r="J64" s="70">
        <f t="shared" si="2"/>
        <v>81.98</v>
      </c>
      <c r="K64" s="108">
        <v>12.45</v>
      </c>
      <c r="L64" s="109" t="s">
        <v>60</v>
      </c>
      <c r="M64" s="70">
        <f t="shared" si="3"/>
        <v>12.45</v>
      </c>
      <c r="N64" s="108">
        <v>10.43</v>
      </c>
      <c r="O64" s="109" t="s">
        <v>60</v>
      </c>
      <c r="P64" s="70">
        <f t="shared" si="4"/>
        <v>10.43</v>
      </c>
    </row>
    <row r="65" spans="2:16">
      <c r="B65" s="108">
        <v>120</v>
      </c>
      <c r="C65" s="109" t="s">
        <v>57</v>
      </c>
      <c r="D65" s="95">
        <f t="shared" si="0"/>
        <v>6.0913705583756346E-4</v>
      </c>
      <c r="E65" s="110">
        <v>2.4239999999999999</v>
      </c>
      <c r="F65" s="111">
        <v>13.96</v>
      </c>
      <c r="G65" s="107">
        <f t="shared" si="1"/>
        <v>16.384</v>
      </c>
      <c r="H65" s="108">
        <v>86.86</v>
      </c>
      <c r="I65" s="109" t="s">
        <v>60</v>
      </c>
      <c r="J65" s="70">
        <f t="shared" si="2"/>
        <v>86.86</v>
      </c>
      <c r="K65" s="108">
        <v>13.04</v>
      </c>
      <c r="L65" s="109" t="s">
        <v>60</v>
      </c>
      <c r="M65" s="70">
        <f t="shared" si="3"/>
        <v>13.04</v>
      </c>
      <c r="N65" s="108">
        <v>10.99</v>
      </c>
      <c r="O65" s="109" t="s">
        <v>60</v>
      </c>
      <c r="P65" s="70">
        <f t="shared" si="4"/>
        <v>10.99</v>
      </c>
    </row>
    <row r="66" spans="2:16">
      <c r="B66" s="108">
        <v>130</v>
      </c>
      <c r="C66" s="109" t="s">
        <v>57</v>
      </c>
      <c r="D66" s="95">
        <f t="shared" si="0"/>
        <v>6.5989847715736041E-4</v>
      </c>
      <c r="E66" s="110">
        <v>2.5230000000000001</v>
      </c>
      <c r="F66" s="111">
        <v>14.13</v>
      </c>
      <c r="G66" s="107">
        <f t="shared" si="1"/>
        <v>16.653000000000002</v>
      </c>
      <c r="H66" s="108">
        <v>91.66</v>
      </c>
      <c r="I66" s="109" t="s">
        <v>60</v>
      </c>
      <c r="J66" s="70">
        <f t="shared" si="2"/>
        <v>91.66</v>
      </c>
      <c r="K66" s="108">
        <v>13.63</v>
      </c>
      <c r="L66" s="109" t="s">
        <v>60</v>
      </c>
      <c r="M66" s="70">
        <f t="shared" si="3"/>
        <v>13.63</v>
      </c>
      <c r="N66" s="108">
        <v>11.54</v>
      </c>
      <c r="O66" s="109" t="s">
        <v>60</v>
      </c>
      <c r="P66" s="70">
        <f t="shared" si="4"/>
        <v>11.54</v>
      </c>
    </row>
    <row r="67" spans="2:16">
      <c r="B67" s="108">
        <v>140</v>
      </c>
      <c r="C67" s="109" t="s">
        <v>57</v>
      </c>
      <c r="D67" s="95">
        <f t="shared" si="0"/>
        <v>7.1065989847715746E-4</v>
      </c>
      <c r="E67" s="110">
        <v>2.6179999999999999</v>
      </c>
      <c r="F67" s="111">
        <v>14.28</v>
      </c>
      <c r="G67" s="107">
        <f t="shared" si="1"/>
        <v>16.898</v>
      </c>
      <c r="H67" s="108">
        <v>96.39</v>
      </c>
      <c r="I67" s="109" t="s">
        <v>60</v>
      </c>
      <c r="J67" s="70">
        <f t="shared" si="2"/>
        <v>96.39</v>
      </c>
      <c r="K67" s="108">
        <v>14.19</v>
      </c>
      <c r="L67" s="109" t="s">
        <v>60</v>
      </c>
      <c r="M67" s="70">
        <f t="shared" si="3"/>
        <v>14.19</v>
      </c>
      <c r="N67" s="108">
        <v>12.08</v>
      </c>
      <c r="O67" s="109" t="s">
        <v>60</v>
      </c>
      <c r="P67" s="70">
        <f t="shared" si="4"/>
        <v>12.08</v>
      </c>
    </row>
    <row r="68" spans="2:16">
      <c r="B68" s="108">
        <v>150</v>
      </c>
      <c r="C68" s="109" t="s">
        <v>57</v>
      </c>
      <c r="D68" s="95">
        <f t="shared" si="0"/>
        <v>7.614213197969543E-4</v>
      </c>
      <c r="E68" s="110">
        <v>2.71</v>
      </c>
      <c r="F68" s="111">
        <v>14.41</v>
      </c>
      <c r="G68" s="107">
        <f t="shared" si="1"/>
        <v>17.12</v>
      </c>
      <c r="H68" s="108">
        <v>101.06</v>
      </c>
      <c r="I68" s="109" t="s">
        <v>60</v>
      </c>
      <c r="J68" s="70">
        <f t="shared" si="2"/>
        <v>101.06</v>
      </c>
      <c r="K68" s="108">
        <v>14.75</v>
      </c>
      <c r="L68" s="109" t="s">
        <v>60</v>
      </c>
      <c r="M68" s="70">
        <f t="shared" si="3"/>
        <v>14.75</v>
      </c>
      <c r="N68" s="108">
        <v>12.6</v>
      </c>
      <c r="O68" s="109" t="s">
        <v>60</v>
      </c>
      <c r="P68" s="70">
        <f t="shared" si="4"/>
        <v>12.6</v>
      </c>
    </row>
    <row r="69" spans="2:16">
      <c r="B69" s="108">
        <v>160</v>
      </c>
      <c r="C69" s="109" t="s">
        <v>57</v>
      </c>
      <c r="D69" s="95">
        <f t="shared" si="0"/>
        <v>8.1218274111675124E-4</v>
      </c>
      <c r="E69" s="110">
        <v>2.7989999999999999</v>
      </c>
      <c r="F69" s="111">
        <v>14.53</v>
      </c>
      <c r="G69" s="107">
        <f t="shared" si="1"/>
        <v>17.329000000000001</v>
      </c>
      <c r="H69" s="108">
        <v>105.67</v>
      </c>
      <c r="I69" s="109" t="s">
        <v>60</v>
      </c>
      <c r="J69" s="70">
        <f t="shared" si="2"/>
        <v>105.67</v>
      </c>
      <c r="K69" s="108">
        <v>15.29</v>
      </c>
      <c r="L69" s="109" t="s">
        <v>60</v>
      </c>
      <c r="M69" s="70">
        <f t="shared" si="3"/>
        <v>15.29</v>
      </c>
      <c r="N69" s="108">
        <v>13.12</v>
      </c>
      <c r="O69" s="109" t="s">
        <v>60</v>
      </c>
      <c r="P69" s="70">
        <f t="shared" si="4"/>
        <v>13.12</v>
      </c>
    </row>
    <row r="70" spans="2:16">
      <c r="B70" s="108">
        <v>170</v>
      </c>
      <c r="C70" s="109" t="s">
        <v>57</v>
      </c>
      <c r="D70" s="95">
        <f t="shared" si="0"/>
        <v>8.629441624365483E-4</v>
      </c>
      <c r="E70" s="110">
        <v>2.8849999999999998</v>
      </c>
      <c r="F70" s="111">
        <v>14.63</v>
      </c>
      <c r="G70" s="107">
        <f t="shared" si="1"/>
        <v>17.515000000000001</v>
      </c>
      <c r="H70" s="108">
        <v>110.23</v>
      </c>
      <c r="I70" s="109" t="s">
        <v>60</v>
      </c>
      <c r="J70" s="70">
        <f t="shared" si="2"/>
        <v>110.23</v>
      </c>
      <c r="K70" s="108">
        <v>15.82</v>
      </c>
      <c r="L70" s="109" t="s">
        <v>60</v>
      </c>
      <c r="M70" s="70">
        <f t="shared" si="3"/>
        <v>15.82</v>
      </c>
      <c r="N70" s="108">
        <v>13.63</v>
      </c>
      <c r="O70" s="109" t="s">
        <v>60</v>
      </c>
      <c r="P70" s="70">
        <f t="shared" si="4"/>
        <v>13.63</v>
      </c>
    </row>
    <row r="71" spans="2:16">
      <c r="B71" s="108">
        <v>180</v>
      </c>
      <c r="C71" s="109" t="s">
        <v>57</v>
      </c>
      <c r="D71" s="95">
        <f t="shared" si="0"/>
        <v>9.1370558375634514E-4</v>
      </c>
      <c r="E71" s="110">
        <v>2.968</v>
      </c>
      <c r="F71" s="111">
        <v>14.72</v>
      </c>
      <c r="G71" s="107">
        <f t="shared" si="1"/>
        <v>17.688000000000002</v>
      </c>
      <c r="H71" s="108">
        <v>114.75</v>
      </c>
      <c r="I71" s="109" t="s">
        <v>60</v>
      </c>
      <c r="J71" s="70">
        <f t="shared" si="2"/>
        <v>114.75</v>
      </c>
      <c r="K71" s="108">
        <v>16.350000000000001</v>
      </c>
      <c r="L71" s="109" t="s">
        <v>60</v>
      </c>
      <c r="M71" s="70">
        <f t="shared" si="3"/>
        <v>16.350000000000001</v>
      </c>
      <c r="N71" s="108">
        <v>14.13</v>
      </c>
      <c r="O71" s="109" t="s">
        <v>60</v>
      </c>
      <c r="P71" s="70">
        <f t="shared" si="4"/>
        <v>14.13</v>
      </c>
    </row>
    <row r="72" spans="2:16">
      <c r="B72" s="108">
        <v>200</v>
      </c>
      <c r="C72" s="109" t="s">
        <v>57</v>
      </c>
      <c r="D72" s="95">
        <f t="shared" si="0"/>
        <v>1.0152284263959391E-3</v>
      </c>
      <c r="E72" s="110">
        <v>3.129</v>
      </c>
      <c r="F72" s="111">
        <v>14.88</v>
      </c>
      <c r="G72" s="107">
        <f t="shared" si="1"/>
        <v>18.009</v>
      </c>
      <c r="H72" s="108">
        <v>123.67</v>
      </c>
      <c r="I72" s="109" t="s">
        <v>60</v>
      </c>
      <c r="J72" s="70">
        <f t="shared" si="2"/>
        <v>123.67</v>
      </c>
      <c r="K72" s="108">
        <v>17.39</v>
      </c>
      <c r="L72" s="109" t="s">
        <v>60</v>
      </c>
      <c r="M72" s="70">
        <f t="shared" si="3"/>
        <v>17.39</v>
      </c>
      <c r="N72" s="108">
        <v>15.11</v>
      </c>
      <c r="O72" s="109" t="s">
        <v>60</v>
      </c>
      <c r="P72" s="70">
        <f t="shared" si="4"/>
        <v>15.11</v>
      </c>
    </row>
    <row r="73" spans="2:16">
      <c r="B73" s="108">
        <v>225</v>
      </c>
      <c r="C73" s="109" t="s">
        <v>57</v>
      </c>
      <c r="D73" s="95">
        <f t="shared" si="0"/>
        <v>1.1421319796954316E-3</v>
      </c>
      <c r="E73" s="110">
        <v>3.319</v>
      </c>
      <c r="F73" s="111">
        <v>15.02</v>
      </c>
      <c r="G73" s="107">
        <f t="shared" si="1"/>
        <v>18.338999999999999</v>
      </c>
      <c r="H73" s="108">
        <v>134.62</v>
      </c>
      <c r="I73" s="109" t="s">
        <v>60</v>
      </c>
      <c r="J73" s="70">
        <f t="shared" si="2"/>
        <v>134.62</v>
      </c>
      <c r="K73" s="108">
        <v>18.66</v>
      </c>
      <c r="L73" s="109" t="s">
        <v>60</v>
      </c>
      <c r="M73" s="70">
        <f t="shared" si="3"/>
        <v>18.66</v>
      </c>
      <c r="N73" s="108">
        <v>16.29</v>
      </c>
      <c r="O73" s="109" t="s">
        <v>60</v>
      </c>
      <c r="P73" s="70">
        <f t="shared" si="4"/>
        <v>16.29</v>
      </c>
    </row>
    <row r="74" spans="2:16">
      <c r="B74" s="108">
        <v>250</v>
      </c>
      <c r="C74" s="109" t="s">
        <v>57</v>
      </c>
      <c r="D74" s="95">
        <f t="shared" si="0"/>
        <v>1.2690355329949238E-3</v>
      </c>
      <c r="E74" s="110">
        <v>3.4980000000000002</v>
      </c>
      <c r="F74" s="111">
        <v>15.13</v>
      </c>
      <c r="G74" s="107">
        <f t="shared" si="1"/>
        <v>18.628</v>
      </c>
      <c r="H74" s="108">
        <v>145.41</v>
      </c>
      <c r="I74" s="109" t="s">
        <v>60</v>
      </c>
      <c r="J74" s="70">
        <f t="shared" si="2"/>
        <v>145.41</v>
      </c>
      <c r="K74" s="108">
        <v>19.89</v>
      </c>
      <c r="L74" s="109" t="s">
        <v>60</v>
      </c>
      <c r="M74" s="70">
        <f t="shared" si="3"/>
        <v>19.89</v>
      </c>
      <c r="N74" s="108">
        <v>17.45</v>
      </c>
      <c r="O74" s="109" t="s">
        <v>60</v>
      </c>
      <c r="P74" s="70">
        <f t="shared" si="4"/>
        <v>17.45</v>
      </c>
    </row>
    <row r="75" spans="2:16">
      <c r="B75" s="108">
        <v>275</v>
      </c>
      <c r="C75" s="109" t="s">
        <v>57</v>
      </c>
      <c r="D75" s="95">
        <f t="shared" si="0"/>
        <v>1.3959390862944164E-3</v>
      </c>
      <c r="E75" s="110">
        <v>3.669</v>
      </c>
      <c r="F75" s="111">
        <v>15.2</v>
      </c>
      <c r="G75" s="107">
        <f t="shared" si="1"/>
        <v>18.869</v>
      </c>
      <c r="H75" s="108">
        <v>156.05000000000001</v>
      </c>
      <c r="I75" s="109" t="s">
        <v>60</v>
      </c>
      <c r="J75" s="70">
        <f t="shared" si="2"/>
        <v>156.05000000000001</v>
      </c>
      <c r="K75" s="108">
        <v>21.08</v>
      </c>
      <c r="L75" s="109" t="s">
        <v>60</v>
      </c>
      <c r="M75" s="70">
        <f t="shared" si="3"/>
        <v>21.08</v>
      </c>
      <c r="N75" s="108">
        <v>18.579999999999998</v>
      </c>
      <c r="O75" s="109" t="s">
        <v>60</v>
      </c>
      <c r="P75" s="70">
        <f t="shared" si="4"/>
        <v>18.579999999999998</v>
      </c>
    </row>
    <row r="76" spans="2:16">
      <c r="B76" s="108">
        <v>300</v>
      </c>
      <c r="C76" s="109" t="s">
        <v>57</v>
      </c>
      <c r="D76" s="95">
        <f t="shared" si="0"/>
        <v>1.5228426395939086E-3</v>
      </c>
      <c r="E76" s="110">
        <v>3.8319999999999999</v>
      </c>
      <c r="F76" s="111">
        <v>15.25</v>
      </c>
      <c r="G76" s="107">
        <f t="shared" si="1"/>
        <v>19.082000000000001</v>
      </c>
      <c r="H76" s="108">
        <v>166.57</v>
      </c>
      <c r="I76" s="109" t="s">
        <v>60</v>
      </c>
      <c r="J76" s="70">
        <f t="shared" si="2"/>
        <v>166.57</v>
      </c>
      <c r="K76" s="108">
        <v>22.24</v>
      </c>
      <c r="L76" s="109" t="s">
        <v>60</v>
      </c>
      <c r="M76" s="70">
        <f t="shared" si="3"/>
        <v>22.24</v>
      </c>
      <c r="N76" s="108">
        <v>19.68</v>
      </c>
      <c r="O76" s="109" t="s">
        <v>60</v>
      </c>
      <c r="P76" s="70">
        <f t="shared" si="4"/>
        <v>19.68</v>
      </c>
    </row>
    <row r="77" spans="2:16">
      <c r="B77" s="108">
        <v>325</v>
      </c>
      <c r="C77" s="109" t="s">
        <v>57</v>
      </c>
      <c r="D77" s="95">
        <f t="shared" si="0"/>
        <v>1.649746192893401E-3</v>
      </c>
      <c r="E77" s="110">
        <v>3.9889999999999999</v>
      </c>
      <c r="F77" s="111">
        <v>15.28</v>
      </c>
      <c r="G77" s="107">
        <f t="shared" si="1"/>
        <v>19.268999999999998</v>
      </c>
      <c r="H77" s="108">
        <v>176.99</v>
      </c>
      <c r="I77" s="109" t="s">
        <v>60</v>
      </c>
      <c r="J77" s="70">
        <f t="shared" si="2"/>
        <v>176.99</v>
      </c>
      <c r="K77" s="108">
        <v>23.38</v>
      </c>
      <c r="L77" s="109" t="s">
        <v>60</v>
      </c>
      <c r="M77" s="70">
        <f t="shared" si="3"/>
        <v>23.38</v>
      </c>
      <c r="N77" s="108">
        <v>20.76</v>
      </c>
      <c r="O77" s="109" t="s">
        <v>60</v>
      </c>
      <c r="P77" s="70">
        <f t="shared" si="4"/>
        <v>20.76</v>
      </c>
    </row>
    <row r="78" spans="2:16">
      <c r="B78" s="108">
        <v>350</v>
      </c>
      <c r="C78" s="109" t="s">
        <v>57</v>
      </c>
      <c r="D78" s="95">
        <f t="shared" si="0"/>
        <v>1.7766497461928932E-3</v>
      </c>
      <c r="E78" s="110">
        <v>4.1390000000000002</v>
      </c>
      <c r="F78" s="111">
        <v>15.3</v>
      </c>
      <c r="G78" s="107">
        <f t="shared" si="1"/>
        <v>19.439</v>
      </c>
      <c r="H78" s="108">
        <v>187.32</v>
      </c>
      <c r="I78" s="109" t="s">
        <v>60</v>
      </c>
      <c r="J78" s="70">
        <f t="shared" si="2"/>
        <v>187.32</v>
      </c>
      <c r="K78" s="108">
        <v>24.49</v>
      </c>
      <c r="L78" s="109" t="s">
        <v>60</v>
      </c>
      <c r="M78" s="70">
        <f t="shared" si="3"/>
        <v>24.49</v>
      </c>
      <c r="N78" s="108">
        <v>21.82</v>
      </c>
      <c r="O78" s="109" t="s">
        <v>60</v>
      </c>
      <c r="P78" s="70">
        <f t="shared" si="4"/>
        <v>21.82</v>
      </c>
    </row>
    <row r="79" spans="2:16">
      <c r="B79" s="108">
        <v>375</v>
      </c>
      <c r="C79" s="109" t="s">
        <v>57</v>
      </c>
      <c r="D79" s="95">
        <f t="shared" si="0"/>
        <v>1.9035532994923859E-3</v>
      </c>
      <c r="E79" s="110">
        <v>4.2850000000000001</v>
      </c>
      <c r="F79" s="111">
        <v>15.3</v>
      </c>
      <c r="G79" s="107">
        <f t="shared" si="1"/>
        <v>19.585000000000001</v>
      </c>
      <c r="H79" s="108">
        <v>197.58</v>
      </c>
      <c r="I79" s="109" t="s">
        <v>60</v>
      </c>
      <c r="J79" s="70">
        <f t="shared" si="2"/>
        <v>197.58</v>
      </c>
      <c r="K79" s="108">
        <v>25.58</v>
      </c>
      <c r="L79" s="109" t="s">
        <v>60</v>
      </c>
      <c r="M79" s="70">
        <f t="shared" si="3"/>
        <v>25.58</v>
      </c>
      <c r="N79" s="108">
        <v>22.87</v>
      </c>
      <c r="O79" s="109" t="s">
        <v>60</v>
      </c>
      <c r="P79" s="70">
        <f t="shared" si="4"/>
        <v>22.87</v>
      </c>
    </row>
    <row r="80" spans="2:16">
      <c r="B80" s="108">
        <v>400</v>
      </c>
      <c r="C80" s="109" t="s">
        <v>57</v>
      </c>
      <c r="D80" s="95">
        <f t="shared" si="0"/>
        <v>2.0304568527918783E-3</v>
      </c>
      <c r="E80" s="110">
        <v>4.4640000000000004</v>
      </c>
      <c r="F80" s="111">
        <v>15.28</v>
      </c>
      <c r="G80" s="107">
        <f t="shared" si="1"/>
        <v>19.744</v>
      </c>
      <c r="H80" s="108">
        <v>207.76</v>
      </c>
      <c r="I80" s="109" t="s">
        <v>60</v>
      </c>
      <c r="J80" s="70">
        <f t="shared" si="2"/>
        <v>207.76</v>
      </c>
      <c r="K80" s="108">
        <v>26.65</v>
      </c>
      <c r="L80" s="109" t="s">
        <v>60</v>
      </c>
      <c r="M80" s="70">
        <f t="shared" si="3"/>
        <v>26.65</v>
      </c>
      <c r="N80" s="108">
        <v>23.9</v>
      </c>
      <c r="O80" s="109" t="s">
        <v>60</v>
      </c>
      <c r="P80" s="70">
        <f t="shared" si="4"/>
        <v>23.9</v>
      </c>
    </row>
    <row r="81" spans="2:16">
      <c r="B81" s="108">
        <v>450</v>
      </c>
      <c r="C81" s="109" t="s">
        <v>57</v>
      </c>
      <c r="D81" s="95">
        <f t="shared" si="0"/>
        <v>2.2842639593908631E-3</v>
      </c>
      <c r="E81" s="110">
        <v>4.9560000000000004</v>
      </c>
      <c r="F81" s="111">
        <v>15.24</v>
      </c>
      <c r="G81" s="107">
        <f t="shared" si="1"/>
        <v>20.196000000000002</v>
      </c>
      <c r="H81" s="108">
        <v>227.82</v>
      </c>
      <c r="I81" s="109" t="s">
        <v>60</v>
      </c>
      <c r="J81" s="70">
        <f t="shared" si="2"/>
        <v>227.82</v>
      </c>
      <c r="K81" s="108">
        <v>28.79</v>
      </c>
      <c r="L81" s="109" t="s">
        <v>60</v>
      </c>
      <c r="M81" s="70">
        <f t="shared" si="3"/>
        <v>28.79</v>
      </c>
      <c r="N81" s="108">
        <v>25.91</v>
      </c>
      <c r="O81" s="109" t="s">
        <v>60</v>
      </c>
      <c r="P81" s="70">
        <f t="shared" si="4"/>
        <v>25.91</v>
      </c>
    </row>
    <row r="82" spans="2:16">
      <c r="B82" s="108">
        <v>500</v>
      </c>
      <c r="C82" s="109" t="s">
        <v>57</v>
      </c>
      <c r="D82" s="95">
        <f t="shared" si="0"/>
        <v>2.5380710659898475E-3</v>
      </c>
      <c r="E82" s="110">
        <v>5.3040000000000003</v>
      </c>
      <c r="F82" s="111">
        <v>15.16</v>
      </c>
      <c r="G82" s="107">
        <f t="shared" si="1"/>
        <v>20.463999999999999</v>
      </c>
      <c r="H82" s="108">
        <v>247.55</v>
      </c>
      <c r="I82" s="109" t="s">
        <v>60</v>
      </c>
      <c r="J82" s="70">
        <f t="shared" si="2"/>
        <v>247.55</v>
      </c>
      <c r="K82" s="108">
        <v>30.84</v>
      </c>
      <c r="L82" s="109" t="s">
        <v>60</v>
      </c>
      <c r="M82" s="70">
        <f t="shared" si="3"/>
        <v>30.84</v>
      </c>
      <c r="N82" s="108">
        <v>27.85</v>
      </c>
      <c r="O82" s="109" t="s">
        <v>60</v>
      </c>
      <c r="P82" s="70">
        <f t="shared" si="4"/>
        <v>27.85</v>
      </c>
    </row>
    <row r="83" spans="2:16">
      <c r="B83" s="108">
        <v>550</v>
      </c>
      <c r="C83" s="109" t="s">
        <v>57</v>
      </c>
      <c r="D83" s="95">
        <f t="shared" si="0"/>
        <v>2.7918781725888328E-3</v>
      </c>
      <c r="E83" s="110">
        <v>5.5650000000000004</v>
      </c>
      <c r="F83" s="111">
        <v>15.07</v>
      </c>
      <c r="G83" s="107">
        <f t="shared" si="1"/>
        <v>20.635000000000002</v>
      </c>
      <c r="H83" s="108">
        <v>267.08999999999997</v>
      </c>
      <c r="I83" s="109" t="s">
        <v>60</v>
      </c>
      <c r="J83" s="70">
        <f t="shared" si="2"/>
        <v>267.08999999999997</v>
      </c>
      <c r="K83" s="108">
        <v>32.83</v>
      </c>
      <c r="L83" s="109" t="s">
        <v>60</v>
      </c>
      <c r="M83" s="70">
        <f t="shared" si="3"/>
        <v>32.83</v>
      </c>
      <c r="N83" s="108">
        <v>29.75</v>
      </c>
      <c r="O83" s="109" t="s">
        <v>60</v>
      </c>
      <c r="P83" s="70">
        <f t="shared" si="4"/>
        <v>29.75</v>
      </c>
    </row>
    <row r="84" spans="2:16">
      <c r="B84" s="108">
        <v>600</v>
      </c>
      <c r="C84" s="109" t="s">
        <v>57</v>
      </c>
      <c r="D84" s="95">
        <f t="shared" si="0"/>
        <v>3.0456852791878172E-3</v>
      </c>
      <c r="E84" s="110">
        <v>5.774</v>
      </c>
      <c r="F84" s="111">
        <v>14.96</v>
      </c>
      <c r="G84" s="107">
        <f t="shared" si="1"/>
        <v>20.734000000000002</v>
      </c>
      <c r="H84" s="108">
        <v>286.51</v>
      </c>
      <c r="I84" s="109" t="s">
        <v>60</v>
      </c>
      <c r="J84" s="70">
        <f t="shared" si="2"/>
        <v>286.51</v>
      </c>
      <c r="K84" s="108">
        <v>34.76</v>
      </c>
      <c r="L84" s="109" t="s">
        <v>60</v>
      </c>
      <c r="M84" s="70">
        <f t="shared" si="3"/>
        <v>34.76</v>
      </c>
      <c r="N84" s="108">
        <v>31.61</v>
      </c>
      <c r="O84" s="109" t="s">
        <v>60</v>
      </c>
      <c r="P84" s="70">
        <f t="shared" si="4"/>
        <v>31.61</v>
      </c>
    </row>
    <row r="85" spans="2:16">
      <c r="B85" s="108">
        <v>650</v>
      </c>
      <c r="C85" s="109" t="s">
        <v>57</v>
      </c>
      <c r="D85" s="95">
        <f t="shared" ref="D85:D88" si="5">B85/1000/$C$5</f>
        <v>3.299492385786802E-3</v>
      </c>
      <c r="E85" s="110">
        <v>5.95</v>
      </c>
      <c r="F85" s="111">
        <v>14.85</v>
      </c>
      <c r="G85" s="107">
        <f t="shared" ref="G85:G148" si="6">E85+F85</f>
        <v>20.8</v>
      </c>
      <c r="H85" s="108">
        <v>305.88</v>
      </c>
      <c r="I85" s="109" t="s">
        <v>60</v>
      </c>
      <c r="J85" s="70">
        <f t="shared" si="2"/>
        <v>305.88</v>
      </c>
      <c r="K85" s="108">
        <v>36.659999999999997</v>
      </c>
      <c r="L85" s="109" t="s">
        <v>60</v>
      </c>
      <c r="M85" s="70">
        <f t="shared" si="3"/>
        <v>36.659999999999997</v>
      </c>
      <c r="N85" s="108">
        <v>33.44</v>
      </c>
      <c r="O85" s="109" t="s">
        <v>60</v>
      </c>
      <c r="P85" s="70">
        <f t="shared" si="4"/>
        <v>33.44</v>
      </c>
    </row>
    <row r="86" spans="2:16">
      <c r="B86" s="108">
        <v>700</v>
      </c>
      <c r="C86" s="109" t="s">
        <v>57</v>
      </c>
      <c r="D86" s="95">
        <f t="shared" si="5"/>
        <v>3.5532994923857864E-3</v>
      </c>
      <c r="E86" s="110">
        <v>6.1050000000000004</v>
      </c>
      <c r="F86" s="111">
        <v>14.72</v>
      </c>
      <c r="G86" s="107">
        <f t="shared" si="6"/>
        <v>20.825000000000003</v>
      </c>
      <c r="H86" s="108">
        <v>325.22000000000003</v>
      </c>
      <c r="I86" s="109" t="s">
        <v>60</v>
      </c>
      <c r="J86" s="70">
        <f t="shared" ref="J86:J99" si="7">H86</f>
        <v>325.22000000000003</v>
      </c>
      <c r="K86" s="108">
        <v>38.520000000000003</v>
      </c>
      <c r="L86" s="109" t="s">
        <v>60</v>
      </c>
      <c r="M86" s="70">
        <f t="shared" ref="M86:M149" si="8">K86</f>
        <v>38.520000000000003</v>
      </c>
      <c r="N86" s="108">
        <v>35.25</v>
      </c>
      <c r="O86" s="109" t="s">
        <v>60</v>
      </c>
      <c r="P86" s="70">
        <f t="shared" ref="P86:P140" si="9">N86</f>
        <v>35.25</v>
      </c>
    </row>
    <row r="87" spans="2:16">
      <c r="B87" s="108">
        <v>800</v>
      </c>
      <c r="C87" s="109" t="s">
        <v>57</v>
      </c>
      <c r="D87" s="95">
        <f t="shared" si="5"/>
        <v>4.0609137055837565E-3</v>
      </c>
      <c r="E87" s="110">
        <v>6.3789999999999996</v>
      </c>
      <c r="F87" s="111">
        <v>14.47</v>
      </c>
      <c r="G87" s="107">
        <f t="shared" si="6"/>
        <v>20.849</v>
      </c>
      <c r="H87" s="108">
        <v>363.88</v>
      </c>
      <c r="I87" s="109" t="s">
        <v>60</v>
      </c>
      <c r="J87" s="70">
        <f t="shared" si="7"/>
        <v>363.88</v>
      </c>
      <c r="K87" s="108">
        <v>42.33</v>
      </c>
      <c r="L87" s="109" t="s">
        <v>60</v>
      </c>
      <c r="M87" s="70">
        <f t="shared" si="8"/>
        <v>42.33</v>
      </c>
      <c r="N87" s="108">
        <v>38.799999999999997</v>
      </c>
      <c r="O87" s="109" t="s">
        <v>60</v>
      </c>
      <c r="P87" s="70">
        <f t="shared" si="9"/>
        <v>38.799999999999997</v>
      </c>
    </row>
    <row r="88" spans="2:16">
      <c r="B88" s="108">
        <v>900</v>
      </c>
      <c r="C88" s="109" t="s">
        <v>57</v>
      </c>
      <c r="D88" s="95">
        <f t="shared" si="5"/>
        <v>4.5685279187817262E-3</v>
      </c>
      <c r="E88" s="110">
        <v>6.6289999999999996</v>
      </c>
      <c r="F88" s="111">
        <v>14.2</v>
      </c>
      <c r="G88" s="107">
        <f t="shared" si="6"/>
        <v>20.829000000000001</v>
      </c>
      <c r="H88" s="108">
        <v>402.59</v>
      </c>
      <c r="I88" s="109" t="s">
        <v>60</v>
      </c>
      <c r="J88" s="70">
        <f t="shared" si="7"/>
        <v>402.59</v>
      </c>
      <c r="K88" s="108">
        <v>46.01</v>
      </c>
      <c r="L88" s="109" t="s">
        <v>60</v>
      </c>
      <c r="M88" s="70">
        <f t="shared" si="8"/>
        <v>46.01</v>
      </c>
      <c r="N88" s="108">
        <v>42.29</v>
      </c>
      <c r="O88" s="109" t="s">
        <v>60</v>
      </c>
      <c r="P88" s="70">
        <f t="shared" si="9"/>
        <v>42.29</v>
      </c>
    </row>
    <row r="89" spans="2:16">
      <c r="B89" s="108">
        <v>1</v>
      </c>
      <c r="C89" s="118" t="s">
        <v>59</v>
      </c>
      <c r="D89" s="70">
        <f t="shared" ref="D89:D152" si="10">B89/$C$5</f>
        <v>5.076142131979695E-3</v>
      </c>
      <c r="E89" s="110">
        <v>6.8650000000000002</v>
      </c>
      <c r="F89" s="111">
        <v>13.94</v>
      </c>
      <c r="G89" s="107">
        <f t="shared" si="6"/>
        <v>20.805</v>
      </c>
      <c r="H89" s="108">
        <v>441.38</v>
      </c>
      <c r="I89" s="109" t="s">
        <v>60</v>
      </c>
      <c r="J89" s="70">
        <f t="shared" si="7"/>
        <v>441.38</v>
      </c>
      <c r="K89" s="108">
        <v>49.6</v>
      </c>
      <c r="L89" s="109" t="s">
        <v>60</v>
      </c>
      <c r="M89" s="70">
        <f t="shared" si="8"/>
        <v>49.6</v>
      </c>
      <c r="N89" s="108">
        <v>45.72</v>
      </c>
      <c r="O89" s="109" t="s">
        <v>60</v>
      </c>
      <c r="P89" s="70">
        <f t="shared" si="9"/>
        <v>45.72</v>
      </c>
    </row>
    <row r="90" spans="2:16">
      <c r="B90" s="108">
        <v>1.1000000000000001</v>
      </c>
      <c r="C90" s="109" t="s">
        <v>59</v>
      </c>
      <c r="D90" s="70">
        <f t="shared" si="10"/>
        <v>5.5837563451776656E-3</v>
      </c>
      <c r="E90" s="110">
        <v>7.093</v>
      </c>
      <c r="F90" s="111">
        <v>13.67</v>
      </c>
      <c r="G90" s="107">
        <f t="shared" si="6"/>
        <v>20.762999999999998</v>
      </c>
      <c r="H90" s="108">
        <v>480.26</v>
      </c>
      <c r="I90" s="109" t="s">
        <v>60</v>
      </c>
      <c r="J90" s="70">
        <f t="shared" si="7"/>
        <v>480.26</v>
      </c>
      <c r="K90" s="108">
        <v>53.1</v>
      </c>
      <c r="L90" s="109" t="s">
        <v>60</v>
      </c>
      <c r="M90" s="70">
        <f t="shared" si="8"/>
        <v>53.1</v>
      </c>
      <c r="N90" s="108">
        <v>49.11</v>
      </c>
      <c r="O90" s="109" t="s">
        <v>60</v>
      </c>
      <c r="P90" s="70">
        <f t="shared" si="9"/>
        <v>49.11</v>
      </c>
    </row>
    <row r="91" spans="2:16">
      <c r="B91" s="108">
        <v>1.2</v>
      </c>
      <c r="C91" s="109" t="s">
        <v>59</v>
      </c>
      <c r="D91" s="70">
        <f t="shared" si="10"/>
        <v>6.0913705583756344E-3</v>
      </c>
      <c r="E91" s="110">
        <v>7.3129999999999997</v>
      </c>
      <c r="F91" s="111">
        <v>13.42</v>
      </c>
      <c r="G91" s="107">
        <f t="shared" si="6"/>
        <v>20.733000000000001</v>
      </c>
      <c r="H91" s="108">
        <v>519.24</v>
      </c>
      <c r="I91" s="109" t="s">
        <v>60</v>
      </c>
      <c r="J91" s="70">
        <f t="shared" si="7"/>
        <v>519.24</v>
      </c>
      <c r="K91" s="108">
        <v>56.53</v>
      </c>
      <c r="L91" s="109" t="s">
        <v>60</v>
      </c>
      <c r="M91" s="70">
        <f t="shared" si="8"/>
        <v>56.53</v>
      </c>
      <c r="N91" s="108">
        <v>52.46</v>
      </c>
      <c r="O91" s="109" t="s">
        <v>60</v>
      </c>
      <c r="P91" s="70">
        <f t="shared" si="9"/>
        <v>52.46</v>
      </c>
    </row>
    <row r="92" spans="2:16">
      <c r="B92" s="108">
        <v>1.3</v>
      </c>
      <c r="C92" s="109" t="s">
        <v>59</v>
      </c>
      <c r="D92" s="70">
        <f t="shared" si="10"/>
        <v>6.5989847715736041E-3</v>
      </c>
      <c r="E92" s="110">
        <v>7.5259999999999998</v>
      </c>
      <c r="F92" s="111">
        <v>13.17</v>
      </c>
      <c r="G92" s="107">
        <f t="shared" si="6"/>
        <v>20.695999999999998</v>
      </c>
      <c r="H92" s="108">
        <v>558.32000000000005</v>
      </c>
      <c r="I92" s="109" t="s">
        <v>60</v>
      </c>
      <c r="J92" s="70">
        <f t="shared" si="7"/>
        <v>558.32000000000005</v>
      </c>
      <c r="K92" s="108">
        <v>59.88</v>
      </c>
      <c r="L92" s="109" t="s">
        <v>60</v>
      </c>
      <c r="M92" s="70">
        <f t="shared" si="8"/>
        <v>59.88</v>
      </c>
      <c r="N92" s="108">
        <v>55.78</v>
      </c>
      <c r="O92" s="109" t="s">
        <v>60</v>
      </c>
      <c r="P92" s="70">
        <f t="shared" si="9"/>
        <v>55.78</v>
      </c>
    </row>
    <row r="93" spans="2:16">
      <c r="B93" s="108">
        <v>1.4</v>
      </c>
      <c r="C93" s="109" t="s">
        <v>59</v>
      </c>
      <c r="D93" s="70">
        <f t="shared" si="10"/>
        <v>7.1065989847715729E-3</v>
      </c>
      <c r="E93" s="110">
        <v>7.7309999999999999</v>
      </c>
      <c r="F93" s="111">
        <v>12.93</v>
      </c>
      <c r="G93" s="107">
        <f t="shared" si="6"/>
        <v>20.661000000000001</v>
      </c>
      <c r="H93" s="108">
        <v>597.49</v>
      </c>
      <c r="I93" s="109" t="s">
        <v>60</v>
      </c>
      <c r="J93" s="70">
        <f t="shared" si="7"/>
        <v>597.49</v>
      </c>
      <c r="K93" s="108">
        <v>63.17</v>
      </c>
      <c r="L93" s="109" t="s">
        <v>60</v>
      </c>
      <c r="M93" s="70">
        <f t="shared" si="8"/>
        <v>63.17</v>
      </c>
      <c r="N93" s="108">
        <v>59.06</v>
      </c>
      <c r="O93" s="109" t="s">
        <v>60</v>
      </c>
      <c r="P93" s="70">
        <f t="shared" si="9"/>
        <v>59.06</v>
      </c>
    </row>
    <row r="94" spans="2:16">
      <c r="B94" s="108">
        <v>1.5</v>
      </c>
      <c r="C94" s="109" t="s">
        <v>59</v>
      </c>
      <c r="D94" s="70">
        <f t="shared" si="10"/>
        <v>7.6142131979695434E-3</v>
      </c>
      <c r="E94" s="110">
        <v>7.9269999999999996</v>
      </c>
      <c r="F94" s="111">
        <v>12.69</v>
      </c>
      <c r="G94" s="107">
        <f t="shared" si="6"/>
        <v>20.616999999999997</v>
      </c>
      <c r="H94" s="108">
        <v>636.75</v>
      </c>
      <c r="I94" s="109" t="s">
        <v>60</v>
      </c>
      <c r="J94" s="70">
        <f t="shared" si="7"/>
        <v>636.75</v>
      </c>
      <c r="K94" s="108">
        <v>66.400000000000006</v>
      </c>
      <c r="L94" s="109" t="s">
        <v>60</v>
      </c>
      <c r="M94" s="70">
        <f t="shared" si="8"/>
        <v>66.400000000000006</v>
      </c>
      <c r="N94" s="108">
        <v>62.32</v>
      </c>
      <c r="O94" s="109" t="s">
        <v>60</v>
      </c>
      <c r="P94" s="70">
        <f t="shared" si="9"/>
        <v>62.32</v>
      </c>
    </row>
    <row r="95" spans="2:16">
      <c r="B95" s="108">
        <v>1.6</v>
      </c>
      <c r="C95" s="109" t="s">
        <v>59</v>
      </c>
      <c r="D95" s="70">
        <f t="shared" si="10"/>
        <v>8.1218274111675131E-3</v>
      </c>
      <c r="E95" s="110">
        <v>8.1150000000000002</v>
      </c>
      <c r="F95" s="111">
        <v>12.47</v>
      </c>
      <c r="G95" s="107">
        <f t="shared" si="6"/>
        <v>20.585000000000001</v>
      </c>
      <c r="H95" s="108">
        <v>676.11</v>
      </c>
      <c r="I95" s="109" t="s">
        <v>60</v>
      </c>
      <c r="J95" s="70">
        <f t="shared" si="7"/>
        <v>676.11</v>
      </c>
      <c r="K95" s="108">
        <v>69.58</v>
      </c>
      <c r="L95" s="109" t="s">
        <v>60</v>
      </c>
      <c r="M95" s="70">
        <f t="shared" si="8"/>
        <v>69.58</v>
      </c>
      <c r="N95" s="108">
        <v>65.55</v>
      </c>
      <c r="O95" s="109" t="s">
        <v>60</v>
      </c>
      <c r="P95" s="70">
        <f t="shared" si="9"/>
        <v>65.55</v>
      </c>
    </row>
    <row r="96" spans="2:16">
      <c r="B96" s="108">
        <v>1.7</v>
      </c>
      <c r="C96" s="109" t="s">
        <v>59</v>
      </c>
      <c r="D96" s="70">
        <f t="shared" si="10"/>
        <v>8.6294416243654828E-3</v>
      </c>
      <c r="E96" s="110">
        <v>8.2949999999999999</v>
      </c>
      <c r="F96" s="111">
        <v>12.25</v>
      </c>
      <c r="G96" s="107">
        <f t="shared" si="6"/>
        <v>20.545000000000002</v>
      </c>
      <c r="H96" s="108">
        <v>715.56</v>
      </c>
      <c r="I96" s="109" t="s">
        <v>60</v>
      </c>
      <c r="J96" s="70">
        <f t="shared" si="7"/>
        <v>715.56</v>
      </c>
      <c r="K96" s="108">
        <v>72.7</v>
      </c>
      <c r="L96" s="109" t="s">
        <v>60</v>
      </c>
      <c r="M96" s="70">
        <f t="shared" si="8"/>
        <v>72.7</v>
      </c>
      <c r="N96" s="108">
        <v>68.75</v>
      </c>
      <c r="O96" s="109" t="s">
        <v>60</v>
      </c>
      <c r="P96" s="70">
        <f t="shared" si="9"/>
        <v>68.75</v>
      </c>
    </row>
    <row r="97" spans="2:16">
      <c r="B97" s="108">
        <v>1.8</v>
      </c>
      <c r="C97" s="109" t="s">
        <v>59</v>
      </c>
      <c r="D97" s="70">
        <f t="shared" si="10"/>
        <v>9.1370558375634525E-3</v>
      </c>
      <c r="E97" s="110">
        <v>8.4649999999999999</v>
      </c>
      <c r="F97" s="111">
        <v>12.04</v>
      </c>
      <c r="G97" s="107">
        <f t="shared" si="6"/>
        <v>20.504999999999999</v>
      </c>
      <c r="H97" s="108">
        <v>755.11</v>
      </c>
      <c r="I97" s="109" t="s">
        <v>60</v>
      </c>
      <c r="J97" s="70">
        <f t="shared" si="7"/>
        <v>755.11</v>
      </c>
      <c r="K97" s="108">
        <v>75.78</v>
      </c>
      <c r="L97" s="109" t="s">
        <v>60</v>
      </c>
      <c r="M97" s="70">
        <f t="shared" si="8"/>
        <v>75.78</v>
      </c>
      <c r="N97" s="108">
        <v>71.94</v>
      </c>
      <c r="O97" s="109" t="s">
        <v>60</v>
      </c>
      <c r="P97" s="70">
        <f t="shared" si="9"/>
        <v>71.94</v>
      </c>
    </row>
    <row r="98" spans="2:16">
      <c r="B98" s="108">
        <v>2</v>
      </c>
      <c r="C98" s="109" t="s">
        <v>59</v>
      </c>
      <c r="D98" s="70">
        <f t="shared" si="10"/>
        <v>1.015228426395939E-2</v>
      </c>
      <c r="E98" s="110">
        <v>8.7780000000000005</v>
      </c>
      <c r="F98" s="111">
        <v>11.64</v>
      </c>
      <c r="G98" s="107">
        <f t="shared" si="6"/>
        <v>20.417999999999999</v>
      </c>
      <c r="H98" s="108">
        <v>834.5</v>
      </c>
      <c r="I98" s="109" t="s">
        <v>60</v>
      </c>
      <c r="J98" s="70">
        <f t="shared" si="7"/>
        <v>834.5</v>
      </c>
      <c r="K98" s="108">
        <v>82.17</v>
      </c>
      <c r="L98" s="109" t="s">
        <v>60</v>
      </c>
      <c r="M98" s="70">
        <f t="shared" si="8"/>
        <v>82.17</v>
      </c>
      <c r="N98" s="108">
        <v>78.239999999999995</v>
      </c>
      <c r="O98" s="109" t="s">
        <v>60</v>
      </c>
      <c r="P98" s="70">
        <f t="shared" si="9"/>
        <v>78.239999999999995</v>
      </c>
    </row>
    <row r="99" spans="2:16">
      <c r="B99" s="108">
        <v>2.25</v>
      </c>
      <c r="C99" s="109" t="s">
        <v>59</v>
      </c>
      <c r="D99" s="70">
        <f t="shared" si="10"/>
        <v>1.1421319796954314E-2</v>
      </c>
      <c r="E99" s="110">
        <v>9.1219999999999999</v>
      </c>
      <c r="F99" s="111">
        <v>11.18</v>
      </c>
      <c r="G99" s="107">
        <f t="shared" si="6"/>
        <v>20.302</v>
      </c>
      <c r="H99" s="108">
        <v>934.32</v>
      </c>
      <c r="I99" s="109" t="s">
        <v>60</v>
      </c>
      <c r="J99" s="70">
        <f t="shared" si="7"/>
        <v>934.32</v>
      </c>
      <c r="K99" s="108">
        <v>90.08</v>
      </c>
      <c r="L99" s="109" t="s">
        <v>60</v>
      </c>
      <c r="M99" s="70">
        <f t="shared" si="8"/>
        <v>90.08</v>
      </c>
      <c r="N99" s="108">
        <v>86.03</v>
      </c>
      <c r="O99" s="109" t="s">
        <v>60</v>
      </c>
      <c r="P99" s="70">
        <f t="shared" si="9"/>
        <v>86.03</v>
      </c>
    </row>
    <row r="100" spans="2:16">
      <c r="B100" s="108">
        <v>2.5</v>
      </c>
      <c r="C100" s="109" t="s">
        <v>59</v>
      </c>
      <c r="D100" s="70">
        <f t="shared" si="10"/>
        <v>1.2690355329949238E-2</v>
      </c>
      <c r="E100" s="110">
        <v>9.4149999999999991</v>
      </c>
      <c r="F100" s="111">
        <v>10.76</v>
      </c>
      <c r="G100" s="107">
        <f t="shared" si="6"/>
        <v>20.174999999999997</v>
      </c>
      <c r="H100" s="108">
        <v>1.03</v>
      </c>
      <c r="I100" s="118" t="s">
        <v>12</v>
      </c>
      <c r="J100" s="77">
        <f t="shared" ref="J100:J163" si="11">H100*1000</f>
        <v>1030</v>
      </c>
      <c r="K100" s="108">
        <v>97.7</v>
      </c>
      <c r="L100" s="109" t="s">
        <v>60</v>
      </c>
      <c r="M100" s="70">
        <f t="shared" si="8"/>
        <v>97.7</v>
      </c>
      <c r="N100" s="108">
        <v>93.71</v>
      </c>
      <c r="O100" s="109" t="s">
        <v>60</v>
      </c>
      <c r="P100" s="70">
        <f t="shared" si="9"/>
        <v>93.71</v>
      </c>
    </row>
    <row r="101" spans="2:16">
      <c r="B101" s="108">
        <v>2.75</v>
      </c>
      <c r="C101" s="109" t="s">
        <v>59</v>
      </c>
      <c r="D101" s="70">
        <f t="shared" si="10"/>
        <v>1.3959390862944163E-2</v>
      </c>
      <c r="E101" s="110">
        <v>9.6630000000000003</v>
      </c>
      <c r="F101" s="111">
        <v>10.38</v>
      </c>
      <c r="G101" s="107">
        <f t="shared" si="6"/>
        <v>20.042999999999999</v>
      </c>
      <c r="H101" s="108">
        <v>1.1399999999999999</v>
      </c>
      <c r="I101" s="109" t="s">
        <v>12</v>
      </c>
      <c r="J101" s="77">
        <f t="shared" si="11"/>
        <v>1140</v>
      </c>
      <c r="K101" s="108">
        <v>105.07</v>
      </c>
      <c r="L101" s="109" t="s">
        <v>60</v>
      </c>
      <c r="M101" s="70">
        <f t="shared" si="8"/>
        <v>105.07</v>
      </c>
      <c r="N101" s="108">
        <v>101.32</v>
      </c>
      <c r="O101" s="109" t="s">
        <v>60</v>
      </c>
      <c r="P101" s="70">
        <f t="shared" si="9"/>
        <v>101.32</v>
      </c>
    </row>
    <row r="102" spans="2:16">
      <c r="B102" s="108">
        <v>3</v>
      </c>
      <c r="C102" s="109" t="s">
        <v>59</v>
      </c>
      <c r="D102" s="70">
        <f t="shared" si="10"/>
        <v>1.5228426395939087E-2</v>
      </c>
      <c r="E102" s="110">
        <v>9.8719999999999999</v>
      </c>
      <c r="F102" s="111">
        <v>10.029999999999999</v>
      </c>
      <c r="G102" s="107">
        <f t="shared" si="6"/>
        <v>19.902000000000001</v>
      </c>
      <c r="H102" s="108">
        <v>1.24</v>
      </c>
      <c r="I102" s="109" t="s">
        <v>12</v>
      </c>
      <c r="J102" s="77">
        <f t="shared" si="11"/>
        <v>1240</v>
      </c>
      <c r="K102" s="108">
        <v>112.24</v>
      </c>
      <c r="L102" s="109" t="s">
        <v>60</v>
      </c>
      <c r="M102" s="70">
        <f t="shared" si="8"/>
        <v>112.24</v>
      </c>
      <c r="N102" s="108">
        <v>108.86</v>
      </c>
      <c r="O102" s="109" t="s">
        <v>60</v>
      </c>
      <c r="P102" s="70">
        <f t="shared" si="9"/>
        <v>108.86</v>
      </c>
    </row>
    <row r="103" spans="2:16">
      <c r="B103" s="108">
        <v>3.25</v>
      </c>
      <c r="C103" s="109" t="s">
        <v>59</v>
      </c>
      <c r="D103" s="70">
        <f t="shared" si="10"/>
        <v>1.6497461928934011E-2</v>
      </c>
      <c r="E103" s="110">
        <v>10.050000000000001</v>
      </c>
      <c r="F103" s="111">
        <v>9.7010000000000005</v>
      </c>
      <c r="G103" s="107">
        <f t="shared" si="6"/>
        <v>19.751000000000001</v>
      </c>
      <c r="H103" s="108">
        <v>1.34</v>
      </c>
      <c r="I103" s="109" t="s">
        <v>12</v>
      </c>
      <c r="J103" s="77">
        <f t="shared" si="11"/>
        <v>1340</v>
      </c>
      <c r="K103" s="108">
        <v>119.23</v>
      </c>
      <c r="L103" s="109" t="s">
        <v>60</v>
      </c>
      <c r="M103" s="70">
        <f t="shared" si="8"/>
        <v>119.23</v>
      </c>
      <c r="N103" s="108">
        <v>116.35</v>
      </c>
      <c r="O103" s="109" t="s">
        <v>60</v>
      </c>
      <c r="P103" s="70">
        <f t="shared" si="9"/>
        <v>116.35</v>
      </c>
    </row>
    <row r="104" spans="2:16">
      <c r="B104" s="108">
        <v>3.5</v>
      </c>
      <c r="C104" s="109" t="s">
        <v>59</v>
      </c>
      <c r="D104" s="70">
        <f t="shared" si="10"/>
        <v>1.7766497461928935E-2</v>
      </c>
      <c r="E104" s="110">
        <v>10.19</v>
      </c>
      <c r="F104" s="111">
        <v>9.3979999999999997</v>
      </c>
      <c r="G104" s="107">
        <f t="shared" si="6"/>
        <v>19.588000000000001</v>
      </c>
      <c r="H104" s="108">
        <v>1.44</v>
      </c>
      <c r="I104" s="109" t="s">
        <v>12</v>
      </c>
      <c r="J104" s="77">
        <f t="shared" si="11"/>
        <v>1440</v>
      </c>
      <c r="K104" s="108">
        <v>126.07</v>
      </c>
      <c r="L104" s="109" t="s">
        <v>60</v>
      </c>
      <c r="M104" s="70">
        <f t="shared" si="8"/>
        <v>126.07</v>
      </c>
      <c r="N104" s="108">
        <v>123.79</v>
      </c>
      <c r="O104" s="109" t="s">
        <v>60</v>
      </c>
      <c r="P104" s="70">
        <f t="shared" si="9"/>
        <v>123.79</v>
      </c>
    </row>
    <row r="105" spans="2:16">
      <c r="B105" s="108">
        <v>3.75</v>
      </c>
      <c r="C105" s="109" t="s">
        <v>59</v>
      </c>
      <c r="D105" s="70">
        <f t="shared" si="10"/>
        <v>1.9035532994923859E-2</v>
      </c>
      <c r="E105" s="110">
        <v>10.31</v>
      </c>
      <c r="F105" s="111">
        <v>9.1170000000000009</v>
      </c>
      <c r="G105" s="107">
        <f t="shared" si="6"/>
        <v>19.427</v>
      </c>
      <c r="H105" s="108">
        <v>1.55</v>
      </c>
      <c r="I105" s="109" t="s">
        <v>12</v>
      </c>
      <c r="J105" s="77">
        <f t="shared" si="11"/>
        <v>1550</v>
      </c>
      <c r="K105" s="108">
        <v>132.78</v>
      </c>
      <c r="L105" s="109" t="s">
        <v>60</v>
      </c>
      <c r="M105" s="70">
        <f t="shared" si="8"/>
        <v>132.78</v>
      </c>
      <c r="N105" s="108">
        <v>131.19999999999999</v>
      </c>
      <c r="O105" s="109" t="s">
        <v>60</v>
      </c>
      <c r="P105" s="70">
        <f t="shared" si="9"/>
        <v>131.19999999999999</v>
      </c>
    </row>
    <row r="106" spans="2:16">
      <c r="B106" s="108">
        <v>4</v>
      </c>
      <c r="C106" s="109" t="s">
        <v>59</v>
      </c>
      <c r="D106" s="70">
        <f t="shared" si="10"/>
        <v>2.030456852791878E-2</v>
      </c>
      <c r="E106" s="110">
        <v>10.41</v>
      </c>
      <c r="F106" s="111">
        <v>8.8550000000000004</v>
      </c>
      <c r="G106" s="107">
        <f t="shared" si="6"/>
        <v>19.265000000000001</v>
      </c>
      <c r="H106" s="108">
        <v>1.65</v>
      </c>
      <c r="I106" s="109" t="s">
        <v>12</v>
      </c>
      <c r="J106" s="77">
        <f t="shared" si="11"/>
        <v>1650</v>
      </c>
      <c r="K106" s="108">
        <v>139.38</v>
      </c>
      <c r="L106" s="109" t="s">
        <v>60</v>
      </c>
      <c r="M106" s="70">
        <f t="shared" si="8"/>
        <v>139.38</v>
      </c>
      <c r="N106" s="108">
        <v>138.57</v>
      </c>
      <c r="O106" s="109" t="s">
        <v>60</v>
      </c>
      <c r="P106" s="70">
        <f t="shared" si="9"/>
        <v>138.57</v>
      </c>
    </row>
    <row r="107" spans="2:16">
      <c r="B107" s="108">
        <v>4.5</v>
      </c>
      <c r="C107" s="109" t="s">
        <v>59</v>
      </c>
      <c r="D107" s="70">
        <f t="shared" si="10"/>
        <v>2.2842639593908629E-2</v>
      </c>
      <c r="E107" s="110">
        <v>10.56</v>
      </c>
      <c r="F107" s="111">
        <v>8.3810000000000002</v>
      </c>
      <c r="G107" s="107">
        <f t="shared" si="6"/>
        <v>18.941000000000003</v>
      </c>
      <c r="H107" s="108">
        <v>1.87</v>
      </c>
      <c r="I107" s="109" t="s">
        <v>12</v>
      </c>
      <c r="J107" s="77">
        <f t="shared" si="11"/>
        <v>1870</v>
      </c>
      <c r="K107" s="108">
        <v>153.74</v>
      </c>
      <c r="L107" s="109" t="s">
        <v>60</v>
      </c>
      <c r="M107" s="70">
        <f t="shared" si="8"/>
        <v>153.74</v>
      </c>
      <c r="N107" s="108">
        <v>153.28</v>
      </c>
      <c r="O107" s="109" t="s">
        <v>60</v>
      </c>
      <c r="P107" s="70">
        <f t="shared" si="9"/>
        <v>153.28</v>
      </c>
    </row>
    <row r="108" spans="2:16">
      <c r="B108" s="108">
        <v>5</v>
      </c>
      <c r="C108" s="109" t="s">
        <v>59</v>
      </c>
      <c r="D108" s="70">
        <f t="shared" si="10"/>
        <v>2.5380710659898477E-2</v>
      </c>
      <c r="E108" s="110">
        <v>10.66</v>
      </c>
      <c r="F108" s="111">
        <v>7.9630000000000001</v>
      </c>
      <c r="G108" s="107">
        <f t="shared" si="6"/>
        <v>18.623000000000001</v>
      </c>
      <c r="H108" s="108">
        <v>2.09</v>
      </c>
      <c r="I108" s="109" t="s">
        <v>12</v>
      </c>
      <c r="J108" s="77">
        <f t="shared" si="11"/>
        <v>2090</v>
      </c>
      <c r="K108" s="108">
        <v>167.6</v>
      </c>
      <c r="L108" s="109" t="s">
        <v>60</v>
      </c>
      <c r="M108" s="70">
        <f t="shared" si="8"/>
        <v>167.6</v>
      </c>
      <c r="N108" s="108">
        <v>167.93</v>
      </c>
      <c r="O108" s="109" t="s">
        <v>60</v>
      </c>
      <c r="P108" s="70">
        <f t="shared" si="9"/>
        <v>167.93</v>
      </c>
    </row>
    <row r="109" spans="2:16">
      <c r="B109" s="108">
        <v>5.5</v>
      </c>
      <c r="C109" s="109" t="s">
        <v>59</v>
      </c>
      <c r="D109" s="70">
        <f t="shared" si="10"/>
        <v>2.7918781725888325E-2</v>
      </c>
      <c r="E109" s="110">
        <v>10.73</v>
      </c>
      <c r="F109" s="111">
        <v>7.5919999999999996</v>
      </c>
      <c r="G109" s="107">
        <f t="shared" si="6"/>
        <v>18.321999999999999</v>
      </c>
      <c r="H109" s="108">
        <v>2.31</v>
      </c>
      <c r="I109" s="109" t="s">
        <v>12</v>
      </c>
      <c r="J109" s="77">
        <f t="shared" si="11"/>
        <v>2310</v>
      </c>
      <c r="K109" s="108">
        <v>181.08</v>
      </c>
      <c r="L109" s="109" t="s">
        <v>60</v>
      </c>
      <c r="M109" s="70">
        <f t="shared" si="8"/>
        <v>181.08</v>
      </c>
      <c r="N109" s="108">
        <v>182.56</v>
      </c>
      <c r="O109" s="109" t="s">
        <v>60</v>
      </c>
      <c r="P109" s="70">
        <f t="shared" si="9"/>
        <v>182.56</v>
      </c>
    </row>
    <row r="110" spans="2:16">
      <c r="B110" s="108">
        <v>6</v>
      </c>
      <c r="C110" s="109" t="s">
        <v>59</v>
      </c>
      <c r="D110" s="70">
        <f t="shared" si="10"/>
        <v>3.0456852791878174E-2</v>
      </c>
      <c r="E110" s="110">
        <v>10.78</v>
      </c>
      <c r="F110" s="111">
        <v>7.2590000000000003</v>
      </c>
      <c r="G110" s="107">
        <f t="shared" si="6"/>
        <v>18.039000000000001</v>
      </c>
      <c r="H110" s="108">
        <v>2.5299999999999998</v>
      </c>
      <c r="I110" s="109" t="s">
        <v>12</v>
      </c>
      <c r="J110" s="77">
        <f t="shared" si="11"/>
        <v>2530</v>
      </c>
      <c r="K110" s="108">
        <v>194.23</v>
      </c>
      <c r="L110" s="109" t="s">
        <v>60</v>
      </c>
      <c r="M110" s="70">
        <f t="shared" si="8"/>
        <v>194.23</v>
      </c>
      <c r="N110" s="108">
        <v>197.18</v>
      </c>
      <c r="O110" s="109" t="s">
        <v>60</v>
      </c>
      <c r="P110" s="70">
        <f t="shared" si="9"/>
        <v>197.18</v>
      </c>
    </row>
    <row r="111" spans="2:16">
      <c r="B111" s="108">
        <v>6.5</v>
      </c>
      <c r="C111" s="109" t="s">
        <v>59</v>
      </c>
      <c r="D111" s="70">
        <f t="shared" si="10"/>
        <v>3.2994923857868022E-2</v>
      </c>
      <c r="E111" s="110">
        <v>10.81</v>
      </c>
      <c r="F111" s="111">
        <v>6.9580000000000002</v>
      </c>
      <c r="G111" s="107">
        <f t="shared" si="6"/>
        <v>17.768000000000001</v>
      </c>
      <c r="H111" s="108">
        <v>2.76</v>
      </c>
      <c r="I111" s="109" t="s">
        <v>12</v>
      </c>
      <c r="J111" s="77">
        <f t="shared" si="11"/>
        <v>2760</v>
      </c>
      <c r="K111" s="108">
        <v>207.12</v>
      </c>
      <c r="L111" s="109" t="s">
        <v>60</v>
      </c>
      <c r="M111" s="70">
        <f t="shared" si="8"/>
        <v>207.12</v>
      </c>
      <c r="N111" s="108">
        <v>211.79</v>
      </c>
      <c r="O111" s="109" t="s">
        <v>60</v>
      </c>
      <c r="P111" s="70">
        <f t="shared" si="9"/>
        <v>211.79</v>
      </c>
    </row>
    <row r="112" spans="2:16">
      <c r="B112" s="108">
        <v>7</v>
      </c>
      <c r="C112" s="109" t="s">
        <v>59</v>
      </c>
      <c r="D112" s="70">
        <f t="shared" si="10"/>
        <v>3.553299492385787E-2</v>
      </c>
      <c r="E112" s="110">
        <v>10.85</v>
      </c>
      <c r="F112" s="111">
        <v>6.6859999999999999</v>
      </c>
      <c r="G112" s="107">
        <f t="shared" si="6"/>
        <v>17.536000000000001</v>
      </c>
      <c r="H112" s="108">
        <v>2.99</v>
      </c>
      <c r="I112" s="109" t="s">
        <v>12</v>
      </c>
      <c r="J112" s="77">
        <f t="shared" si="11"/>
        <v>2990</v>
      </c>
      <c r="K112" s="108">
        <v>219.76</v>
      </c>
      <c r="L112" s="109" t="s">
        <v>60</v>
      </c>
      <c r="M112" s="70">
        <f t="shared" si="8"/>
        <v>219.76</v>
      </c>
      <c r="N112" s="108">
        <v>226.4</v>
      </c>
      <c r="O112" s="109" t="s">
        <v>60</v>
      </c>
      <c r="P112" s="70">
        <f t="shared" si="9"/>
        <v>226.4</v>
      </c>
    </row>
    <row r="113" spans="1:16">
      <c r="B113" s="108">
        <v>8</v>
      </c>
      <c r="C113" s="109" t="s">
        <v>59</v>
      </c>
      <c r="D113" s="70">
        <f t="shared" si="10"/>
        <v>4.060913705583756E-2</v>
      </c>
      <c r="E113" s="110">
        <v>10.93</v>
      </c>
      <c r="F113" s="111">
        <v>6.2089999999999996</v>
      </c>
      <c r="G113" s="107">
        <f t="shared" si="6"/>
        <v>17.138999999999999</v>
      </c>
      <c r="H113" s="108">
        <v>3.47</v>
      </c>
      <c r="I113" s="109" t="s">
        <v>12</v>
      </c>
      <c r="J113" s="77">
        <f t="shared" si="11"/>
        <v>3470</v>
      </c>
      <c r="K113" s="108">
        <v>248.82</v>
      </c>
      <c r="L113" s="109" t="s">
        <v>60</v>
      </c>
      <c r="M113" s="70">
        <f t="shared" si="8"/>
        <v>248.82</v>
      </c>
      <c r="N113" s="108">
        <v>255.61</v>
      </c>
      <c r="O113" s="109" t="s">
        <v>60</v>
      </c>
      <c r="P113" s="70">
        <f t="shared" si="9"/>
        <v>255.61</v>
      </c>
    </row>
    <row r="114" spans="1:16">
      <c r="B114" s="108">
        <v>9</v>
      </c>
      <c r="C114" s="109" t="s">
        <v>59</v>
      </c>
      <c r="D114" s="70">
        <f t="shared" si="10"/>
        <v>4.5685279187817257E-2</v>
      </c>
      <c r="E114" s="110">
        <v>11.05</v>
      </c>
      <c r="F114" s="111">
        <v>5.806</v>
      </c>
      <c r="G114" s="107">
        <f t="shared" si="6"/>
        <v>16.856000000000002</v>
      </c>
      <c r="H114" s="108">
        <v>3.95</v>
      </c>
      <c r="I114" s="109" t="s">
        <v>12</v>
      </c>
      <c r="J114" s="77">
        <f t="shared" si="11"/>
        <v>3950</v>
      </c>
      <c r="K114" s="108">
        <v>276.39</v>
      </c>
      <c r="L114" s="109" t="s">
        <v>60</v>
      </c>
      <c r="M114" s="70">
        <f t="shared" si="8"/>
        <v>276.39</v>
      </c>
      <c r="N114" s="108">
        <v>284.73</v>
      </c>
      <c r="O114" s="109" t="s">
        <v>60</v>
      </c>
      <c r="P114" s="70">
        <f t="shared" si="9"/>
        <v>284.73</v>
      </c>
    </row>
    <row r="115" spans="1:16">
      <c r="B115" s="108">
        <v>10</v>
      </c>
      <c r="C115" s="109" t="s">
        <v>59</v>
      </c>
      <c r="D115" s="70">
        <f t="shared" si="10"/>
        <v>5.0761421319796954E-2</v>
      </c>
      <c r="E115" s="110">
        <v>11.21</v>
      </c>
      <c r="F115" s="111">
        <v>5.4589999999999996</v>
      </c>
      <c r="G115" s="107">
        <f t="shared" si="6"/>
        <v>16.669</v>
      </c>
      <c r="H115" s="108">
        <v>4.4400000000000004</v>
      </c>
      <c r="I115" s="109" t="s">
        <v>12</v>
      </c>
      <c r="J115" s="77">
        <f t="shared" si="11"/>
        <v>4440</v>
      </c>
      <c r="K115" s="108">
        <v>302.64999999999998</v>
      </c>
      <c r="L115" s="109" t="s">
        <v>60</v>
      </c>
      <c r="M115" s="70">
        <f t="shared" si="8"/>
        <v>302.64999999999998</v>
      </c>
      <c r="N115" s="108">
        <v>313.62</v>
      </c>
      <c r="O115" s="109" t="s">
        <v>60</v>
      </c>
      <c r="P115" s="70">
        <f t="shared" si="9"/>
        <v>313.62</v>
      </c>
    </row>
    <row r="116" spans="1:16">
      <c r="B116" s="108">
        <v>11</v>
      </c>
      <c r="C116" s="109" t="s">
        <v>59</v>
      </c>
      <c r="D116" s="70">
        <f t="shared" si="10"/>
        <v>5.5837563451776651E-2</v>
      </c>
      <c r="E116" s="110">
        <v>11.43</v>
      </c>
      <c r="F116" s="111">
        <v>5.1559999999999997</v>
      </c>
      <c r="G116" s="107">
        <f t="shared" si="6"/>
        <v>16.585999999999999</v>
      </c>
      <c r="H116" s="108">
        <v>4.93</v>
      </c>
      <c r="I116" s="109" t="s">
        <v>12</v>
      </c>
      <c r="J116" s="77">
        <f t="shared" si="11"/>
        <v>4930</v>
      </c>
      <c r="K116" s="108">
        <v>327.66000000000003</v>
      </c>
      <c r="L116" s="109" t="s">
        <v>60</v>
      </c>
      <c r="M116" s="70">
        <f t="shared" si="8"/>
        <v>327.66000000000003</v>
      </c>
      <c r="N116" s="108">
        <v>342.17</v>
      </c>
      <c r="O116" s="109" t="s">
        <v>60</v>
      </c>
      <c r="P116" s="70">
        <f t="shared" si="9"/>
        <v>342.17</v>
      </c>
    </row>
    <row r="117" spans="1:16">
      <c r="B117" s="108">
        <v>12</v>
      </c>
      <c r="C117" s="109" t="s">
        <v>59</v>
      </c>
      <c r="D117" s="70">
        <f t="shared" si="10"/>
        <v>6.0913705583756347E-2</v>
      </c>
      <c r="E117" s="110">
        <v>11.7</v>
      </c>
      <c r="F117" s="111">
        <v>4.891</v>
      </c>
      <c r="G117" s="107">
        <f t="shared" si="6"/>
        <v>16.591000000000001</v>
      </c>
      <c r="H117" s="108">
        <v>5.43</v>
      </c>
      <c r="I117" s="109" t="s">
        <v>12</v>
      </c>
      <c r="J117" s="77">
        <f t="shared" si="11"/>
        <v>5430</v>
      </c>
      <c r="K117" s="108">
        <v>351.46</v>
      </c>
      <c r="L117" s="109" t="s">
        <v>60</v>
      </c>
      <c r="M117" s="70">
        <f t="shared" si="8"/>
        <v>351.46</v>
      </c>
      <c r="N117" s="108">
        <v>370.23</v>
      </c>
      <c r="O117" s="109" t="s">
        <v>60</v>
      </c>
      <c r="P117" s="70">
        <f t="shared" si="9"/>
        <v>370.23</v>
      </c>
    </row>
    <row r="118" spans="1:16">
      <c r="B118" s="108">
        <v>13</v>
      </c>
      <c r="C118" s="109" t="s">
        <v>59</v>
      </c>
      <c r="D118" s="70">
        <f t="shared" si="10"/>
        <v>6.5989847715736044E-2</v>
      </c>
      <c r="E118" s="110">
        <v>12.03</v>
      </c>
      <c r="F118" s="111">
        <v>4.6550000000000002</v>
      </c>
      <c r="G118" s="107">
        <f t="shared" si="6"/>
        <v>16.684999999999999</v>
      </c>
      <c r="H118" s="108">
        <v>5.92</v>
      </c>
      <c r="I118" s="109" t="s">
        <v>12</v>
      </c>
      <c r="J118" s="77">
        <f t="shared" si="11"/>
        <v>5920</v>
      </c>
      <c r="K118" s="108">
        <v>374.03</v>
      </c>
      <c r="L118" s="109" t="s">
        <v>60</v>
      </c>
      <c r="M118" s="70">
        <f t="shared" si="8"/>
        <v>374.03</v>
      </c>
      <c r="N118" s="108">
        <v>397.68</v>
      </c>
      <c r="O118" s="109" t="s">
        <v>60</v>
      </c>
      <c r="P118" s="70">
        <f t="shared" si="9"/>
        <v>397.68</v>
      </c>
    </row>
    <row r="119" spans="1:16">
      <c r="B119" s="108">
        <v>14</v>
      </c>
      <c r="C119" s="109" t="s">
        <v>59</v>
      </c>
      <c r="D119" s="70">
        <f t="shared" si="10"/>
        <v>7.1065989847715741E-2</v>
      </c>
      <c r="E119" s="110">
        <v>12.42</v>
      </c>
      <c r="F119" s="111">
        <v>4.4429999999999996</v>
      </c>
      <c r="G119" s="107">
        <f t="shared" si="6"/>
        <v>16.863</v>
      </c>
      <c r="H119" s="108">
        <v>6.41</v>
      </c>
      <c r="I119" s="109" t="s">
        <v>12</v>
      </c>
      <c r="J119" s="77">
        <f t="shared" si="11"/>
        <v>6410</v>
      </c>
      <c r="K119" s="108">
        <v>395.38</v>
      </c>
      <c r="L119" s="109" t="s">
        <v>60</v>
      </c>
      <c r="M119" s="70">
        <f t="shared" si="8"/>
        <v>395.38</v>
      </c>
      <c r="N119" s="108">
        <v>424.4</v>
      </c>
      <c r="O119" s="109" t="s">
        <v>60</v>
      </c>
      <c r="P119" s="70">
        <f t="shared" si="9"/>
        <v>424.4</v>
      </c>
    </row>
    <row r="120" spans="1:16">
      <c r="B120" s="108">
        <v>15</v>
      </c>
      <c r="C120" s="109" t="s">
        <v>59</v>
      </c>
      <c r="D120" s="70">
        <f t="shared" si="10"/>
        <v>7.6142131979695438E-2</v>
      </c>
      <c r="E120" s="110">
        <v>12.86</v>
      </c>
      <c r="F120" s="111">
        <v>4.2530000000000001</v>
      </c>
      <c r="G120" s="107">
        <f t="shared" si="6"/>
        <v>17.113</v>
      </c>
      <c r="H120" s="108">
        <v>6.9</v>
      </c>
      <c r="I120" s="109" t="s">
        <v>12</v>
      </c>
      <c r="J120" s="77">
        <f t="shared" si="11"/>
        <v>6900</v>
      </c>
      <c r="K120" s="108">
        <v>415.5</v>
      </c>
      <c r="L120" s="109" t="s">
        <v>60</v>
      </c>
      <c r="M120" s="70">
        <f t="shared" si="8"/>
        <v>415.5</v>
      </c>
      <c r="N120" s="108">
        <v>450.28</v>
      </c>
      <c r="O120" s="109" t="s">
        <v>60</v>
      </c>
      <c r="P120" s="70">
        <f t="shared" si="9"/>
        <v>450.28</v>
      </c>
    </row>
    <row r="121" spans="1:16">
      <c r="B121" s="108">
        <v>16</v>
      </c>
      <c r="C121" s="109" t="s">
        <v>59</v>
      </c>
      <c r="D121" s="70">
        <f t="shared" si="10"/>
        <v>8.1218274111675121E-2</v>
      </c>
      <c r="E121" s="110">
        <v>13.36</v>
      </c>
      <c r="F121" s="111">
        <v>4.0810000000000004</v>
      </c>
      <c r="G121" s="107">
        <f t="shared" si="6"/>
        <v>17.440999999999999</v>
      </c>
      <c r="H121" s="108">
        <v>7.38</v>
      </c>
      <c r="I121" s="109" t="s">
        <v>12</v>
      </c>
      <c r="J121" s="77">
        <f t="shared" si="11"/>
        <v>7380</v>
      </c>
      <c r="K121" s="108">
        <v>434.42</v>
      </c>
      <c r="L121" s="109" t="s">
        <v>60</v>
      </c>
      <c r="M121" s="70">
        <f t="shared" si="8"/>
        <v>434.42</v>
      </c>
      <c r="N121" s="108">
        <v>475.25</v>
      </c>
      <c r="O121" s="109" t="s">
        <v>60</v>
      </c>
      <c r="P121" s="70">
        <f t="shared" si="9"/>
        <v>475.25</v>
      </c>
    </row>
    <row r="122" spans="1:16">
      <c r="B122" s="108">
        <v>17</v>
      </c>
      <c r="C122" s="109" t="s">
        <v>59</v>
      </c>
      <c r="D122" s="70">
        <f t="shared" si="10"/>
        <v>8.6294416243654817E-2</v>
      </c>
      <c r="E122" s="110">
        <v>13.9</v>
      </c>
      <c r="F122" s="111">
        <v>3.923</v>
      </c>
      <c r="G122" s="107">
        <f t="shared" si="6"/>
        <v>17.823</v>
      </c>
      <c r="H122" s="108">
        <v>7.84</v>
      </c>
      <c r="I122" s="109" t="s">
        <v>12</v>
      </c>
      <c r="J122" s="77">
        <f t="shared" si="11"/>
        <v>7840</v>
      </c>
      <c r="K122" s="108">
        <v>452.15</v>
      </c>
      <c r="L122" s="109" t="s">
        <v>60</v>
      </c>
      <c r="M122" s="70">
        <f t="shared" si="8"/>
        <v>452.15</v>
      </c>
      <c r="N122" s="108">
        <v>499.25</v>
      </c>
      <c r="O122" s="109" t="s">
        <v>60</v>
      </c>
      <c r="P122" s="70">
        <f t="shared" si="9"/>
        <v>499.25</v>
      </c>
    </row>
    <row r="123" spans="1:16">
      <c r="B123" s="108">
        <v>18</v>
      </c>
      <c r="C123" s="109" t="s">
        <v>59</v>
      </c>
      <c r="D123" s="70">
        <f t="shared" si="10"/>
        <v>9.1370558375634514E-2</v>
      </c>
      <c r="E123" s="110">
        <v>14.5</v>
      </c>
      <c r="F123" s="111">
        <v>3.78</v>
      </c>
      <c r="G123" s="107">
        <f t="shared" si="6"/>
        <v>18.28</v>
      </c>
      <c r="H123" s="108">
        <v>8.3000000000000007</v>
      </c>
      <c r="I123" s="109" t="s">
        <v>12</v>
      </c>
      <c r="J123" s="77">
        <f t="shared" si="11"/>
        <v>8300</v>
      </c>
      <c r="K123" s="108">
        <v>468.73</v>
      </c>
      <c r="L123" s="109" t="s">
        <v>60</v>
      </c>
      <c r="M123" s="70">
        <f t="shared" si="8"/>
        <v>468.73</v>
      </c>
      <c r="N123" s="108">
        <v>522.22</v>
      </c>
      <c r="O123" s="109" t="s">
        <v>60</v>
      </c>
      <c r="P123" s="70">
        <f t="shared" si="9"/>
        <v>522.22</v>
      </c>
    </row>
    <row r="124" spans="1:16">
      <c r="B124" s="108">
        <v>20</v>
      </c>
      <c r="C124" s="109" t="s">
        <v>59</v>
      </c>
      <c r="D124" s="70">
        <f t="shared" si="10"/>
        <v>0.10152284263959391</v>
      </c>
      <c r="E124" s="110">
        <v>15.81</v>
      </c>
      <c r="F124" s="111">
        <v>3.5249999999999999</v>
      </c>
      <c r="G124" s="107">
        <f t="shared" si="6"/>
        <v>19.335000000000001</v>
      </c>
      <c r="H124" s="108">
        <v>9.17</v>
      </c>
      <c r="I124" s="109" t="s">
        <v>12</v>
      </c>
      <c r="J124" s="77">
        <f t="shared" si="11"/>
        <v>9170</v>
      </c>
      <c r="K124" s="108">
        <v>506.09</v>
      </c>
      <c r="L124" s="109" t="s">
        <v>60</v>
      </c>
      <c r="M124" s="70">
        <f t="shared" si="8"/>
        <v>506.09</v>
      </c>
      <c r="N124" s="108">
        <v>565.02</v>
      </c>
      <c r="O124" s="109" t="s">
        <v>60</v>
      </c>
      <c r="P124" s="70">
        <f t="shared" si="9"/>
        <v>565.02</v>
      </c>
    </row>
    <row r="125" spans="1:16">
      <c r="B125" s="72">
        <v>22.5</v>
      </c>
      <c r="C125" s="74" t="s">
        <v>59</v>
      </c>
      <c r="D125" s="70">
        <f t="shared" si="10"/>
        <v>0.11421319796954314</v>
      </c>
      <c r="E125" s="110">
        <v>17.68</v>
      </c>
      <c r="F125" s="111">
        <v>3.2570000000000001</v>
      </c>
      <c r="G125" s="107">
        <f t="shared" si="6"/>
        <v>20.937000000000001</v>
      </c>
      <c r="H125" s="108">
        <v>10.199999999999999</v>
      </c>
      <c r="I125" s="109" t="s">
        <v>12</v>
      </c>
      <c r="J125" s="77">
        <f t="shared" si="11"/>
        <v>10200</v>
      </c>
      <c r="K125" s="108">
        <v>548.78</v>
      </c>
      <c r="L125" s="109" t="s">
        <v>60</v>
      </c>
      <c r="M125" s="70">
        <f t="shared" si="8"/>
        <v>548.78</v>
      </c>
      <c r="N125" s="108">
        <v>612.70000000000005</v>
      </c>
      <c r="O125" s="109" t="s">
        <v>60</v>
      </c>
      <c r="P125" s="70">
        <f t="shared" si="9"/>
        <v>612.70000000000005</v>
      </c>
    </row>
    <row r="126" spans="1:16">
      <c r="B126" s="72">
        <v>25</v>
      </c>
      <c r="C126" s="74" t="s">
        <v>59</v>
      </c>
      <c r="D126" s="70">
        <f t="shared" si="10"/>
        <v>0.12690355329949238</v>
      </c>
      <c r="E126" s="110">
        <v>19.73</v>
      </c>
      <c r="F126" s="111">
        <v>3.0310000000000001</v>
      </c>
      <c r="G126" s="107">
        <f t="shared" si="6"/>
        <v>22.760999999999999</v>
      </c>
      <c r="H126" s="72">
        <v>11.14</v>
      </c>
      <c r="I126" s="74" t="s">
        <v>12</v>
      </c>
      <c r="J126" s="77">
        <f t="shared" si="11"/>
        <v>11140</v>
      </c>
      <c r="K126" s="72">
        <v>583.46</v>
      </c>
      <c r="L126" s="74" t="s">
        <v>60</v>
      </c>
      <c r="M126" s="70">
        <f t="shared" si="8"/>
        <v>583.46</v>
      </c>
      <c r="N126" s="72">
        <v>654.32000000000005</v>
      </c>
      <c r="O126" s="74" t="s">
        <v>60</v>
      </c>
      <c r="P126" s="70">
        <f t="shared" si="9"/>
        <v>654.32000000000005</v>
      </c>
    </row>
    <row r="127" spans="1:16">
      <c r="B127" s="72">
        <v>27.5</v>
      </c>
      <c r="C127" s="74" t="s">
        <v>59</v>
      </c>
      <c r="D127" s="70">
        <f t="shared" si="10"/>
        <v>0.13959390862944163</v>
      </c>
      <c r="E127" s="110">
        <v>21.94</v>
      </c>
      <c r="F127" s="111">
        <v>2.8380000000000001</v>
      </c>
      <c r="G127" s="107">
        <f t="shared" si="6"/>
        <v>24.778000000000002</v>
      </c>
      <c r="H127" s="72">
        <v>12.01</v>
      </c>
      <c r="I127" s="74" t="s">
        <v>12</v>
      </c>
      <c r="J127" s="77">
        <f t="shared" si="11"/>
        <v>12010</v>
      </c>
      <c r="K127" s="72">
        <v>611.88</v>
      </c>
      <c r="L127" s="74" t="s">
        <v>60</v>
      </c>
      <c r="M127" s="70">
        <f t="shared" si="8"/>
        <v>611.88</v>
      </c>
      <c r="N127" s="72">
        <v>690.53</v>
      </c>
      <c r="O127" s="74" t="s">
        <v>60</v>
      </c>
      <c r="P127" s="70">
        <f t="shared" si="9"/>
        <v>690.53</v>
      </c>
    </row>
    <row r="128" spans="1:16">
      <c r="A128" s="181"/>
      <c r="B128" s="108">
        <v>30</v>
      </c>
      <c r="C128" s="109" t="s">
        <v>59</v>
      </c>
      <c r="D128" s="70">
        <f t="shared" si="10"/>
        <v>0.15228426395939088</v>
      </c>
      <c r="E128" s="110">
        <v>24.25</v>
      </c>
      <c r="F128" s="111">
        <v>2.6709999999999998</v>
      </c>
      <c r="G128" s="107">
        <f t="shared" si="6"/>
        <v>26.920999999999999</v>
      </c>
      <c r="H128" s="108">
        <v>12.81</v>
      </c>
      <c r="I128" s="109" t="s">
        <v>12</v>
      </c>
      <c r="J128" s="77">
        <f t="shared" si="11"/>
        <v>12810</v>
      </c>
      <c r="K128" s="72">
        <v>635.39</v>
      </c>
      <c r="L128" s="74" t="s">
        <v>60</v>
      </c>
      <c r="M128" s="70">
        <f t="shared" si="8"/>
        <v>635.39</v>
      </c>
      <c r="N128" s="72">
        <v>722.03</v>
      </c>
      <c r="O128" s="74" t="s">
        <v>60</v>
      </c>
      <c r="P128" s="70">
        <f t="shared" si="9"/>
        <v>722.03</v>
      </c>
    </row>
    <row r="129" spans="1:16">
      <c r="A129" s="181"/>
      <c r="B129" s="108">
        <v>32.5</v>
      </c>
      <c r="C129" s="109" t="s">
        <v>59</v>
      </c>
      <c r="D129" s="70">
        <f t="shared" si="10"/>
        <v>0.1649746192893401</v>
      </c>
      <c r="E129" s="110">
        <v>26.62</v>
      </c>
      <c r="F129" s="111">
        <v>2.524</v>
      </c>
      <c r="G129" s="107">
        <f t="shared" si="6"/>
        <v>29.144000000000002</v>
      </c>
      <c r="H129" s="108">
        <v>13.54</v>
      </c>
      <c r="I129" s="109" t="s">
        <v>12</v>
      </c>
      <c r="J129" s="77">
        <f t="shared" si="11"/>
        <v>13540</v>
      </c>
      <c r="K129" s="72">
        <v>655.04</v>
      </c>
      <c r="L129" s="74" t="s">
        <v>60</v>
      </c>
      <c r="M129" s="70">
        <f t="shared" si="8"/>
        <v>655.04</v>
      </c>
      <c r="N129" s="72">
        <v>749.52</v>
      </c>
      <c r="O129" s="74" t="s">
        <v>60</v>
      </c>
      <c r="P129" s="70">
        <f t="shared" si="9"/>
        <v>749.52</v>
      </c>
    </row>
    <row r="130" spans="1:16">
      <c r="A130" s="181"/>
      <c r="B130" s="108">
        <v>35</v>
      </c>
      <c r="C130" s="109" t="s">
        <v>59</v>
      </c>
      <c r="D130" s="70">
        <f t="shared" si="10"/>
        <v>0.17766497461928935</v>
      </c>
      <c r="E130" s="110">
        <v>29.03</v>
      </c>
      <c r="F130" s="111">
        <v>2.395</v>
      </c>
      <c r="G130" s="107">
        <f t="shared" si="6"/>
        <v>31.425000000000001</v>
      </c>
      <c r="H130" s="108">
        <v>14.23</v>
      </c>
      <c r="I130" s="109" t="s">
        <v>12</v>
      </c>
      <c r="J130" s="77">
        <f t="shared" si="11"/>
        <v>14230</v>
      </c>
      <c r="K130" s="72">
        <v>671.64</v>
      </c>
      <c r="L130" s="74" t="s">
        <v>60</v>
      </c>
      <c r="M130" s="70">
        <f t="shared" si="8"/>
        <v>671.64</v>
      </c>
      <c r="N130" s="72">
        <v>773.61</v>
      </c>
      <c r="O130" s="74" t="s">
        <v>60</v>
      </c>
      <c r="P130" s="70">
        <f t="shared" si="9"/>
        <v>773.61</v>
      </c>
    </row>
    <row r="131" spans="1:16">
      <c r="A131" s="181"/>
      <c r="B131" s="108">
        <v>37.5</v>
      </c>
      <c r="C131" s="109" t="s">
        <v>59</v>
      </c>
      <c r="D131" s="70">
        <f t="shared" si="10"/>
        <v>0.19035532994923857</v>
      </c>
      <c r="E131" s="110">
        <v>31.44</v>
      </c>
      <c r="F131" s="111">
        <v>2.2799999999999998</v>
      </c>
      <c r="G131" s="107">
        <f t="shared" si="6"/>
        <v>33.72</v>
      </c>
      <c r="H131" s="108">
        <v>14.86</v>
      </c>
      <c r="I131" s="109" t="s">
        <v>12</v>
      </c>
      <c r="J131" s="77">
        <f t="shared" si="11"/>
        <v>14860</v>
      </c>
      <c r="K131" s="72">
        <v>685.83</v>
      </c>
      <c r="L131" s="74" t="s">
        <v>60</v>
      </c>
      <c r="M131" s="70">
        <f t="shared" si="8"/>
        <v>685.83</v>
      </c>
      <c r="N131" s="72">
        <v>794.84</v>
      </c>
      <c r="O131" s="74" t="s">
        <v>60</v>
      </c>
      <c r="P131" s="70">
        <f t="shared" si="9"/>
        <v>794.84</v>
      </c>
    </row>
    <row r="132" spans="1:16">
      <c r="A132" s="181"/>
      <c r="B132" s="108">
        <v>40</v>
      </c>
      <c r="C132" s="109" t="s">
        <v>59</v>
      </c>
      <c r="D132" s="70">
        <f t="shared" si="10"/>
        <v>0.20304568527918782</v>
      </c>
      <c r="E132" s="110">
        <v>33.82</v>
      </c>
      <c r="F132" s="111">
        <v>2.1760000000000002</v>
      </c>
      <c r="G132" s="107">
        <f t="shared" si="6"/>
        <v>35.996000000000002</v>
      </c>
      <c r="H132" s="108">
        <v>15.45</v>
      </c>
      <c r="I132" s="109" t="s">
        <v>12</v>
      </c>
      <c r="J132" s="77">
        <f t="shared" si="11"/>
        <v>15450</v>
      </c>
      <c r="K132" s="72">
        <v>698.08</v>
      </c>
      <c r="L132" s="74" t="s">
        <v>60</v>
      </c>
      <c r="M132" s="70">
        <f t="shared" si="8"/>
        <v>698.08</v>
      </c>
      <c r="N132" s="72">
        <v>813.67</v>
      </c>
      <c r="O132" s="74" t="s">
        <v>60</v>
      </c>
      <c r="P132" s="70">
        <f t="shared" si="9"/>
        <v>813.67</v>
      </c>
    </row>
    <row r="133" spans="1:16">
      <c r="A133" s="181"/>
      <c r="B133" s="108">
        <v>45</v>
      </c>
      <c r="C133" s="109" t="s">
        <v>59</v>
      </c>
      <c r="D133" s="70">
        <f t="shared" si="10"/>
        <v>0.22842639593908629</v>
      </c>
      <c r="E133" s="110">
        <v>38.46</v>
      </c>
      <c r="F133" s="111">
        <v>1.998</v>
      </c>
      <c r="G133" s="107">
        <f t="shared" si="6"/>
        <v>40.457999999999998</v>
      </c>
      <c r="H133" s="108">
        <v>16.53</v>
      </c>
      <c r="I133" s="109" t="s">
        <v>12</v>
      </c>
      <c r="J133" s="77">
        <f t="shared" si="11"/>
        <v>16530</v>
      </c>
      <c r="K133" s="72">
        <v>726.2</v>
      </c>
      <c r="L133" s="74" t="s">
        <v>60</v>
      </c>
      <c r="M133" s="70">
        <f t="shared" si="8"/>
        <v>726.2</v>
      </c>
      <c r="N133" s="72">
        <v>845.54</v>
      </c>
      <c r="O133" s="74" t="s">
        <v>60</v>
      </c>
      <c r="P133" s="70">
        <f t="shared" si="9"/>
        <v>845.54</v>
      </c>
    </row>
    <row r="134" spans="1:16">
      <c r="A134" s="181"/>
      <c r="B134" s="108">
        <v>50</v>
      </c>
      <c r="C134" s="109" t="s">
        <v>59</v>
      </c>
      <c r="D134" s="70">
        <f t="shared" si="10"/>
        <v>0.25380710659898476</v>
      </c>
      <c r="E134" s="110">
        <v>42.84</v>
      </c>
      <c r="F134" s="111">
        <v>1.849</v>
      </c>
      <c r="G134" s="107">
        <f t="shared" si="6"/>
        <v>44.689</v>
      </c>
      <c r="H134" s="108">
        <v>17.510000000000002</v>
      </c>
      <c r="I134" s="109" t="s">
        <v>12</v>
      </c>
      <c r="J134" s="77">
        <f t="shared" si="11"/>
        <v>17510</v>
      </c>
      <c r="K134" s="72">
        <v>748.16</v>
      </c>
      <c r="L134" s="74" t="s">
        <v>60</v>
      </c>
      <c r="M134" s="70">
        <f t="shared" si="8"/>
        <v>748.16</v>
      </c>
      <c r="N134" s="72">
        <v>871.52</v>
      </c>
      <c r="O134" s="74" t="s">
        <v>60</v>
      </c>
      <c r="P134" s="70">
        <f t="shared" si="9"/>
        <v>871.52</v>
      </c>
    </row>
    <row r="135" spans="1:16">
      <c r="A135" s="181"/>
      <c r="B135" s="108">
        <v>55</v>
      </c>
      <c r="C135" s="109" t="s">
        <v>59</v>
      </c>
      <c r="D135" s="70">
        <f t="shared" si="10"/>
        <v>0.27918781725888325</v>
      </c>
      <c r="E135" s="110">
        <v>46.92</v>
      </c>
      <c r="F135" s="111">
        <v>1.7230000000000001</v>
      </c>
      <c r="G135" s="107">
        <f t="shared" si="6"/>
        <v>48.643000000000001</v>
      </c>
      <c r="H135" s="108">
        <v>18.39</v>
      </c>
      <c r="I135" s="109" t="s">
        <v>12</v>
      </c>
      <c r="J135" s="77">
        <f t="shared" si="11"/>
        <v>18390</v>
      </c>
      <c r="K135" s="72">
        <v>765.92</v>
      </c>
      <c r="L135" s="74" t="s">
        <v>60</v>
      </c>
      <c r="M135" s="70">
        <f t="shared" si="8"/>
        <v>765.92</v>
      </c>
      <c r="N135" s="72">
        <v>893.19</v>
      </c>
      <c r="O135" s="74" t="s">
        <v>60</v>
      </c>
      <c r="P135" s="70">
        <f t="shared" si="9"/>
        <v>893.19</v>
      </c>
    </row>
    <row r="136" spans="1:16">
      <c r="A136" s="181"/>
      <c r="B136" s="108">
        <v>60</v>
      </c>
      <c r="C136" s="109" t="s">
        <v>59</v>
      </c>
      <c r="D136" s="70">
        <f t="shared" si="10"/>
        <v>0.30456852791878175</v>
      </c>
      <c r="E136" s="110">
        <v>50.68</v>
      </c>
      <c r="F136" s="111">
        <v>1.615</v>
      </c>
      <c r="G136" s="107">
        <f t="shared" si="6"/>
        <v>52.295000000000002</v>
      </c>
      <c r="H136" s="108">
        <v>19.21</v>
      </c>
      <c r="I136" s="109" t="s">
        <v>12</v>
      </c>
      <c r="J136" s="77">
        <f t="shared" si="11"/>
        <v>19210</v>
      </c>
      <c r="K136" s="72">
        <v>780.71</v>
      </c>
      <c r="L136" s="74" t="s">
        <v>60</v>
      </c>
      <c r="M136" s="70">
        <f t="shared" si="8"/>
        <v>780.71</v>
      </c>
      <c r="N136" s="72">
        <v>911.61</v>
      </c>
      <c r="O136" s="74" t="s">
        <v>60</v>
      </c>
      <c r="P136" s="70">
        <f t="shared" si="9"/>
        <v>911.61</v>
      </c>
    </row>
    <row r="137" spans="1:16">
      <c r="A137" s="181"/>
      <c r="B137" s="108">
        <v>65</v>
      </c>
      <c r="C137" s="109" t="s">
        <v>59</v>
      </c>
      <c r="D137" s="70">
        <f t="shared" si="10"/>
        <v>0.32994923857868019</v>
      </c>
      <c r="E137" s="110">
        <v>54.13</v>
      </c>
      <c r="F137" s="111">
        <v>1.52</v>
      </c>
      <c r="G137" s="107">
        <f t="shared" si="6"/>
        <v>55.650000000000006</v>
      </c>
      <c r="H137" s="108">
        <v>19.98</v>
      </c>
      <c r="I137" s="109" t="s">
        <v>12</v>
      </c>
      <c r="J137" s="77">
        <f t="shared" si="11"/>
        <v>19980</v>
      </c>
      <c r="K137" s="72">
        <v>793.33</v>
      </c>
      <c r="L137" s="74" t="s">
        <v>60</v>
      </c>
      <c r="M137" s="70">
        <f t="shared" si="8"/>
        <v>793.33</v>
      </c>
      <c r="N137" s="72">
        <v>927.53</v>
      </c>
      <c r="O137" s="74" t="s">
        <v>60</v>
      </c>
      <c r="P137" s="70">
        <f t="shared" si="9"/>
        <v>927.53</v>
      </c>
    </row>
    <row r="138" spans="1:16">
      <c r="A138" s="181"/>
      <c r="B138" s="108">
        <v>70</v>
      </c>
      <c r="C138" s="109" t="s">
        <v>59</v>
      </c>
      <c r="D138" s="70">
        <f t="shared" si="10"/>
        <v>0.35532994923857869</v>
      </c>
      <c r="E138" s="110">
        <v>57.29</v>
      </c>
      <c r="F138" s="111">
        <v>1.4379999999999999</v>
      </c>
      <c r="G138" s="107">
        <f t="shared" si="6"/>
        <v>58.728000000000002</v>
      </c>
      <c r="H138" s="108">
        <v>20.7</v>
      </c>
      <c r="I138" s="109" t="s">
        <v>12</v>
      </c>
      <c r="J138" s="77">
        <f t="shared" si="11"/>
        <v>20700</v>
      </c>
      <c r="K138" s="72">
        <v>804.31</v>
      </c>
      <c r="L138" s="74" t="s">
        <v>60</v>
      </c>
      <c r="M138" s="70">
        <f t="shared" si="8"/>
        <v>804.31</v>
      </c>
      <c r="N138" s="72">
        <v>941.49</v>
      </c>
      <c r="O138" s="74" t="s">
        <v>60</v>
      </c>
      <c r="P138" s="70">
        <f t="shared" si="9"/>
        <v>941.49</v>
      </c>
    </row>
    <row r="139" spans="1:16">
      <c r="A139" s="181"/>
      <c r="B139" s="108">
        <v>80</v>
      </c>
      <c r="C139" s="109" t="s">
        <v>59</v>
      </c>
      <c r="D139" s="70">
        <f t="shared" si="10"/>
        <v>0.40609137055837563</v>
      </c>
      <c r="E139" s="110">
        <v>62.86</v>
      </c>
      <c r="F139" s="111">
        <v>1.2989999999999999</v>
      </c>
      <c r="G139" s="107">
        <f t="shared" si="6"/>
        <v>64.159000000000006</v>
      </c>
      <c r="H139" s="108">
        <v>22.05</v>
      </c>
      <c r="I139" s="109" t="s">
        <v>12</v>
      </c>
      <c r="J139" s="77">
        <f t="shared" si="11"/>
        <v>22050</v>
      </c>
      <c r="K139" s="72">
        <v>833.66</v>
      </c>
      <c r="L139" s="74" t="s">
        <v>60</v>
      </c>
      <c r="M139" s="70">
        <f t="shared" si="8"/>
        <v>833.66</v>
      </c>
      <c r="N139" s="72">
        <v>965</v>
      </c>
      <c r="O139" s="74" t="s">
        <v>60</v>
      </c>
      <c r="P139" s="70">
        <f t="shared" si="9"/>
        <v>965</v>
      </c>
    </row>
    <row r="140" spans="1:16">
      <c r="A140" s="181"/>
      <c r="B140" s="108">
        <v>90</v>
      </c>
      <c r="C140" s="113" t="s">
        <v>59</v>
      </c>
      <c r="D140" s="70">
        <f t="shared" si="10"/>
        <v>0.45685279187817257</v>
      </c>
      <c r="E140" s="110">
        <v>67.58</v>
      </c>
      <c r="F140" s="111">
        <v>1.1859999999999999</v>
      </c>
      <c r="G140" s="107">
        <f t="shared" si="6"/>
        <v>68.765999999999991</v>
      </c>
      <c r="H140" s="108">
        <v>23.3</v>
      </c>
      <c r="I140" s="109" t="s">
        <v>12</v>
      </c>
      <c r="J140" s="77">
        <f t="shared" si="11"/>
        <v>23300</v>
      </c>
      <c r="K140" s="72">
        <v>857.65</v>
      </c>
      <c r="L140" s="74" t="s">
        <v>60</v>
      </c>
      <c r="M140" s="70">
        <f t="shared" si="8"/>
        <v>857.65</v>
      </c>
      <c r="N140" s="72">
        <v>984.24</v>
      </c>
      <c r="O140" s="74" t="s">
        <v>60</v>
      </c>
      <c r="P140" s="70">
        <f t="shared" si="9"/>
        <v>984.24</v>
      </c>
    </row>
    <row r="141" spans="1:16">
      <c r="B141" s="108">
        <v>100</v>
      </c>
      <c r="C141" s="74" t="s">
        <v>59</v>
      </c>
      <c r="D141" s="70">
        <f t="shared" si="10"/>
        <v>0.50761421319796951</v>
      </c>
      <c r="E141" s="110">
        <v>71.62</v>
      </c>
      <c r="F141" s="111">
        <v>1.093</v>
      </c>
      <c r="G141" s="107">
        <f t="shared" si="6"/>
        <v>72.713000000000008</v>
      </c>
      <c r="H141" s="72">
        <v>24.47</v>
      </c>
      <c r="I141" s="74" t="s">
        <v>12</v>
      </c>
      <c r="J141" s="77">
        <f t="shared" si="11"/>
        <v>24470</v>
      </c>
      <c r="K141" s="72">
        <v>878.03</v>
      </c>
      <c r="L141" s="74" t="s">
        <v>60</v>
      </c>
      <c r="M141" s="70">
        <f t="shared" si="8"/>
        <v>878.03</v>
      </c>
      <c r="N141" s="72">
        <v>1</v>
      </c>
      <c r="O141" s="73" t="s">
        <v>12</v>
      </c>
      <c r="P141" s="77">
        <f t="shared" ref="P141:P178" si="12">N141*1000</f>
        <v>1000</v>
      </c>
    </row>
    <row r="142" spans="1:16">
      <c r="B142" s="108">
        <v>110</v>
      </c>
      <c r="C142" s="74" t="s">
        <v>59</v>
      </c>
      <c r="D142" s="70">
        <f t="shared" si="10"/>
        <v>0.55837563451776651</v>
      </c>
      <c r="E142" s="110">
        <v>75.11</v>
      </c>
      <c r="F142" s="111">
        <v>1.0149999999999999</v>
      </c>
      <c r="G142" s="107">
        <f t="shared" si="6"/>
        <v>76.125</v>
      </c>
      <c r="H142" s="72">
        <v>25.58</v>
      </c>
      <c r="I142" s="74" t="s">
        <v>12</v>
      </c>
      <c r="J142" s="77">
        <f t="shared" si="11"/>
        <v>25580</v>
      </c>
      <c r="K142" s="72">
        <v>895.84</v>
      </c>
      <c r="L142" s="74" t="s">
        <v>60</v>
      </c>
      <c r="M142" s="70">
        <f t="shared" si="8"/>
        <v>895.84</v>
      </c>
      <c r="N142" s="72">
        <v>1.01</v>
      </c>
      <c r="O142" s="74" t="s">
        <v>12</v>
      </c>
      <c r="P142" s="77">
        <f t="shared" si="12"/>
        <v>1010</v>
      </c>
    </row>
    <row r="143" spans="1:16">
      <c r="B143" s="108">
        <v>120</v>
      </c>
      <c r="C143" s="74" t="s">
        <v>59</v>
      </c>
      <c r="D143" s="70">
        <f t="shared" si="10"/>
        <v>0.6091370558375635</v>
      </c>
      <c r="E143" s="110">
        <v>78.150000000000006</v>
      </c>
      <c r="F143" s="111">
        <v>0.94830000000000003</v>
      </c>
      <c r="G143" s="107">
        <f t="shared" si="6"/>
        <v>79.098300000000009</v>
      </c>
      <c r="H143" s="72">
        <v>26.65</v>
      </c>
      <c r="I143" s="74" t="s">
        <v>12</v>
      </c>
      <c r="J143" s="77">
        <f t="shared" si="11"/>
        <v>26650</v>
      </c>
      <c r="K143" s="72">
        <v>911.73</v>
      </c>
      <c r="L143" s="74" t="s">
        <v>60</v>
      </c>
      <c r="M143" s="70">
        <f t="shared" si="8"/>
        <v>911.73</v>
      </c>
      <c r="N143" s="72">
        <v>1.03</v>
      </c>
      <c r="O143" s="74" t="s">
        <v>12</v>
      </c>
      <c r="P143" s="77">
        <f t="shared" si="12"/>
        <v>1030</v>
      </c>
    </row>
    <row r="144" spans="1:16">
      <c r="B144" s="108">
        <v>130</v>
      </c>
      <c r="C144" s="74" t="s">
        <v>59</v>
      </c>
      <c r="D144" s="70">
        <f t="shared" si="10"/>
        <v>0.65989847715736039</v>
      </c>
      <c r="E144" s="110">
        <v>80.819999999999993</v>
      </c>
      <c r="F144" s="111">
        <v>0.89049999999999996</v>
      </c>
      <c r="G144" s="107">
        <f t="shared" si="6"/>
        <v>81.710499999999996</v>
      </c>
      <c r="H144" s="72">
        <v>27.68</v>
      </c>
      <c r="I144" s="74" t="s">
        <v>12</v>
      </c>
      <c r="J144" s="77">
        <f t="shared" si="11"/>
        <v>27680</v>
      </c>
      <c r="K144" s="72">
        <v>926.15</v>
      </c>
      <c r="L144" s="74" t="s">
        <v>60</v>
      </c>
      <c r="M144" s="70">
        <f t="shared" si="8"/>
        <v>926.15</v>
      </c>
      <c r="N144" s="72">
        <v>1.04</v>
      </c>
      <c r="O144" s="74" t="s">
        <v>12</v>
      </c>
      <c r="P144" s="77">
        <f t="shared" si="12"/>
        <v>1040</v>
      </c>
    </row>
    <row r="145" spans="2:16">
      <c r="B145" s="108">
        <v>140</v>
      </c>
      <c r="C145" s="74" t="s">
        <v>59</v>
      </c>
      <c r="D145" s="70">
        <f t="shared" si="10"/>
        <v>0.71065989847715738</v>
      </c>
      <c r="E145" s="110">
        <v>83.17</v>
      </c>
      <c r="F145" s="111">
        <v>0.83979999999999999</v>
      </c>
      <c r="G145" s="107">
        <f t="shared" si="6"/>
        <v>84.009799999999998</v>
      </c>
      <c r="H145" s="72">
        <v>28.68</v>
      </c>
      <c r="I145" s="74" t="s">
        <v>12</v>
      </c>
      <c r="J145" s="77">
        <f t="shared" si="11"/>
        <v>28680</v>
      </c>
      <c r="K145" s="72">
        <v>939.4</v>
      </c>
      <c r="L145" s="74" t="s">
        <v>60</v>
      </c>
      <c r="M145" s="70">
        <f t="shared" si="8"/>
        <v>939.4</v>
      </c>
      <c r="N145" s="72">
        <v>1.05</v>
      </c>
      <c r="O145" s="74" t="s">
        <v>12</v>
      </c>
      <c r="P145" s="77">
        <f t="shared" si="12"/>
        <v>1050</v>
      </c>
    </row>
    <row r="146" spans="2:16">
      <c r="B146" s="108">
        <v>150</v>
      </c>
      <c r="C146" s="74" t="s">
        <v>59</v>
      </c>
      <c r="D146" s="70">
        <f t="shared" si="10"/>
        <v>0.76142131979695427</v>
      </c>
      <c r="E146" s="110">
        <v>85.24</v>
      </c>
      <c r="F146" s="111">
        <v>0.79510000000000003</v>
      </c>
      <c r="G146" s="107">
        <f t="shared" si="6"/>
        <v>86.0351</v>
      </c>
      <c r="H146" s="72">
        <v>29.66</v>
      </c>
      <c r="I146" s="74" t="s">
        <v>12</v>
      </c>
      <c r="J146" s="77">
        <f t="shared" si="11"/>
        <v>29660</v>
      </c>
      <c r="K146" s="72">
        <v>951.71</v>
      </c>
      <c r="L146" s="74" t="s">
        <v>60</v>
      </c>
      <c r="M146" s="70">
        <f t="shared" si="8"/>
        <v>951.71</v>
      </c>
      <c r="N146" s="72">
        <v>1.06</v>
      </c>
      <c r="O146" s="74" t="s">
        <v>12</v>
      </c>
      <c r="P146" s="77">
        <f t="shared" si="12"/>
        <v>1060</v>
      </c>
    </row>
    <row r="147" spans="2:16">
      <c r="B147" s="108">
        <v>160</v>
      </c>
      <c r="C147" s="74" t="s">
        <v>59</v>
      </c>
      <c r="D147" s="70">
        <f t="shared" si="10"/>
        <v>0.81218274111675126</v>
      </c>
      <c r="E147" s="110">
        <v>87.08</v>
      </c>
      <c r="F147" s="111">
        <v>0.75529999999999997</v>
      </c>
      <c r="G147" s="107">
        <f t="shared" si="6"/>
        <v>87.835300000000004</v>
      </c>
      <c r="H147" s="72">
        <v>30.61</v>
      </c>
      <c r="I147" s="74" t="s">
        <v>12</v>
      </c>
      <c r="J147" s="77">
        <f t="shared" si="11"/>
        <v>30610</v>
      </c>
      <c r="K147" s="72">
        <v>963.25</v>
      </c>
      <c r="L147" s="74" t="s">
        <v>60</v>
      </c>
      <c r="M147" s="70">
        <f t="shared" si="8"/>
        <v>963.25</v>
      </c>
      <c r="N147" s="72">
        <v>1.06</v>
      </c>
      <c r="O147" s="74" t="s">
        <v>12</v>
      </c>
      <c r="P147" s="77">
        <f t="shared" si="12"/>
        <v>1060</v>
      </c>
    </row>
    <row r="148" spans="2:16">
      <c r="B148" s="108">
        <v>170</v>
      </c>
      <c r="C148" s="74" t="s">
        <v>59</v>
      </c>
      <c r="D148" s="70">
        <f t="shared" si="10"/>
        <v>0.86294416243654826</v>
      </c>
      <c r="E148" s="110">
        <v>88.72</v>
      </c>
      <c r="F148" s="111">
        <v>0.71960000000000002</v>
      </c>
      <c r="G148" s="107">
        <f t="shared" si="6"/>
        <v>89.439599999999999</v>
      </c>
      <c r="H148" s="72">
        <v>31.55</v>
      </c>
      <c r="I148" s="74" t="s">
        <v>12</v>
      </c>
      <c r="J148" s="77">
        <f t="shared" si="11"/>
        <v>31550</v>
      </c>
      <c r="K148" s="72">
        <v>974.14</v>
      </c>
      <c r="L148" s="74" t="s">
        <v>60</v>
      </c>
      <c r="M148" s="70">
        <f t="shared" si="8"/>
        <v>974.14</v>
      </c>
      <c r="N148" s="72">
        <v>1.07</v>
      </c>
      <c r="O148" s="74" t="s">
        <v>12</v>
      </c>
      <c r="P148" s="77">
        <f t="shared" si="12"/>
        <v>1070</v>
      </c>
    </row>
    <row r="149" spans="2:16">
      <c r="B149" s="108">
        <v>180</v>
      </c>
      <c r="C149" s="74" t="s">
        <v>59</v>
      </c>
      <c r="D149" s="70">
        <f t="shared" si="10"/>
        <v>0.91370558375634514</v>
      </c>
      <c r="E149" s="110">
        <v>90.18</v>
      </c>
      <c r="F149" s="111">
        <v>0.68740000000000001</v>
      </c>
      <c r="G149" s="107">
        <f t="shared" ref="G149:G212" si="13">E149+F149</f>
        <v>90.867400000000004</v>
      </c>
      <c r="H149" s="72">
        <v>32.47</v>
      </c>
      <c r="I149" s="74" t="s">
        <v>12</v>
      </c>
      <c r="J149" s="77">
        <f t="shared" si="11"/>
        <v>32470</v>
      </c>
      <c r="K149" s="72">
        <v>984.48</v>
      </c>
      <c r="L149" s="74" t="s">
        <v>60</v>
      </c>
      <c r="M149" s="70">
        <f t="shared" si="8"/>
        <v>984.48</v>
      </c>
      <c r="N149" s="72">
        <v>1.08</v>
      </c>
      <c r="O149" s="74" t="s">
        <v>12</v>
      </c>
      <c r="P149" s="77">
        <f t="shared" si="12"/>
        <v>1080</v>
      </c>
    </row>
    <row r="150" spans="2:16">
      <c r="B150" s="108">
        <v>200</v>
      </c>
      <c r="C150" s="74" t="s">
        <v>59</v>
      </c>
      <c r="D150" s="70">
        <f t="shared" si="10"/>
        <v>1.015228426395939</v>
      </c>
      <c r="E150" s="110">
        <v>92.65</v>
      </c>
      <c r="F150" s="111">
        <v>0.63160000000000005</v>
      </c>
      <c r="G150" s="107">
        <f t="shared" si="13"/>
        <v>93.281600000000012</v>
      </c>
      <c r="H150" s="72">
        <v>34.270000000000003</v>
      </c>
      <c r="I150" s="74" t="s">
        <v>12</v>
      </c>
      <c r="J150" s="77">
        <f t="shared" si="11"/>
        <v>34270</v>
      </c>
      <c r="K150" s="72">
        <v>1.02</v>
      </c>
      <c r="L150" s="73" t="s">
        <v>12</v>
      </c>
      <c r="M150" s="77">
        <f t="shared" ref="M150:M160" si="14">K150*1000</f>
        <v>1020</v>
      </c>
      <c r="N150" s="72">
        <v>1.0900000000000001</v>
      </c>
      <c r="O150" s="74" t="s">
        <v>12</v>
      </c>
      <c r="P150" s="77">
        <f t="shared" si="12"/>
        <v>1090</v>
      </c>
    </row>
    <row r="151" spans="2:16">
      <c r="B151" s="108">
        <v>225</v>
      </c>
      <c r="C151" s="74" t="s">
        <v>59</v>
      </c>
      <c r="D151" s="70">
        <f t="shared" si="10"/>
        <v>1.1421319796954315</v>
      </c>
      <c r="E151" s="110">
        <v>95.05</v>
      </c>
      <c r="F151" s="111">
        <v>0.57420000000000004</v>
      </c>
      <c r="G151" s="107">
        <f t="shared" si="13"/>
        <v>95.624200000000002</v>
      </c>
      <c r="H151" s="72">
        <v>36.47</v>
      </c>
      <c r="I151" s="74" t="s">
        <v>12</v>
      </c>
      <c r="J151" s="77">
        <f t="shared" si="11"/>
        <v>36470</v>
      </c>
      <c r="K151" s="72">
        <v>1.07</v>
      </c>
      <c r="L151" s="74" t="s">
        <v>12</v>
      </c>
      <c r="M151" s="77">
        <f t="shared" si="14"/>
        <v>1070</v>
      </c>
      <c r="N151" s="72">
        <v>1.1100000000000001</v>
      </c>
      <c r="O151" s="74" t="s">
        <v>12</v>
      </c>
      <c r="P151" s="77">
        <f t="shared" si="12"/>
        <v>1110</v>
      </c>
    </row>
    <row r="152" spans="2:16">
      <c r="B152" s="108">
        <v>250</v>
      </c>
      <c r="C152" s="74" t="s">
        <v>59</v>
      </c>
      <c r="D152" s="70">
        <f t="shared" si="10"/>
        <v>1.2690355329949239</v>
      </c>
      <c r="E152" s="110">
        <v>96.89</v>
      </c>
      <c r="F152" s="111">
        <v>0.52710000000000001</v>
      </c>
      <c r="G152" s="107">
        <f t="shared" si="13"/>
        <v>97.417100000000005</v>
      </c>
      <c r="H152" s="72">
        <v>38.61</v>
      </c>
      <c r="I152" s="74" t="s">
        <v>12</v>
      </c>
      <c r="J152" s="77">
        <f t="shared" si="11"/>
        <v>38610</v>
      </c>
      <c r="K152" s="72">
        <v>1.1100000000000001</v>
      </c>
      <c r="L152" s="74" t="s">
        <v>12</v>
      </c>
      <c r="M152" s="77">
        <f t="shared" si="14"/>
        <v>1110</v>
      </c>
      <c r="N152" s="72">
        <v>1.1200000000000001</v>
      </c>
      <c r="O152" s="74" t="s">
        <v>12</v>
      </c>
      <c r="P152" s="77">
        <f t="shared" si="12"/>
        <v>1120</v>
      </c>
    </row>
    <row r="153" spans="2:16">
      <c r="B153" s="108">
        <v>275</v>
      </c>
      <c r="C153" s="74" t="s">
        <v>59</v>
      </c>
      <c r="D153" s="70">
        <f t="shared" ref="D153:D166" si="15">B153/$C$5</f>
        <v>1.3959390862944163</v>
      </c>
      <c r="E153" s="110">
        <v>98.3</v>
      </c>
      <c r="F153" s="111">
        <v>0.48770000000000002</v>
      </c>
      <c r="G153" s="107">
        <f t="shared" si="13"/>
        <v>98.787700000000001</v>
      </c>
      <c r="H153" s="72">
        <v>40.729999999999997</v>
      </c>
      <c r="I153" s="74" t="s">
        <v>12</v>
      </c>
      <c r="J153" s="77">
        <f t="shared" si="11"/>
        <v>40730</v>
      </c>
      <c r="K153" s="72">
        <v>1.1599999999999999</v>
      </c>
      <c r="L153" s="74" t="s">
        <v>12</v>
      </c>
      <c r="M153" s="77">
        <f t="shared" si="14"/>
        <v>1160</v>
      </c>
      <c r="N153" s="72">
        <v>1.1299999999999999</v>
      </c>
      <c r="O153" s="74" t="s">
        <v>12</v>
      </c>
      <c r="P153" s="77">
        <f t="shared" si="12"/>
        <v>1130</v>
      </c>
    </row>
    <row r="154" spans="2:16">
      <c r="B154" s="108">
        <v>300</v>
      </c>
      <c r="C154" s="74" t="s">
        <v>59</v>
      </c>
      <c r="D154" s="70">
        <f t="shared" si="15"/>
        <v>1.5228426395939085</v>
      </c>
      <c r="E154" s="110">
        <v>99.39</v>
      </c>
      <c r="F154" s="111">
        <v>0.45419999999999999</v>
      </c>
      <c r="G154" s="107">
        <f t="shared" si="13"/>
        <v>99.844200000000001</v>
      </c>
      <c r="H154" s="72">
        <v>42.82</v>
      </c>
      <c r="I154" s="74" t="s">
        <v>12</v>
      </c>
      <c r="J154" s="77">
        <f t="shared" si="11"/>
        <v>42820</v>
      </c>
      <c r="K154" s="72">
        <v>1.19</v>
      </c>
      <c r="L154" s="74" t="s">
        <v>12</v>
      </c>
      <c r="M154" s="77">
        <f t="shared" si="14"/>
        <v>1190</v>
      </c>
      <c r="N154" s="72">
        <v>1.1399999999999999</v>
      </c>
      <c r="O154" s="74" t="s">
        <v>12</v>
      </c>
      <c r="P154" s="77">
        <f t="shared" si="12"/>
        <v>1140</v>
      </c>
    </row>
    <row r="155" spans="2:16">
      <c r="B155" s="108">
        <v>325</v>
      </c>
      <c r="C155" s="74" t="s">
        <v>59</v>
      </c>
      <c r="D155" s="70">
        <f t="shared" si="15"/>
        <v>1.649746192893401</v>
      </c>
      <c r="E155" s="110">
        <v>100.2</v>
      </c>
      <c r="F155" s="111">
        <v>0.42530000000000001</v>
      </c>
      <c r="G155" s="107">
        <f t="shared" si="13"/>
        <v>100.62530000000001</v>
      </c>
      <c r="H155" s="72">
        <v>44.89</v>
      </c>
      <c r="I155" s="74" t="s">
        <v>12</v>
      </c>
      <c r="J155" s="77">
        <f t="shared" si="11"/>
        <v>44890</v>
      </c>
      <c r="K155" s="72">
        <v>1.23</v>
      </c>
      <c r="L155" s="74" t="s">
        <v>12</v>
      </c>
      <c r="M155" s="77">
        <f t="shared" si="14"/>
        <v>1230</v>
      </c>
      <c r="N155" s="72">
        <v>1.1499999999999999</v>
      </c>
      <c r="O155" s="74" t="s">
        <v>12</v>
      </c>
      <c r="P155" s="77">
        <f t="shared" si="12"/>
        <v>1150</v>
      </c>
    </row>
    <row r="156" spans="2:16">
      <c r="B156" s="108">
        <v>350</v>
      </c>
      <c r="C156" s="74" t="s">
        <v>59</v>
      </c>
      <c r="D156" s="70">
        <f t="shared" si="15"/>
        <v>1.7766497461928934</v>
      </c>
      <c r="E156" s="110">
        <v>100.9</v>
      </c>
      <c r="F156" s="111">
        <v>0.40010000000000001</v>
      </c>
      <c r="G156" s="107">
        <f t="shared" si="13"/>
        <v>101.3001</v>
      </c>
      <c r="H156" s="72">
        <v>46.94</v>
      </c>
      <c r="I156" s="74" t="s">
        <v>12</v>
      </c>
      <c r="J156" s="77">
        <f t="shared" si="11"/>
        <v>46940</v>
      </c>
      <c r="K156" s="72">
        <v>1.27</v>
      </c>
      <c r="L156" s="74" t="s">
        <v>12</v>
      </c>
      <c r="M156" s="77">
        <f t="shared" si="14"/>
        <v>1270</v>
      </c>
      <c r="N156" s="72">
        <v>1.1599999999999999</v>
      </c>
      <c r="O156" s="74" t="s">
        <v>12</v>
      </c>
      <c r="P156" s="77">
        <f t="shared" si="12"/>
        <v>1160</v>
      </c>
    </row>
    <row r="157" spans="2:16">
      <c r="B157" s="108">
        <v>375</v>
      </c>
      <c r="C157" s="74" t="s">
        <v>59</v>
      </c>
      <c r="D157" s="70">
        <f t="shared" si="15"/>
        <v>1.9035532994923858</v>
      </c>
      <c r="E157" s="110">
        <v>101.4</v>
      </c>
      <c r="F157" s="111">
        <v>0.37790000000000001</v>
      </c>
      <c r="G157" s="107">
        <f t="shared" si="13"/>
        <v>101.7779</v>
      </c>
      <c r="H157" s="72">
        <v>48.98</v>
      </c>
      <c r="I157" s="74" t="s">
        <v>12</v>
      </c>
      <c r="J157" s="77">
        <f t="shared" si="11"/>
        <v>48980</v>
      </c>
      <c r="K157" s="72">
        <v>1.3</v>
      </c>
      <c r="L157" s="74" t="s">
        <v>12</v>
      </c>
      <c r="M157" s="77">
        <f t="shared" si="14"/>
        <v>1300</v>
      </c>
      <c r="N157" s="72">
        <v>1.17</v>
      </c>
      <c r="O157" s="74" t="s">
        <v>12</v>
      </c>
      <c r="P157" s="77">
        <f t="shared" si="12"/>
        <v>1170</v>
      </c>
    </row>
    <row r="158" spans="2:16">
      <c r="B158" s="108">
        <v>400</v>
      </c>
      <c r="C158" s="74" t="s">
        <v>59</v>
      </c>
      <c r="D158" s="70">
        <f t="shared" si="15"/>
        <v>2.030456852791878</v>
      </c>
      <c r="E158" s="110">
        <v>102</v>
      </c>
      <c r="F158" s="111">
        <v>0.35820000000000002</v>
      </c>
      <c r="G158" s="107">
        <f t="shared" si="13"/>
        <v>102.3582</v>
      </c>
      <c r="H158" s="72">
        <v>51.02</v>
      </c>
      <c r="I158" s="74" t="s">
        <v>12</v>
      </c>
      <c r="J158" s="77">
        <f t="shared" si="11"/>
        <v>51020</v>
      </c>
      <c r="K158" s="72">
        <v>1.33</v>
      </c>
      <c r="L158" s="74" t="s">
        <v>12</v>
      </c>
      <c r="M158" s="77">
        <f t="shared" si="14"/>
        <v>1330</v>
      </c>
      <c r="N158" s="72">
        <v>1.18</v>
      </c>
      <c r="O158" s="74" t="s">
        <v>12</v>
      </c>
      <c r="P158" s="77">
        <f t="shared" si="12"/>
        <v>1180</v>
      </c>
    </row>
    <row r="159" spans="2:16">
      <c r="B159" s="108">
        <v>450</v>
      </c>
      <c r="C159" s="74" t="s">
        <v>59</v>
      </c>
      <c r="D159" s="70">
        <f t="shared" si="15"/>
        <v>2.2842639593908629</v>
      </c>
      <c r="E159" s="110">
        <v>103.4</v>
      </c>
      <c r="F159" s="111">
        <v>0.32479999999999998</v>
      </c>
      <c r="G159" s="107">
        <f t="shared" si="13"/>
        <v>103.7248</v>
      </c>
      <c r="H159" s="72">
        <v>55.04</v>
      </c>
      <c r="I159" s="74" t="s">
        <v>12</v>
      </c>
      <c r="J159" s="77">
        <f t="shared" si="11"/>
        <v>55040</v>
      </c>
      <c r="K159" s="72">
        <v>1.45</v>
      </c>
      <c r="L159" s="74" t="s">
        <v>12</v>
      </c>
      <c r="M159" s="77">
        <f t="shared" si="14"/>
        <v>1450</v>
      </c>
      <c r="N159" s="72">
        <v>1.19</v>
      </c>
      <c r="O159" s="74" t="s">
        <v>12</v>
      </c>
      <c r="P159" s="77">
        <f t="shared" si="12"/>
        <v>1190</v>
      </c>
    </row>
    <row r="160" spans="2:16">
      <c r="B160" s="108">
        <v>500</v>
      </c>
      <c r="C160" s="74" t="s">
        <v>59</v>
      </c>
      <c r="D160" s="70">
        <f t="shared" si="15"/>
        <v>2.5380710659898478</v>
      </c>
      <c r="E160" s="110">
        <v>103.8</v>
      </c>
      <c r="F160" s="111">
        <v>0.29749999999999999</v>
      </c>
      <c r="G160" s="107">
        <f t="shared" si="13"/>
        <v>104.0975</v>
      </c>
      <c r="H160" s="72">
        <v>59.04</v>
      </c>
      <c r="I160" s="74" t="s">
        <v>12</v>
      </c>
      <c r="J160" s="77">
        <f t="shared" si="11"/>
        <v>59040</v>
      </c>
      <c r="K160" s="72">
        <v>1.56</v>
      </c>
      <c r="L160" s="74" t="s">
        <v>12</v>
      </c>
      <c r="M160" s="77">
        <f t="shared" si="14"/>
        <v>1560</v>
      </c>
      <c r="N160" s="72">
        <v>1.21</v>
      </c>
      <c r="O160" s="74" t="s">
        <v>12</v>
      </c>
      <c r="P160" s="77">
        <f t="shared" si="12"/>
        <v>1210</v>
      </c>
    </row>
    <row r="161" spans="2:16">
      <c r="B161" s="108">
        <v>550</v>
      </c>
      <c r="C161" s="74" t="s">
        <v>59</v>
      </c>
      <c r="D161" s="70">
        <f t="shared" si="15"/>
        <v>2.7918781725888326</v>
      </c>
      <c r="E161" s="110">
        <v>104.4</v>
      </c>
      <c r="F161" s="111">
        <v>0.2747</v>
      </c>
      <c r="G161" s="107">
        <f t="shared" si="13"/>
        <v>104.6747</v>
      </c>
      <c r="H161" s="72">
        <v>63.01</v>
      </c>
      <c r="I161" s="74" t="s">
        <v>12</v>
      </c>
      <c r="J161" s="77">
        <f t="shared" si="11"/>
        <v>63010</v>
      </c>
      <c r="K161" s="72">
        <v>1.66</v>
      </c>
      <c r="L161" s="74" t="s">
        <v>12</v>
      </c>
      <c r="M161" s="77">
        <f>K161*1000</f>
        <v>1660</v>
      </c>
      <c r="N161" s="72">
        <v>1.22</v>
      </c>
      <c r="O161" s="74" t="s">
        <v>12</v>
      </c>
      <c r="P161" s="77">
        <f t="shared" si="12"/>
        <v>1220</v>
      </c>
    </row>
    <row r="162" spans="2:16">
      <c r="B162" s="108">
        <v>600</v>
      </c>
      <c r="C162" s="74" t="s">
        <v>59</v>
      </c>
      <c r="D162" s="70">
        <f t="shared" si="15"/>
        <v>3.0456852791878171</v>
      </c>
      <c r="E162" s="110">
        <v>104.9</v>
      </c>
      <c r="F162" s="111">
        <v>0.25540000000000002</v>
      </c>
      <c r="G162" s="107">
        <f t="shared" si="13"/>
        <v>105.1554</v>
      </c>
      <c r="H162" s="72">
        <v>66.97</v>
      </c>
      <c r="I162" s="74" t="s">
        <v>12</v>
      </c>
      <c r="J162" s="77">
        <f t="shared" si="11"/>
        <v>66970</v>
      </c>
      <c r="K162" s="72">
        <v>1.75</v>
      </c>
      <c r="L162" s="74" t="s">
        <v>12</v>
      </c>
      <c r="M162" s="77">
        <f t="shared" ref="M162:M216" si="16">K162*1000</f>
        <v>1750</v>
      </c>
      <c r="N162" s="72">
        <v>1.24</v>
      </c>
      <c r="O162" s="74" t="s">
        <v>12</v>
      </c>
      <c r="P162" s="77">
        <f t="shared" si="12"/>
        <v>1240</v>
      </c>
    </row>
    <row r="163" spans="2:16">
      <c r="B163" s="108">
        <v>650</v>
      </c>
      <c r="C163" s="74" t="s">
        <v>59</v>
      </c>
      <c r="D163" s="70">
        <f t="shared" si="15"/>
        <v>3.2994923857868019</v>
      </c>
      <c r="E163" s="110">
        <v>105.2</v>
      </c>
      <c r="F163" s="111">
        <v>0.2387</v>
      </c>
      <c r="G163" s="107">
        <f t="shared" si="13"/>
        <v>105.4387</v>
      </c>
      <c r="H163" s="72">
        <v>70.91</v>
      </c>
      <c r="I163" s="74" t="s">
        <v>12</v>
      </c>
      <c r="J163" s="77">
        <f t="shared" si="11"/>
        <v>70910</v>
      </c>
      <c r="K163" s="72">
        <v>1.84</v>
      </c>
      <c r="L163" s="74" t="s">
        <v>12</v>
      </c>
      <c r="M163" s="77">
        <f t="shared" si="16"/>
        <v>1840</v>
      </c>
      <c r="N163" s="72">
        <v>1.25</v>
      </c>
      <c r="O163" s="74" t="s">
        <v>12</v>
      </c>
      <c r="P163" s="77">
        <f t="shared" si="12"/>
        <v>1250</v>
      </c>
    </row>
    <row r="164" spans="2:16">
      <c r="B164" s="108">
        <v>700</v>
      </c>
      <c r="C164" s="74" t="s">
        <v>59</v>
      </c>
      <c r="D164" s="70">
        <f t="shared" si="15"/>
        <v>3.5532994923857868</v>
      </c>
      <c r="E164" s="110">
        <v>105.5</v>
      </c>
      <c r="F164" s="111">
        <v>0.2243</v>
      </c>
      <c r="G164" s="107">
        <f t="shared" si="13"/>
        <v>105.7243</v>
      </c>
      <c r="H164" s="72">
        <v>74.83</v>
      </c>
      <c r="I164" s="74" t="s">
        <v>12</v>
      </c>
      <c r="J164" s="77">
        <f t="shared" ref="J164:J191" si="17">H164*1000</f>
        <v>74830</v>
      </c>
      <c r="K164" s="72">
        <v>1.93</v>
      </c>
      <c r="L164" s="74" t="s">
        <v>12</v>
      </c>
      <c r="M164" s="77">
        <f t="shared" si="16"/>
        <v>1930</v>
      </c>
      <c r="N164" s="72">
        <v>1.26</v>
      </c>
      <c r="O164" s="74" t="s">
        <v>12</v>
      </c>
      <c r="P164" s="77">
        <f t="shared" si="12"/>
        <v>1260</v>
      </c>
    </row>
    <row r="165" spans="2:16">
      <c r="B165" s="108">
        <v>800</v>
      </c>
      <c r="C165" s="74" t="s">
        <v>59</v>
      </c>
      <c r="D165" s="70">
        <f t="shared" si="15"/>
        <v>4.0609137055837561</v>
      </c>
      <c r="E165" s="110">
        <v>105.8</v>
      </c>
      <c r="F165" s="111">
        <v>0.20030000000000001</v>
      </c>
      <c r="G165" s="107">
        <f t="shared" si="13"/>
        <v>106.0003</v>
      </c>
      <c r="H165" s="72">
        <v>82.67</v>
      </c>
      <c r="I165" s="74" t="s">
        <v>12</v>
      </c>
      <c r="J165" s="77">
        <f t="shared" si="17"/>
        <v>82670</v>
      </c>
      <c r="K165" s="72">
        <v>2.2200000000000002</v>
      </c>
      <c r="L165" s="74" t="s">
        <v>12</v>
      </c>
      <c r="M165" s="77">
        <f t="shared" si="16"/>
        <v>2220</v>
      </c>
      <c r="N165" s="72">
        <v>1.28</v>
      </c>
      <c r="O165" s="74" t="s">
        <v>12</v>
      </c>
      <c r="P165" s="77">
        <f t="shared" si="12"/>
        <v>1280</v>
      </c>
    </row>
    <row r="166" spans="2:16">
      <c r="B166" s="108">
        <v>900</v>
      </c>
      <c r="C166" s="74" t="s">
        <v>59</v>
      </c>
      <c r="D166" s="70">
        <f t="shared" si="15"/>
        <v>4.5685279187817258</v>
      </c>
      <c r="E166" s="110">
        <v>105.9</v>
      </c>
      <c r="F166" s="111">
        <v>0.18129999999999999</v>
      </c>
      <c r="G166" s="107">
        <f t="shared" si="13"/>
        <v>106.0813</v>
      </c>
      <c r="H166" s="72">
        <v>90.5</v>
      </c>
      <c r="I166" s="74" t="s">
        <v>12</v>
      </c>
      <c r="J166" s="77">
        <f t="shared" si="17"/>
        <v>90500</v>
      </c>
      <c r="K166" s="72">
        <v>2.4900000000000002</v>
      </c>
      <c r="L166" s="74" t="s">
        <v>12</v>
      </c>
      <c r="M166" s="77">
        <f t="shared" si="16"/>
        <v>2490</v>
      </c>
      <c r="N166" s="72">
        <v>1.3</v>
      </c>
      <c r="O166" s="74" t="s">
        <v>12</v>
      </c>
      <c r="P166" s="77">
        <f t="shared" si="12"/>
        <v>1300</v>
      </c>
    </row>
    <row r="167" spans="2:16">
      <c r="B167" s="108">
        <v>1</v>
      </c>
      <c r="C167" s="73" t="s">
        <v>61</v>
      </c>
      <c r="D167" s="70">
        <f t="shared" ref="D167:D228" si="18">B167*1000/$C$5</f>
        <v>5.0761421319796955</v>
      </c>
      <c r="E167" s="110">
        <v>105.7</v>
      </c>
      <c r="F167" s="111">
        <v>0.16569999999999999</v>
      </c>
      <c r="G167" s="107">
        <f t="shared" si="13"/>
        <v>105.8657</v>
      </c>
      <c r="H167" s="72">
        <v>98.33</v>
      </c>
      <c r="I167" s="74" t="s">
        <v>12</v>
      </c>
      <c r="J167" s="77">
        <f t="shared" si="17"/>
        <v>98330</v>
      </c>
      <c r="K167" s="72">
        <v>2.72</v>
      </c>
      <c r="L167" s="74" t="s">
        <v>12</v>
      </c>
      <c r="M167" s="77">
        <f t="shared" si="16"/>
        <v>2720</v>
      </c>
      <c r="N167" s="72">
        <v>1.32</v>
      </c>
      <c r="O167" s="74" t="s">
        <v>12</v>
      </c>
      <c r="P167" s="77">
        <f t="shared" si="12"/>
        <v>1320</v>
      </c>
    </row>
    <row r="168" spans="2:16">
      <c r="B168" s="108">
        <v>1.1000000000000001</v>
      </c>
      <c r="C168" s="74" t="s">
        <v>61</v>
      </c>
      <c r="D168" s="70">
        <f t="shared" si="18"/>
        <v>5.5837563451776653</v>
      </c>
      <c r="E168" s="110">
        <v>105.4</v>
      </c>
      <c r="F168" s="111">
        <v>0.1527</v>
      </c>
      <c r="G168" s="107">
        <f t="shared" si="13"/>
        <v>105.5527</v>
      </c>
      <c r="H168" s="72">
        <v>106.18</v>
      </c>
      <c r="I168" s="74" t="s">
        <v>12</v>
      </c>
      <c r="J168" s="77">
        <f t="shared" si="17"/>
        <v>106180</v>
      </c>
      <c r="K168" s="72">
        <v>2.94</v>
      </c>
      <c r="L168" s="74" t="s">
        <v>12</v>
      </c>
      <c r="M168" s="77">
        <f t="shared" si="16"/>
        <v>2940</v>
      </c>
      <c r="N168" s="72">
        <v>1.34</v>
      </c>
      <c r="O168" s="74" t="s">
        <v>12</v>
      </c>
      <c r="P168" s="77">
        <f t="shared" si="12"/>
        <v>1340</v>
      </c>
    </row>
    <row r="169" spans="2:16">
      <c r="B169" s="108">
        <v>1.2</v>
      </c>
      <c r="C169" s="74" t="s">
        <v>61</v>
      </c>
      <c r="D169" s="70">
        <f t="shared" si="18"/>
        <v>6.0913705583756341</v>
      </c>
      <c r="E169" s="110">
        <v>104.9</v>
      </c>
      <c r="F169" s="111">
        <v>0.14180000000000001</v>
      </c>
      <c r="G169" s="107">
        <f t="shared" si="13"/>
        <v>105.04180000000001</v>
      </c>
      <c r="H169" s="72">
        <v>114.07</v>
      </c>
      <c r="I169" s="74" t="s">
        <v>12</v>
      </c>
      <c r="J169" s="77">
        <f t="shared" si="17"/>
        <v>114070</v>
      </c>
      <c r="K169" s="72">
        <v>3.15</v>
      </c>
      <c r="L169" s="74" t="s">
        <v>12</v>
      </c>
      <c r="M169" s="77">
        <f t="shared" si="16"/>
        <v>3150</v>
      </c>
      <c r="N169" s="72">
        <v>1.36</v>
      </c>
      <c r="O169" s="74" t="s">
        <v>12</v>
      </c>
      <c r="P169" s="77">
        <f t="shared" si="12"/>
        <v>1360</v>
      </c>
    </row>
    <row r="170" spans="2:16">
      <c r="B170" s="108">
        <v>1.3</v>
      </c>
      <c r="C170" s="74" t="s">
        <v>61</v>
      </c>
      <c r="D170" s="70">
        <f t="shared" si="18"/>
        <v>6.5989847715736039</v>
      </c>
      <c r="E170" s="110">
        <v>104.3</v>
      </c>
      <c r="F170" s="111">
        <v>0.13239999999999999</v>
      </c>
      <c r="G170" s="107">
        <f t="shared" si="13"/>
        <v>104.4324</v>
      </c>
      <c r="H170" s="72">
        <v>121.99</v>
      </c>
      <c r="I170" s="74" t="s">
        <v>12</v>
      </c>
      <c r="J170" s="77">
        <f t="shared" si="17"/>
        <v>121990</v>
      </c>
      <c r="K170" s="72">
        <v>3.34</v>
      </c>
      <c r="L170" s="74" t="s">
        <v>12</v>
      </c>
      <c r="M170" s="77">
        <f t="shared" si="16"/>
        <v>3340</v>
      </c>
      <c r="N170" s="72">
        <v>1.38</v>
      </c>
      <c r="O170" s="74" t="s">
        <v>12</v>
      </c>
      <c r="P170" s="77">
        <f t="shared" si="12"/>
        <v>1380</v>
      </c>
    </row>
    <row r="171" spans="2:16">
      <c r="B171" s="108">
        <v>1.4</v>
      </c>
      <c r="C171" s="74" t="s">
        <v>61</v>
      </c>
      <c r="D171" s="70">
        <f t="shared" si="18"/>
        <v>7.1065989847715736</v>
      </c>
      <c r="E171" s="110">
        <v>103.6</v>
      </c>
      <c r="F171" s="111">
        <v>0.1242</v>
      </c>
      <c r="G171" s="107">
        <f t="shared" si="13"/>
        <v>103.7242</v>
      </c>
      <c r="H171" s="72">
        <v>129.97</v>
      </c>
      <c r="I171" s="74" t="s">
        <v>12</v>
      </c>
      <c r="J171" s="77">
        <f t="shared" si="17"/>
        <v>129970</v>
      </c>
      <c r="K171" s="72">
        <v>3.53</v>
      </c>
      <c r="L171" s="74" t="s">
        <v>12</v>
      </c>
      <c r="M171" s="77">
        <f t="shared" si="16"/>
        <v>3530</v>
      </c>
      <c r="N171" s="72">
        <v>1.4</v>
      </c>
      <c r="O171" s="74" t="s">
        <v>12</v>
      </c>
      <c r="P171" s="77">
        <f t="shared" si="12"/>
        <v>1400</v>
      </c>
    </row>
    <row r="172" spans="2:16">
      <c r="B172" s="108">
        <v>1.5</v>
      </c>
      <c r="C172" s="74" t="s">
        <v>61</v>
      </c>
      <c r="D172" s="70">
        <f t="shared" si="18"/>
        <v>7.6142131979695433</v>
      </c>
      <c r="E172" s="110">
        <v>102.8</v>
      </c>
      <c r="F172" s="111">
        <v>0.1171</v>
      </c>
      <c r="G172" s="107">
        <f t="shared" si="13"/>
        <v>102.91709999999999</v>
      </c>
      <c r="H172" s="72">
        <v>138</v>
      </c>
      <c r="I172" s="74" t="s">
        <v>12</v>
      </c>
      <c r="J172" s="77">
        <f t="shared" si="17"/>
        <v>138000</v>
      </c>
      <c r="K172" s="72">
        <v>3.71</v>
      </c>
      <c r="L172" s="74" t="s">
        <v>12</v>
      </c>
      <c r="M172" s="77">
        <f t="shared" si="16"/>
        <v>3710</v>
      </c>
      <c r="N172" s="72">
        <v>1.41</v>
      </c>
      <c r="O172" s="74" t="s">
        <v>12</v>
      </c>
      <c r="P172" s="77">
        <f t="shared" si="12"/>
        <v>1410</v>
      </c>
    </row>
    <row r="173" spans="2:16">
      <c r="B173" s="108">
        <v>1.6</v>
      </c>
      <c r="C173" s="74" t="s">
        <v>61</v>
      </c>
      <c r="D173" s="70">
        <f t="shared" si="18"/>
        <v>8.1218274111675122</v>
      </c>
      <c r="E173" s="110">
        <v>101.9</v>
      </c>
      <c r="F173" s="111">
        <v>0.11070000000000001</v>
      </c>
      <c r="G173" s="107">
        <f t="shared" si="13"/>
        <v>102.0107</v>
      </c>
      <c r="H173" s="72">
        <v>146.11000000000001</v>
      </c>
      <c r="I173" s="74" t="s">
        <v>12</v>
      </c>
      <c r="J173" s="77">
        <f t="shared" si="17"/>
        <v>146110</v>
      </c>
      <c r="K173" s="72">
        <v>3.88</v>
      </c>
      <c r="L173" s="74" t="s">
        <v>12</v>
      </c>
      <c r="M173" s="77">
        <f t="shared" si="16"/>
        <v>3880</v>
      </c>
      <c r="N173" s="72">
        <v>1.43</v>
      </c>
      <c r="O173" s="74" t="s">
        <v>12</v>
      </c>
      <c r="P173" s="77">
        <f t="shared" si="12"/>
        <v>1430</v>
      </c>
    </row>
    <row r="174" spans="2:16">
      <c r="B174" s="108">
        <v>1.7</v>
      </c>
      <c r="C174" s="74" t="s">
        <v>61</v>
      </c>
      <c r="D174" s="70">
        <f t="shared" si="18"/>
        <v>8.6294416243654819</v>
      </c>
      <c r="E174" s="110">
        <v>100.9</v>
      </c>
      <c r="F174" s="111">
        <v>0.1051</v>
      </c>
      <c r="G174" s="107">
        <f t="shared" si="13"/>
        <v>101.0051</v>
      </c>
      <c r="H174" s="72">
        <v>154.28</v>
      </c>
      <c r="I174" s="74" t="s">
        <v>12</v>
      </c>
      <c r="J174" s="77">
        <f t="shared" si="17"/>
        <v>154280</v>
      </c>
      <c r="K174" s="72">
        <v>4.05</v>
      </c>
      <c r="L174" s="74" t="s">
        <v>12</v>
      </c>
      <c r="M174" s="77">
        <f t="shared" si="16"/>
        <v>4050</v>
      </c>
      <c r="N174" s="72">
        <v>1.45</v>
      </c>
      <c r="O174" s="74" t="s">
        <v>12</v>
      </c>
      <c r="P174" s="77">
        <f t="shared" si="12"/>
        <v>1450</v>
      </c>
    </row>
    <row r="175" spans="2:16">
      <c r="B175" s="108">
        <v>1.8</v>
      </c>
      <c r="C175" s="74" t="s">
        <v>61</v>
      </c>
      <c r="D175" s="70">
        <f t="shared" si="18"/>
        <v>9.1370558375634516</v>
      </c>
      <c r="E175" s="110">
        <v>99.96</v>
      </c>
      <c r="F175" s="111">
        <v>0.1</v>
      </c>
      <c r="G175" s="107">
        <f t="shared" si="13"/>
        <v>100.05999999999999</v>
      </c>
      <c r="H175" s="72">
        <v>162.54</v>
      </c>
      <c r="I175" s="74" t="s">
        <v>12</v>
      </c>
      <c r="J175" s="77">
        <f t="shared" si="17"/>
        <v>162540</v>
      </c>
      <c r="K175" s="72">
        <v>4.22</v>
      </c>
      <c r="L175" s="74" t="s">
        <v>12</v>
      </c>
      <c r="M175" s="77">
        <f t="shared" si="16"/>
        <v>4220</v>
      </c>
      <c r="N175" s="72">
        <v>1.47</v>
      </c>
      <c r="O175" s="74" t="s">
        <v>12</v>
      </c>
      <c r="P175" s="77">
        <f t="shared" si="12"/>
        <v>1470</v>
      </c>
    </row>
    <row r="176" spans="2:16">
      <c r="B176" s="108">
        <v>2</v>
      </c>
      <c r="C176" s="74" t="s">
        <v>61</v>
      </c>
      <c r="D176" s="70">
        <f t="shared" si="18"/>
        <v>10.152284263959391</v>
      </c>
      <c r="E176" s="110">
        <v>97.89</v>
      </c>
      <c r="F176" s="111">
        <v>9.1300000000000006E-2</v>
      </c>
      <c r="G176" s="107">
        <f t="shared" si="13"/>
        <v>97.981300000000005</v>
      </c>
      <c r="H176" s="72">
        <v>179.3</v>
      </c>
      <c r="I176" s="74" t="s">
        <v>12</v>
      </c>
      <c r="J176" s="77">
        <f t="shared" si="17"/>
        <v>179300</v>
      </c>
      <c r="K176" s="72">
        <v>4.84</v>
      </c>
      <c r="L176" s="74" t="s">
        <v>12</v>
      </c>
      <c r="M176" s="77">
        <f t="shared" si="16"/>
        <v>4840</v>
      </c>
      <c r="N176" s="72">
        <v>1.5</v>
      </c>
      <c r="O176" s="74" t="s">
        <v>12</v>
      </c>
      <c r="P176" s="77">
        <f t="shared" si="12"/>
        <v>1500</v>
      </c>
    </row>
    <row r="177" spans="1:16">
      <c r="A177" s="4"/>
      <c r="B177" s="108">
        <v>2.25</v>
      </c>
      <c r="C177" s="74" t="s">
        <v>61</v>
      </c>
      <c r="D177" s="70">
        <f t="shared" si="18"/>
        <v>11.421319796954315</v>
      </c>
      <c r="E177" s="110">
        <v>95.19</v>
      </c>
      <c r="F177" s="111">
        <v>8.2430000000000003E-2</v>
      </c>
      <c r="G177" s="107">
        <f t="shared" si="13"/>
        <v>95.27243</v>
      </c>
      <c r="H177" s="72">
        <v>200.79</v>
      </c>
      <c r="I177" s="74" t="s">
        <v>12</v>
      </c>
      <c r="J177" s="77">
        <f t="shared" si="17"/>
        <v>200790</v>
      </c>
      <c r="K177" s="72">
        <v>5.72</v>
      </c>
      <c r="L177" s="74" t="s">
        <v>12</v>
      </c>
      <c r="M177" s="77">
        <f t="shared" si="16"/>
        <v>5720</v>
      </c>
      <c r="N177" s="72">
        <v>1.54</v>
      </c>
      <c r="O177" s="74" t="s">
        <v>12</v>
      </c>
      <c r="P177" s="77">
        <f t="shared" si="12"/>
        <v>1540</v>
      </c>
    </row>
    <row r="178" spans="1:16">
      <c r="B178" s="72">
        <v>2.5</v>
      </c>
      <c r="C178" s="74" t="s">
        <v>61</v>
      </c>
      <c r="D178" s="70">
        <f t="shared" si="18"/>
        <v>12.690355329949238</v>
      </c>
      <c r="E178" s="110">
        <v>92.48</v>
      </c>
      <c r="F178" s="111">
        <v>7.5209999999999999E-2</v>
      </c>
      <c r="G178" s="107">
        <f t="shared" si="13"/>
        <v>92.555210000000002</v>
      </c>
      <c r="H178" s="72">
        <v>222.89</v>
      </c>
      <c r="I178" s="74" t="s">
        <v>12</v>
      </c>
      <c r="J178" s="77">
        <f t="shared" si="17"/>
        <v>222890</v>
      </c>
      <c r="K178" s="72">
        <v>6.52</v>
      </c>
      <c r="L178" s="74" t="s">
        <v>12</v>
      </c>
      <c r="M178" s="77">
        <f t="shared" si="16"/>
        <v>6520</v>
      </c>
      <c r="N178" s="72">
        <v>1.59</v>
      </c>
      <c r="O178" s="74" t="s">
        <v>12</v>
      </c>
      <c r="P178" s="77">
        <f t="shared" si="12"/>
        <v>1590</v>
      </c>
    </row>
    <row r="179" spans="1:16">
      <c r="B179" s="108">
        <v>2.75</v>
      </c>
      <c r="C179" s="109" t="s">
        <v>61</v>
      </c>
      <c r="D179" s="70">
        <f t="shared" si="18"/>
        <v>13.959390862944163</v>
      </c>
      <c r="E179" s="110">
        <v>89.81</v>
      </c>
      <c r="F179" s="111">
        <v>6.9220000000000004E-2</v>
      </c>
      <c r="G179" s="107">
        <f t="shared" si="13"/>
        <v>89.879220000000004</v>
      </c>
      <c r="H179" s="72">
        <v>245.64</v>
      </c>
      <c r="I179" s="74" t="s">
        <v>12</v>
      </c>
      <c r="J179" s="77">
        <f t="shared" si="17"/>
        <v>245640</v>
      </c>
      <c r="K179" s="72">
        <v>7.27</v>
      </c>
      <c r="L179" s="74" t="s">
        <v>12</v>
      </c>
      <c r="M179" s="77">
        <f t="shared" si="16"/>
        <v>7270</v>
      </c>
      <c r="N179" s="72">
        <v>1.63</v>
      </c>
      <c r="O179" s="74" t="s">
        <v>12</v>
      </c>
      <c r="P179" s="77">
        <f>N179*1000</f>
        <v>1630</v>
      </c>
    </row>
    <row r="180" spans="1:16">
      <c r="B180" s="108">
        <v>3</v>
      </c>
      <c r="C180" s="109" t="s">
        <v>61</v>
      </c>
      <c r="D180" s="70">
        <f t="shared" si="18"/>
        <v>15.228426395939087</v>
      </c>
      <c r="E180" s="110">
        <v>87.23</v>
      </c>
      <c r="F180" s="111">
        <v>6.4149999999999999E-2</v>
      </c>
      <c r="G180" s="107">
        <f t="shared" si="13"/>
        <v>87.294150000000002</v>
      </c>
      <c r="H180" s="72">
        <v>269.08</v>
      </c>
      <c r="I180" s="74" t="s">
        <v>12</v>
      </c>
      <c r="J180" s="77">
        <f t="shared" si="17"/>
        <v>269080</v>
      </c>
      <c r="K180" s="72">
        <v>7.99</v>
      </c>
      <c r="L180" s="74" t="s">
        <v>12</v>
      </c>
      <c r="M180" s="77">
        <f t="shared" si="16"/>
        <v>7990</v>
      </c>
      <c r="N180" s="72">
        <v>1.68</v>
      </c>
      <c r="O180" s="74" t="s">
        <v>12</v>
      </c>
      <c r="P180" s="77">
        <f t="shared" ref="P180:P228" si="19">N180*1000</f>
        <v>1680</v>
      </c>
    </row>
    <row r="181" spans="1:16">
      <c r="B181" s="108">
        <v>3.25</v>
      </c>
      <c r="C181" s="109" t="s">
        <v>61</v>
      </c>
      <c r="D181" s="70">
        <f t="shared" si="18"/>
        <v>16.497461928934012</v>
      </c>
      <c r="E181" s="110">
        <v>84.77</v>
      </c>
      <c r="F181" s="111">
        <v>5.9819999999999998E-2</v>
      </c>
      <c r="G181" s="107">
        <f t="shared" si="13"/>
        <v>84.829819999999998</v>
      </c>
      <c r="H181" s="72">
        <v>293.19</v>
      </c>
      <c r="I181" s="74" t="s">
        <v>12</v>
      </c>
      <c r="J181" s="77">
        <f t="shared" si="17"/>
        <v>293190</v>
      </c>
      <c r="K181" s="72">
        <v>8.69</v>
      </c>
      <c r="L181" s="74" t="s">
        <v>12</v>
      </c>
      <c r="M181" s="77">
        <f t="shared" si="16"/>
        <v>8690</v>
      </c>
      <c r="N181" s="72">
        <v>1.72</v>
      </c>
      <c r="O181" s="74" t="s">
        <v>12</v>
      </c>
      <c r="P181" s="77">
        <f t="shared" si="19"/>
        <v>1720</v>
      </c>
    </row>
    <row r="182" spans="1:16">
      <c r="B182" s="108">
        <v>3.5</v>
      </c>
      <c r="C182" s="109" t="s">
        <v>61</v>
      </c>
      <c r="D182" s="70">
        <f t="shared" si="18"/>
        <v>17.766497461928935</v>
      </c>
      <c r="E182" s="110">
        <v>82.46</v>
      </c>
      <c r="F182" s="111">
        <v>5.6059999999999999E-2</v>
      </c>
      <c r="G182" s="107">
        <f t="shared" si="13"/>
        <v>82.516059999999996</v>
      </c>
      <c r="H182" s="72">
        <v>318</v>
      </c>
      <c r="I182" s="74" t="s">
        <v>12</v>
      </c>
      <c r="J182" s="77">
        <f t="shared" si="17"/>
        <v>318000</v>
      </c>
      <c r="K182" s="72">
        <v>9.3699999999999992</v>
      </c>
      <c r="L182" s="74" t="s">
        <v>12</v>
      </c>
      <c r="M182" s="77">
        <f t="shared" si="16"/>
        <v>9370</v>
      </c>
      <c r="N182" s="72">
        <v>1.77</v>
      </c>
      <c r="O182" s="74" t="s">
        <v>12</v>
      </c>
      <c r="P182" s="77">
        <f t="shared" si="19"/>
        <v>1770</v>
      </c>
    </row>
    <row r="183" spans="1:16">
      <c r="B183" s="108">
        <v>3.75</v>
      </c>
      <c r="C183" s="109" t="s">
        <v>61</v>
      </c>
      <c r="D183" s="70">
        <f t="shared" si="18"/>
        <v>19.035532994923859</v>
      </c>
      <c r="E183" s="110">
        <v>80.290000000000006</v>
      </c>
      <c r="F183" s="111">
        <v>5.2769999999999997E-2</v>
      </c>
      <c r="G183" s="107">
        <f t="shared" si="13"/>
        <v>80.342770000000002</v>
      </c>
      <c r="H183" s="72">
        <v>343.49</v>
      </c>
      <c r="I183" s="74" t="s">
        <v>12</v>
      </c>
      <c r="J183" s="77">
        <f t="shared" si="17"/>
        <v>343490</v>
      </c>
      <c r="K183" s="72">
        <v>10.039999999999999</v>
      </c>
      <c r="L183" s="74" t="s">
        <v>12</v>
      </c>
      <c r="M183" s="77">
        <f t="shared" si="16"/>
        <v>10040</v>
      </c>
      <c r="N183" s="72">
        <v>1.82</v>
      </c>
      <c r="O183" s="74" t="s">
        <v>12</v>
      </c>
      <c r="P183" s="77">
        <f t="shared" si="19"/>
        <v>1820</v>
      </c>
    </row>
    <row r="184" spans="1:16">
      <c r="B184" s="108">
        <v>4</v>
      </c>
      <c r="C184" s="109" t="s">
        <v>61</v>
      </c>
      <c r="D184" s="70">
        <f t="shared" si="18"/>
        <v>20.304568527918782</v>
      </c>
      <c r="E184" s="110">
        <v>78.28</v>
      </c>
      <c r="F184" s="111">
        <v>4.9860000000000002E-2</v>
      </c>
      <c r="G184" s="107">
        <f t="shared" si="13"/>
        <v>78.329859999999996</v>
      </c>
      <c r="H184" s="72">
        <v>369.65</v>
      </c>
      <c r="I184" s="74" t="s">
        <v>12</v>
      </c>
      <c r="J184" s="77">
        <f t="shared" si="17"/>
        <v>369650</v>
      </c>
      <c r="K184" s="72">
        <v>10.7</v>
      </c>
      <c r="L184" s="74" t="s">
        <v>12</v>
      </c>
      <c r="M184" s="77">
        <f t="shared" si="16"/>
        <v>10700</v>
      </c>
      <c r="N184" s="72">
        <v>1.87</v>
      </c>
      <c r="O184" s="74" t="s">
        <v>12</v>
      </c>
      <c r="P184" s="77">
        <f t="shared" si="19"/>
        <v>1870</v>
      </c>
    </row>
    <row r="185" spans="1:16">
      <c r="B185" s="108">
        <v>4.5</v>
      </c>
      <c r="C185" s="109" t="s">
        <v>61</v>
      </c>
      <c r="D185" s="70">
        <f t="shared" si="18"/>
        <v>22.842639593908629</v>
      </c>
      <c r="E185" s="110">
        <v>74.680000000000007</v>
      </c>
      <c r="F185" s="111">
        <v>4.496E-2</v>
      </c>
      <c r="G185" s="107">
        <f t="shared" si="13"/>
        <v>74.72496000000001</v>
      </c>
      <c r="H185" s="72">
        <v>423.92</v>
      </c>
      <c r="I185" s="74" t="s">
        <v>12</v>
      </c>
      <c r="J185" s="77">
        <f t="shared" si="17"/>
        <v>423920</v>
      </c>
      <c r="K185" s="72">
        <v>13.17</v>
      </c>
      <c r="L185" s="74" t="s">
        <v>12</v>
      </c>
      <c r="M185" s="77">
        <f t="shared" si="16"/>
        <v>13170</v>
      </c>
      <c r="N185" s="72">
        <v>1.97</v>
      </c>
      <c r="O185" s="74" t="s">
        <v>12</v>
      </c>
      <c r="P185" s="77">
        <f t="shared" si="19"/>
        <v>1970</v>
      </c>
    </row>
    <row r="186" spans="1:16">
      <c r="B186" s="108">
        <v>5</v>
      </c>
      <c r="C186" s="109" t="s">
        <v>61</v>
      </c>
      <c r="D186" s="70">
        <f t="shared" si="18"/>
        <v>25.380710659898476</v>
      </c>
      <c r="E186" s="110">
        <v>71.63</v>
      </c>
      <c r="F186" s="111">
        <v>4.0969999999999999E-2</v>
      </c>
      <c r="G186" s="107">
        <f t="shared" si="13"/>
        <v>71.670969999999997</v>
      </c>
      <c r="H186" s="72">
        <v>480.64</v>
      </c>
      <c r="I186" s="74" t="s">
        <v>12</v>
      </c>
      <c r="J186" s="77">
        <f t="shared" si="17"/>
        <v>480640</v>
      </c>
      <c r="K186" s="72">
        <v>15.43</v>
      </c>
      <c r="L186" s="74" t="s">
        <v>12</v>
      </c>
      <c r="M186" s="77">
        <f t="shared" si="16"/>
        <v>15430</v>
      </c>
      <c r="N186" s="72">
        <v>2.08</v>
      </c>
      <c r="O186" s="74" t="s">
        <v>12</v>
      </c>
      <c r="P186" s="77">
        <f t="shared" si="19"/>
        <v>2080</v>
      </c>
    </row>
    <row r="187" spans="1:16">
      <c r="B187" s="108">
        <v>5.5</v>
      </c>
      <c r="C187" s="109" t="s">
        <v>61</v>
      </c>
      <c r="D187" s="70">
        <f t="shared" si="18"/>
        <v>27.918781725888326</v>
      </c>
      <c r="E187" s="110">
        <v>69.05</v>
      </c>
      <c r="F187" s="111">
        <v>3.7670000000000002E-2</v>
      </c>
      <c r="G187" s="107">
        <f t="shared" si="13"/>
        <v>69.087670000000003</v>
      </c>
      <c r="H187" s="72">
        <v>539.63</v>
      </c>
      <c r="I187" s="74" t="s">
        <v>12</v>
      </c>
      <c r="J187" s="77">
        <f t="shared" si="17"/>
        <v>539630</v>
      </c>
      <c r="K187" s="72">
        <v>17.54</v>
      </c>
      <c r="L187" s="74" t="s">
        <v>12</v>
      </c>
      <c r="M187" s="77">
        <f t="shared" si="16"/>
        <v>17540</v>
      </c>
      <c r="N187" s="72">
        <v>2.19</v>
      </c>
      <c r="O187" s="74" t="s">
        <v>12</v>
      </c>
      <c r="P187" s="77">
        <f t="shared" si="19"/>
        <v>2190</v>
      </c>
    </row>
    <row r="188" spans="1:16">
      <c r="B188" s="108">
        <v>6</v>
      </c>
      <c r="C188" s="109" t="s">
        <v>61</v>
      </c>
      <c r="D188" s="70">
        <f t="shared" si="18"/>
        <v>30.456852791878173</v>
      </c>
      <c r="E188" s="110">
        <v>66.8</v>
      </c>
      <c r="F188" s="111">
        <v>3.4880000000000001E-2</v>
      </c>
      <c r="G188" s="107">
        <f t="shared" si="13"/>
        <v>66.834879999999998</v>
      </c>
      <c r="H188" s="72">
        <v>600.72</v>
      </c>
      <c r="I188" s="74" t="s">
        <v>12</v>
      </c>
      <c r="J188" s="77">
        <f t="shared" si="17"/>
        <v>600720</v>
      </c>
      <c r="K188" s="72">
        <v>19.55</v>
      </c>
      <c r="L188" s="74" t="s">
        <v>12</v>
      </c>
      <c r="M188" s="77">
        <f t="shared" si="16"/>
        <v>19550</v>
      </c>
      <c r="N188" s="72">
        <v>2.2999999999999998</v>
      </c>
      <c r="O188" s="74" t="s">
        <v>12</v>
      </c>
      <c r="P188" s="77">
        <f t="shared" si="19"/>
        <v>2300</v>
      </c>
    </row>
    <row r="189" spans="1:16">
      <c r="B189" s="108">
        <v>6.5</v>
      </c>
      <c r="C189" s="109" t="s">
        <v>61</v>
      </c>
      <c r="D189" s="70">
        <f t="shared" si="18"/>
        <v>32.994923857868024</v>
      </c>
      <c r="E189" s="110">
        <v>64.44</v>
      </c>
      <c r="F189" s="111">
        <v>3.2500000000000001E-2</v>
      </c>
      <c r="G189" s="107">
        <f t="shared" si="13"/>
        <v>64.472499999999997</v>
      </c>
      <c r="H189" s="72">
        <v>663.96</v>
      </c>
      <c r="I189" s="74" t="s">
        <v>12</v>
      </c>
      <c r="J189" s="77">
        <f t="shared" si="17"/>
        <v>663960</v>
      </c>
      <c r="K189" s="72">
        <v>21.5</v>
      </c>
      <c r="L189" s="74" t="s">
        <v>12</v>
      </c>
      <c r="M189" s="77">
        <f t="shared" si="16"/>
        <v>21500</v>
      </c>
      <c r="N189" s="72">
        <v>2.42</v>
      </c>
      <c r="O189" s="74" t="s">
        <v>12</v>
      </c>
      <c r="P189" s="77">
        <f t="shared" si="19"/>
        <v>2420</v>
      </c>
    </row>
    <row r="190" spans="1:16">
      <c r="B190" s="108">
        <v>7</v>
      </c>
      <c r="C190" s="109" t="s">
        <v>61</v>
      </c>
      <c r="D190" s="70">
        <f t="shared" si="18"/>
        <v>35.532994923857871</v>
      </c>
      <c r="E190" s="110">
        <v>62.26</v>
      </c>
      <c r="F190" s="111">
        <v>3.0429999999999999E-2</v>
      </c>
      <c r="G190" s="107">
        <f t="shared" si="13"/>
        <v>62.290430000000001</v>
      </c>
      <c r="H190" s="72">
        <v>729.47</v>
      </c>
      <c r="I190" s="74" t="s">
        <v>12</v>
      </c>
      <c r="J190" s="77">
        <f t="shared" si="17"/>
        <v>729470</v>
      </c>
      <c r="K190" s="72">
        <v>23.42</v>
      </c>
      <c r="L190" s="74" t="s">
        <v>12</v>
      </c>
      <c r="M190" s="77">
        <f t="shared" si="16"/>
        <v>23420</v>
      </c>
      <c r="N190" s="72">
        <v>2.5499999999999998</v>
      </c>
      <c r="O190" s="74" t="s">
        <v>12</v>
      </c>
      <c r="P190" s="77">
        <f t="shared" si="19"/>
        <v>2550</v>
      </c>
    </row>
    <row r="191" spans="1:16">
      <c r="B191" s="108">
        <v>8</v>
      </c>
      <c r="C191" s="109" t="s">
        <v>61</v>
      </c>
      <c r="D191" s="70">
        <f t="shared" si="18"/>
        <v>40.609137055837564</v>
      </c>
      <c r="E191" s="110">
        <v>58.33</v>
      </c>
      <c r="F191" s="111">
        <v>2.7029999999999998E-2</v>
      </c>
      <c r="G191" s="107">
        <f t="shared" si="13"/>
        <v>58.357030000000002</v>
      </c>
      <c r="H191" s="72">
        <v>867.2</v>
      </c>
      <c r="I191" s="74" t="s">
        <v>12</v>
      </c>
      <c r="J191" s="77">
        <f t="shared" si="17"/>
        <v>867200</v>
      </c>
      <c r="K191" s="72">
        <v>30.46</v>
      </c>
      <c r="L191" s="74" t="s">
        <v>12</v>
      </c>
      <c r="M191" s="77">
        <f t="shared" si="16"/>
        <v>30460</v>
      </c>
      <c r="N191" s="72">
        <v>2.81</v>
      </c>
      <c r="O191" s="74" t="s">
        <v>12</v>
      </c>
      <c r="P191" s="77">
        <f t="shared" si="19"/>
        <v>2810</v>
      </c>
    </row>
    <row r="192" spans="1:16">
      <c r="B192" s="108">
        <v>9</v>
      </c>
      <c r="C192" s="109" t="s">
        <v>61</v>
      </c>
      <c r="D192" s="70">
        <f t="shared" si="18"/>
        <v>45.685279187817258</v>
      </c>
      <c r="E192" s="110">
        <v>54.92</v>
      </c>
      <c r="F192" s="111">
        <v>2.435E-2</v>
      </c>
      <c r="G192" s="107">
        <f t="shared" si="13"/>
        <v>54.94435</v>
      </c>
      <c r="H192" s="72">
        <v>1.01</v>
      </c>
      <c r="I192" s="73" t="s">
        <v>76</v>
      </c>
      <c r="J192" s="77">
        <f t="shared" ref="J192:J194" si="20">H192*1000000</f>
        <v>1010000</v>
      </c>
      <c r="K192" s="72">
        <v>36.86</v>
      </c>
      <c r="L192" s="74" t="s">
        <v>12</v>
      </c>
      <c r="M192" s="77">
        <f t="shared" si="16"/>
        <v>36860</v>
      </c>
      <c r="N192" s="72">
        <v>3.08</v>
      </c>
      <c r="O192" s="74" t="s">
        <v>12</v>
      </c>
      <c r="P192" s="77">
        <f t="shared" si="19"/>
        <v>3080</v>
      </c>
    </row>
    <row r="193" spans="2:16">
      <c r="B193" s="108">
        <v>10</v>
      </c>
      <c r="C193" s="109" t="s">
        <v>61</v>
      </c>
      <c r="D193" s="70">
        <f t="shared" si="18"/>
        <v>50.761421319796952</v>
      </c>
      <c r="E193" s="110">
        <v>51.93</v>
      </c>
      <c r="F193" s="111">
        <v>2.2169999999999999E-2</v>
      </c>
      <c r="G193" s="107">
        <f t="shared" si="13"/>
        <v>51.952170000000002</v>
      </c>
      <c r="H193" s="72">
        <v>1.17</v>
      </c>
      <c r="I193" s="74" t="s">
        <v>76</v>
      </c>
      <c r="J193" s="77">
        <f t="shared" si="20"/>
        <v>1170000</v>
      </c>
      <c r="K193" s="72">
        <v>42.92</v>
      </c>
      <c r="L193" s="74" t="s">
        <v>12</v>
      </c>
      <c r="M193" s="77">
        <f t="shared" si="16"/>
        <v>42920</v>
      </c>
      <c r="N193" s="72">
        <v>3.37</v>
      </c>
      <c r="O193" s="74" t="s">
        <v>12</v>
      </c>
      <c r="P193" s="77">
        <f t="shared" si="19"/>
        <v>3370</v>
      </c>
    </row>
    <row r="194" spans="2:16">
      <c r="B194" s="108">
        <v>11</v>
      </c>
      <c r="C194" s="109" t="s">
        <v>61</v>
      </c>
      <c r="D194" s="70">
        <f t="shared" si="18"/>
        <v>55.837563451776653</v>
      </c>
      <c r="E194" s="110">
        <v>49.29</v>
      </c>
      <c r="F194" s="111">
        <v>2.036E-2</v>
      </c>
      <c r="G194" s="107">
        <f t="shared" si="13"/>
        <v>49.310359999999996</v>
      </c>
      <c r="H194" s="72">
        <v>1.33</v>
      </c>
      <c r="I194" s="74" t="s">
        <v>76</v>
      </c>
      <c r="J194" s="77">
        <f t="shared" si="20"/>
        <v>1330000</v>
      </c>
      <c r="K194" s="72">
        <v>48.79</v>
      </c>
      <c r="L194" s="74" t="s">
        <v>12</v>
      </c>
      <c r="M194" s="77">
        <f t="shared" si="16"/>
        <v>48790</v>
      </c>
      <c r="N194" s="72">
        <v>3.68</v>
      </c>
      <c r="O194" s="74" t="s">
        <v>12</v>
      </c>
      <c r="P194" s="77">
        <f t="shared" si="19"/>
        <v>3680</v>
      </c>
    </row>
    <row r="195" spans="2:16">
      <c r="B195" s="108">
        <v>12</v>
      </c>
      <c r="C195" s="109" t="s">
        <v>61</v>
      </c>
      <c r="D195" s="70">
        <f t="shared" si="18"/>
        <v>60.913705583756347</v>
      </c>
      <c r="E195" s="110">
        <v>46.95</v>
      </c>
      <c r="F195" s="111">
        <v>1.8839999999999999E-2</v>
      </c>
      <c r="G195" s="107">
        <f t="shared" si="13"/>
        <v>46.96884</v>
      </c>
      <c r="H195" s="72">
        <v>1.51</v>
      </c>
      <c r="I195" s="74" t="s">
        <v>76</v>
      </c>
      <c r="J195" s="77">
        <f>H195*1000000</f>
        <v>1510000</v>
      </c>
      <c r="K195" s="72">
        <v>54.56</v>
      </c>
      <c r="L195" s="74" t="s">
        <v>12</v>
      </c>
      <c r="M195" s="77">
        <f t="shared" si="16"/>
        <v>54560</v>
      </c>
      <c r="N195" s="72">
        <v>4</v>
      </c>
      <c r="O195" s="74" t="s">
        <v>12</v>
      </c>
      <c r="P195" s="77">
        <f t="shared" si="19"/>
        <v>4000</v>
      </c>
    </row>
    <row r="196" spans="2:16">
      <c r="B196" s="108">
        <v>13</v>
      </c>
      <c r="C196" s="109" t="s">
        <v>61</v>
      </c>
      <c r="D196" s="70">
        <f t="shared" si="18"/>
        <v>65.989847715736047</v>
      </c>
      <c r="E196" s="110">
        <v>44.86</v>
      </c>
      <c r="F196" s="111">
        <v>1.754E-2</v>
      </c>
      <c r="G196" s="107">
        <f t="shared" si="13"/>
        <v>44.877539999999996</v>
      </c>
      <c r="H196" s="72">
        <v>1.69</v>
      </c>
      <c r="I196" s="74" t="s">
        <v>76</v>
      </c>
      <c r="J196" s="77">
        <f t="shared" ref="J196:J228" si="21">H196*1000000</f>
        <v>1690000</v>
      </c>
      <c r="K196" s="72">
        <v>60.26</v>
      </c>
      <c r="L196" s="74" t="s">
        <v>12</v>
      </c>
      <c r="M196" s="77">
        <f t="shared" si="16"/>
        <v>60260</v>
      </c>
      <c r="N196" s="72">
        <v>4.33</v>
      </c>
      <c r="O196" s="74" t="s">
        <v>12</v>
      </c>
      <c r="P196" s="77">
        <f t="shared" si="19"/>
        <v>4330</v>
      </c>
    </row>
    <row r="197" spans="2:16">
      <c r="B197" s="108">
        <v>14</v>
      </c>
      <c r="C197" s="109" t="s">
        <v>61</v>
      </c>
      <c r="D197" s="70">
        <f t="shared" si="18"/>
        <v>71.065989847715741</v>
      </c>
      <c r="E197" s="110">
        <v>42.98</v>
      </c>
      <c r="F197" s="111">
        <v>1.6420000000000001E-2</v>
      </c>
      <c r="G197" s="107">
        <f t="shared" si="13"/>
        <v>42.996419999999993</v>
      </c>
      <c r="H197" s="72">
        <v>1.88</v>
      </c>
      <c r="I197" s="74" t="s">
        <v>76</v>
      </c>
      <c r="J197" s="77">
        <f t="shared" si="21"/>
        <v>1880000</v>
      </c>
      <c r="K197" s="72">
        <v>65.930000000000007</v>
      </c>
      <c r="L197" s="74" t="s">
        <v>12</v>
      </c>
      <c r="M197" s="77">
        <f t="shared" si="16"/>
        <v>65930</v>
      </c>
      <c r="N197" s="72">
        <v>4.68</v>
      </c>
      <c r="O197" s="74" t="s">
        <v>12</v>
      </c>
      <c r="P197" s="77">
        <f t="shared" si="19"/>
        <v>4680</v>
      </c>
    </row>
    <row r="198" spans="2:16">
      <c r="B198" s="108">
        <v>15</v>
      </c>
      <c r="C198" s="109" t="s">
        <v>61</v>
      </c>
      <c r="D198" s="70">
        <f t="shared" si="18"/>
        <v>76.142131979695435</v>
      </c>
      <c r="E198" s="110">
        <v>41.28</v>
      </c>
      <c r="F198" s="111">
        <v>1.5429999999999999E-2</v>
      </c>
      <c r="G198" s="107">
        <f t="shared" si="13"/>
        <v>41.295430000000003</v>
      </c>
      <c r="H198" s="72">
        <v>2.0699999999999998</v>
      </c>
      <c r="I198" s="74" t="s">
        <v>76</v>
      </c>
      <c r="J198" s="77">
        <f t="shared" si="21"/>
        <v>2069999.9999999998</v>
      </c>
      <c r="K198" s="72">
        <v>71.58</v>
      </c>
      <c r="L198" s="74" t="s">
        <v>12</v>
      </c>
      <c r="M198" s="77">
        <f t="shared" si="16"/>
        <v>71580</v>
      </c>
      <c r="N198" s="72">
        <v>5.04</v>
      </c>
      <c r="O198" s="74" t="s">
        <v>12</v>
      </c>
      <c r="P198" s="77">
        <f t="shared" si="19"/>
        <v>5040</v>
      </c>
    </row>
    <row r="199" spans="2:16">
      <c r="B199" s="108">
        <v>16</v>
      </c>
      <c r="C199" s="109" t="s">
        <v>61</v>
      </c>
      <c r="D199" s="70">
        <f t="shared" si="18"/>
        <v>81.218274111675129</v>
      </c>
      <c r="E199" s="110">
        <v>39.74</v>
      </c>
      <c r="F199" s="111">
        <v>1.457E-2</v>
      </c>
      <c r="G199" s="107">
        <f t="shared" si="13"/>
        <v>39.754570000000001</v>
      </c>
      <c r="H199" s="72">
        <v>2.2799999999999998</v>
      </c>
      <c r="I199" s="74" t="s">
        <v>76</v>
      </c>
      <c r="J199" s="77">
        <f t="shared" si="21"/>
        <v>2280000</v>
      </c>
      <c r="K199" s="72">
        <v>77.23</v>
      </c>
      <c r="L199" s="74" t="s">
        <v>12</v>
      </c>
      <c r="M199" s="77">
        <f t="shared" si="16"/>
        <v>77230</v>
      </c>
      <c r="N199" s="72">
        <v>5.42</v>
      </c>
      <c r="O199" s="74" t="s">
        <v>12</v>
      </c>
      <c r="P199" s="77">
        <f t="shared" si="19"/>
        <v>5420</v>
      </c>
    </row>
    <row r="200" spans="2:16">
      <c r="B200" s="108">
        <v>17</v>
      </c>
      <c r="C200" s="109" t="s">
        <v>61</v>
      </c>
      <c r="D200" s="70">
        <f t="shared" si="18"/>
        <v>86.294416243654823</v>
      </c>
      <c r="E200" s="110">
        <v>38.33</v>
      </c>
      <c r="F200" s="111">
        <v>1.38E-2</v>
      </c>
      <c r="G200" s="107">
        <f t="shared" si="13"/>
        <v>38.343800000000002</v>
      </c>
      <c r="H200" s="72">
        <v>2.4900000000000002</v>
      </c>
      <c r="I200" s="74" t="s">
        <v>76</v>
      </c>
      <c r="J200" s="77">
        <f t="shared" si="21"/>
        <v>2490000</v>
      </c>
      <c r="K200" s="72">
        <v>82.88</v>
      </c>
      <c r="L200" s="74" t="s">
        <v>12</v>
      </c>
      <c r="M200" s="77">
        <f t="shared" si="16"/>
        <v>82880</v>
      </c>
      <c r="N200" s="72">
        <v>5.8</v>
      </c>
      <c r="O200" s="74" t="s">
        <v>12</v>
      </c>
      <c r="P200" s="77">
        <f t="shared" si="19"/>
        <v>5800</v>
      </c>
    </row>
    <row r="201" spans="2:16">
      <c r="B201" s="108">
        <v>18</v>
      </c>
      <c r="C201" s="109" t="s">
        <v>61</v>
      </c>
      <c r="D201" s="70">
        <f t="shared" si="18"/>
        <v>91.370558375634516</v>
      </c>
      <c r="E201" s="110">
        <v>37.049999999999997</v>
      </c>
      <c r="F201" s="111">
        <v>1.311E-2</v>
      </c>
      <c r="G201" s="107">
        <f t="shared" si="13"/>
        <v>37.063109999999995</v>
      </c>
      <c r="H201" s="72">
        <v>2.71</v>
      </c>
      <c r="I201" s="74" t="s">
        <v>76</v>
      </c>
      <c r="J201" s="77">
        <f t="shared" si="21"/>
        <v>2710000</v>
      </c>
      <c r="K201" s="72">
        <v>88.54</v>
      </c>
      <c r="L201" s="74" t="s">
        <v>12</v>
      </c>
      <c r="M201" s="77">
        <f t="shared" si="16"/>
        <v>88540</v>
      </c>
      <c r="N201" s="72">
        <v>6.2</v>
      </c>
      <c r="O201" s="74" t="s">
        <v>12</v>
      </c>
      <c r="P201" s="77">
        <f t="shared" si="19"/>
        <v>6200</v>
      </c>
    </row>
    <row r="202" spans="2:16">
      <c r="B202" s="108">
        <v>20</v>
      </c>
      <c r="C202" s="109" t="s">
        <v>61</v>
      </c>
      <c r="D202" s="70">
        <f t="shared" si="18"/>
        <v>101.5228426395939</v>
      </c>
      <c r="E202" s="110">
        <v>34.78</v>
      </c>
      <c r="F202" s="111">
        <v>1.192E-2</v>
      </c>
      <c r="G202" s="107">
        <f t="shared" si="13"/>
        <v>34.791920000000005</v>
      </c>
      <c r="H202" s="72">
        <v>3.17</v>
      </c>
      <c r="I202" s="74" t="s">
        <v>76</v>
      </c>
      <c r="J202" s="77">
        <f t="shared" si="21"/>
        <v>3170000</v>
      </c>
      <c r="K202" s="72">
        <v>110.09</v>
      </c>
      <c r="L202" s="74" t="s">
        <v>12</v>
      </c>
      <c r="M202" s="77">
        <f t="shared" si="16"/>
        <v>110090</v>
      </c>
      <c r="N202" s="72">
        <v>7.02</v>
      </c>
      <c r="O202" s="74" t="s">
        <v>12</v>
      </c>
      <c r="P202" s="77">
        <f t="shared" si="19"/>
        <v>7020</v>
      </c>
    </row>
    <row r="203" spans="2:16">
      <c r="B203" s="108">
        <v>22.5</v>
      </c>
      <c r="C203" s="109" t="s">
        <v>61</v>
      </c>
      <c r="D203" s="70">
        <f t="shared" si="18"/>
        <v>114.21319796954315</v>
      </c>
      <c r="E203" s="110">
        <v>32.4</v>
      </c>
      <c r="F203" s="111">
        <v>1.072E-2</v>
      </c>
      <c r="G203" s="107">
        <f t="shared" si="13"/>
        <v>32.410719999999998</v>
      </c>
      <c r="H203" s="72">
        <v>3.79</v>
      </c>
      <c r="I203" s="74" t="s">
        <v>76</v>
      </c>
      <c r="J203" s="77">
        <f t="shared" si="21"/>
        <v>3790000</v>
      </c>
      <c r="K203" s="72">
        <v>140.6</v>
      </c>
      <c r="L203" s="74" t="s">
        <v>12</v>
      </c>
      <c r="M203" s="77">
        <f t="shared" si="16"/>
        <v>140600</v>
      </c>
      <c r="N203" s="72">
        <v>8.1199999999999992</v>
      </c>
      <c r="O203" s="74" t="s">
        <v>12</v>
      </c>
      <c r="P203" s="77">
        <f t="shared" si="19"/>
        <v>8119.9999999999991</v>
      </c>
    </row>
    <row r="204" spans="2:16">
      <c r="B204" s="108">
        <v>25</v>
      </c>
      <c r="C204" s="109" t="s">
        <v>61</v>
      </c>
      <c r="D204" s="70">
        <f t="shared" si="18"/>
        <v>126.90355329949239</v>
      </c>
      <c r="E204" s="110">
        <v>30.41</v>
      </c>
      <c r="F204" s="111">
        <v>9.7540000000000005E-3</v>
      </c>
      <c r="G204" s="107">
        <f t="shared" si="13"/>
        <v>30.419754000000001</v>
      </c>
      <c r="H204" s="72">
        <v>4.45</v>
      </c>
      <c r="I204" s="74" t="s">
        <v>76</v>
      </c>
      <c r="J204" s="77">
        <f t="shared" si="21"/>
        <v>4450000</v>
      </c>
      <c r="K204" s="72">
        <v>168.87</v>
      </c>
      <c r="L204" s="74" t="s">
        <v>12</v>
      </c>
      <c r="M204" s="77">
        <f t="shared" si="16"/>
        <v>168870</v>
      </c>
      <c r="N204" s="72">
        <v>9.2799999999999994</v>
      </c>
      <c r="O204" s="74" t="s">
        <v>12</v>
      </c>
      <c r="P204" s="77">
        <f t="shared" si="19"/>
        <v>9280</v>
      </c>
    </row>
    <row r="205" spans="2:16">
      <c r="B205" s="108">
        <v>27.5</v>
      </c>
      <c r="C205" s="109" t="s">
        <v>61</v>
      </c>
      <c r="D205" s="70">
        <f t="shared" si="18"/>
        <v>139.59390862944161</v>
      </c>
      <c r="E205" s="110">
        <v>28.73</v>
      </c>
      <c r="F205" s="111">
        <v>8.9510000000000006E-3</v>
      </c>
      <c r="G205" s="107">
        <f t="shared" si="13"/>
        <v>28.738951</v>
      </c>
      <c r="H205" s="72">
        <v>5.15</v>
      </c>
      <c r="I205" s="74" t="s">
        <v>76</v>
      </c>
      <c r="J205" s="77">
        <f t="shared" si="21"/>
        <v>5150000</v>
      </c>
      <c r="K205" s="72">
        <v>195.91</v>
      </c>
      <c r="L205" s="74" t="s">
        <v>12</v>
      </c>
      <c r="M205" s="77">
        <f t="shared" si="16"/>
        <v>195910</v>
      </c>
      <c r="N205" s="72">
        <v>10.49</v>
      </c>
      <c r="O205" s="74" t="s">
        <v>12</v>
      </c>
      <c r="P205" s="77">
        <f t="shared" si="19"/>
        <v>10490</v>
      </c>
    </row>
    <row r="206" spans="2:16">
      <c r="B206" s="108">
        <v>30</v>
      </c>
      <c r="C206" s="109" t="s">
        <v>61</v>
      </c>
      <c r="D206" s="70">
        <f t="shared" si="18"/>
        <v>152.28426395939087</v>
      </c>
      <c r="E206" s="110">
        <v>27.28</v>
      </c>
      <c r="F206" s="111">
        <v>8.2749999999999994E-3</v>
      </c>
      <c r="G206" s="107">
        <f t="shared" si="13"/>
        <v>27.288275000000002</v>
      </c>
      <c r="H206" s="72">
        <v>5.9</v>
      </c>
      <c r="I206" s="74" t="s">
        <v>76</v>
      </c>
      <c r="J206" s="77">
        <f t="shared" si="21"/>
        <v>5900000</v>
      </c>
      <c r="K206" s="72">
        <v>222.21</v>
      </c>
      <c r="L206" s="74" t="s">
        <v>12</v>
      </c>
      <c r="M206" s="77">
        <f t="shared" si="16"/>
        <v>222210</v>
      </c>
      <c r="N206" s="72">
        <v>11.76</v>
      </c>
      <c r="O206" s="74" t="s">
        <v>12</v>
      </c>
      <c r="P206" s="77">
        <f t="shared" si="19"/>
        <v>11760</v>
      </c>
    </row>
    <row r="207" spans="2:16">
      <c r="B207" s="108">
        <v>32.5</v>
      </c>
      <c r="C207" s="109" t="s">
        <v>61</v>
      </c>
      <c r="D207" s="70">
        <f t="shared" si="18"/>
        <v>164.9746192893401</v>
      </c>
      <c r="E207" s="110">
        <v>26.02</v>
      </c>
      <c r="F207" s="111">
        <v>7.698E-3</v>
      </c>
      <c r="G207" s="107">
        <f t="shared" si="13"/>
        <v>26.027698000000001</v>
      </c>
      <c r="H207" s="72">
        <v>6.67</v>
      </c>
      <c r="I207" s="74" t="s">
        <v>76</v>
      </c>
      <c r="J207" s="77">
        <f t="shared" si="21"/>
        <v>6670000</v>
      </c>
      <c r="K207" s="72">
        <v>248.02</v>
      </c>
      <c r="L207" s="74" t="s">
        <v>12</v>
      </c>
      <c r="M207" s="77">
        <f t="shared" si="16"/>
        <v>248020</v>
      </c>
      <c r="N207" s="72">
        <v>13.08</v>
      </c>
      <c r="O207" s="74" t="s">
        <v>12</v>
      </c>
      <c r="P207" s="77">
        <f t="shared" si="19"/>
        <v>13080</v>
      </c>
    </row>
    <row r="208" spans="2:16">
      <c r="B208" s="108">
        <v>35</v>
      </c>
      <c r="C208" s="109" t="s">
        <v>61</v>
      </c>
      <c r="D208" s="70">
        <f t="shared" si="18"/>
        <v>177.66497461928935</v>
      </c>
      <c r="E208" s="110">
        <v>24.92</v>
      </c>
      <c r="F208" s="111">
        <v>7.1989999999999997E-3</v>
      </c>
      <c r="G208" s="107">
        <f t="shared" si="13"/>
        <v>24.927199000000002</v>
      </c>
      <c r="H208" s="72">
        <v>7.49</v>
      </c>
      <c r="I208" s="74" t="s">
        <v>76</v>
      </c>
      <c r="J208" s="77">
        <f t="shared" si="21"/>
        <v>7490000</v>
      </c>
      <c r="K208" s="72">
        <v>273.5</v>
      </c>
      <c r="L208" s="74" t="s">
        <v>12</v>
      </c>
      <c r="M208" s="77">
        <f t="shared" si="16"/>
        <v>273500</v>
      </c>
      <c r="N208" s="72">
        <v>14.45</v>
      </c>
      <c r="O208" s="74" t="s">
        <v>12</v>
      </c>
      <c r="P208" s="77">
        <f t="shared" si="19"/>
        <v>14450</v>
      </c>
    </row>
    <row r="209" spans="2:16">
      <c r="B209" s="108">
        <v>37.5</v>
      </c>
      <c r="C209" s="109" t="s">
        <v>61</v>
      </c>
      <c r="D209" s="70">
        <f t="shared" si="18"/>
        <v>190.35532994923858</v>
      </c>
      <c r="E209" s="110">
        <v>23.95</v>
      </c>
      <c r="F209" s="111">
        <v>6.764E-3</v>
      </c>
      <c r="G209" s="107">
        <f t="shared" si="13"/>
        <v>23.956764</v>
      </c>
      <c r="H209" s="72">
        <v>8.34</v>
      </c>
      <c r="I209" s="74" t="s">
        <v>76</v>
      </c>
      <c r="J209" s="77">
        <f t="shared" si="21"/>
        <v>8340000</v>
      </c>
      <c r="K209" s="72">
        <v>298.72000000000003</v>
      </c>
      <c r="L209" s="74" t="s">
        <v>12</v>
      </c>
      <c r="M209" s="77">
        <f t="shared" si="16"/>
        <v>298720</v>
      </c>
      <c r="N209" s="72">
        <v>15.86</v>
      </c>
      <c r="O209" s="74" t="s">
        <v>12</v>
      </c>
      <c r="P209" s="77">
        <f t="shared" si="19"/>
        <v>15860</v>
      </c>
    </row>
    <row r="210" spans="2:16">
      <c r="B210" s="108">
        <v>40</v>
      </c>
      <c r="C210" s="109" t="s">
        <v>61</v>
      </c>
      <c r="D210" s="70">
        <f t="shared" si="18"/>
        <v>203.04568527918781</v>
      </c>
      <c r="E210" s="110">
        <v>23.09</v>
      </c>
      <c r="F210" s="111">
        <v>6.3800000000000003E-3</v>
      </c>
      <c r="G210" s="107">
        <f t="shared" si="13"/>
        <v>23.09638</v>
      </c>
      <c r="H210" s="72">
        <v>9.2200000000000006</v>
      </c>
      <c r="I210" s="74" t="s">
        <v>76</v>
      </c>
      <c r="J210" s="77">
        <f t="shared" si="21"/>
        <v>9220000</v>
      </c>
      <c r="K210" s="72">
        <v>323.75</v>
      </c>
      <c r="L210" s="74" t="s">
        <v>12</v>
      </c>
      <c r="M210" s="77">
        <f t="shared" si="16"/>
        <v>323750</v>
      </c>
      <c r="N210" s="72">
        <v>17.309999999999999</v>
      </c>
      <c r="O210" s="74" t="s">
        <v>12</v>
      </c>
      <c r="P210" s="77">
        <f t="shared" si="19"/>
        <v>17310</v>
      </c>
    </row>
    <row r="211" spans="2:16">
      <c r="B211" s="108">
        <v>45</v>
      </c>
      <c r="C211" s="109" t="s">
        <v>61</v>
      </c>
      <c r="D211" s="70">
        <f t="shared" si="18"/>
        <v>228.42639593908629</v>
      </c>
      <c r="E211" s="110">
        <v>21.62</v>
      </c>
      <c r="F211" s="111">
        <v>5.7340000000000004E-3</v>
      </c>
      <c r="G211" s="107">
        <f t="shared" si="13"/>
        <v>21.625734000000001</v>
      </c>
      <c r="H211" s="72">
        <v>11.08</v>
      </c>
      <c r="I211" s="74" t="s">
        <v>76</v>
      </c>
      <c r="J211" s="77">
        <f t="shared" si="21"/>
        <v>11080000</v>
      </c>
      <c r="K211" s="72">
        <v>416.98</v>
      </c>
      <c r="L211" s="74" t="s">
        <v>12</v>
      </c>
      <c r="M211" s="77">
        <f t="shared" si="16"/>
        <v>416980</v>
      </c>
      <c r="N211" s="72">
        <v>20.329999999999998</v>
      </c>
      <c r="O211" s="74" t="s">
        <v>12</v>
      </c>
      <c r="P211" s="77">
        <f t="shared" si="19"/>
        <v>20330</v>
      </c>
    </row>
    <row r="212" spans="2:16">
      <c r="B212" s="108">
        <v>50</v>
      </c>
      <c r="C212" s="109" t="s">
        <v>61</v>
      </c>
      <c r="D212" s="70">
        <f t="shared" si="18"/>
        <v>253.80710659898477</v>
      </c>
      <c r="E212" s="110">
        <v>20.43</v>
      </c>
      <c r="F212" s="111">
        <v>5.2119999999999996E-3</v>
      </c>
      <c r="G212" s="107">
        <f t="shared" si="13"/>
        <v>20.435212</v>
      </c>
      <c r="H212" s="72">
        <v>13.05</v>
      </c>
      <c r="I212" s="74" t="s">
        <v>76</v>
      </c>
      <c r="J212" s="77">
        <f t="shared" si="21"/>
        <v>13050000</v>
      </c>
      <c r="K212" s="72">
        <v>501.92</v>
      </c>
      <c r="L212" s="74" t="s">
        <v>12</v>
      </c>
      <c r="M212" s="77">
        <f t="shared" si="16"/>
        <v>501920</v>
      </c>
      <c r="N212" s="72">
        <v>23.49</v>
      </c>
      <c r="O212" s="74" t="s">
        <v>12</v>
      </c>
      <c r="P212" s="77">
        <f t="shared" si="19"/>
        <v>23490</v>
      </c>
    </row>
    <row r="213" spans="2:16">
      <c r="B213" s="108">
        <v>55</v>
      </c>
      <c r="C213" s="109" t="s">
        <v>61</v>
      </c>
      <c r="D213" s="70">
        <f t="shared" si="18"/>
        <v>279.18781725888323</v>
      </c>
      <c r="E213" s="110">
        <v>19.43</v>
      </c>
      <c r="F213" s="111">
        <v>4.7800000000000004E-3</v>
      </c>
      <c r="G213" s="107">
        <f t="shared" ref="G213:G228" si="22">E213+F213</f>
        <v>19.43478</v>
      </c>
      <c r="H213" s="72">
        <v>15.14</v>
      </c>
      <c r="I213" s="74" t="s">
        <v>76</v>
      </c>
      <c r="J213" s="77">
        <f t="shared" si="21"/>
        <v>15140000</v>
      </c>
      <c r="K213" s="72">
        <v>582.04</v>
      </c>
      <c r="L213" s="74" t="s">
        <v>12</v>
      </c>
      <c r="M213" s="77">
        <f t="shared" si="16"/>
        <v>582040</v>
      </c>
      <c r="N213" s="72">
        <v>26.77</v>
      </c>
      <c r="O213" s="74" t="s">
        <v>12</v>
      </c>
      <c r="P213" s="77">
        <f t="shared" si="19"/>
        <v>26770</v>
      </c>
    </row>
    <row r="214" spans="2:16">
      <c r="B214" s="108">
        <v>60</v>
      </c>
      <c r="C214" s="109" t="s">
        <v>61</v>
      </c>
      <c r="D214" s="70">
        <f t="shared" si="18"/>
        <v>304.56852791878174</v>
      </c>
      <c r="E214" s="110">
        <v>18.59</v>
      </c>
      <c r="F214" s="111">
        <v>4.4159999999999998E-3</v>
      </c>
      <c r="G214" s="107">
        <f t="shared" si="22"/>
        <v>18.594415999999999</v>
      </c>
      <c r="H214" s="72">
        <v>17.32</v>
      </c>
      <c r="I214" s="74" t="s">
        <v>76</v>
      </c>
      <c r="J214" s="77">
        <f t="shared" si="21"/>
        <v>17320000</v>
      </c>
      <c r="K214" s="72">
        <v>658.92</v>
      </c>
      <c r="L214" s="74" t="s">
        <v>12</v>
      </c>
      <c r="M214" s="77">
        <f t="shared" si="16"/>
        <v>658920</v>
      </c>
      <c r="N214" s="72">
        <v>30.15</v>
      </c>
      <c r="O214" s="74" t="s">
        <v>12</v>
      </c>
      <c r="P214" s="77">
        <f t="shared" si="19"/>
        <v>30150</v>
      </c>
    </row>
    <row r="215" spans="2:16">
      <c r="B215" s="108">
        <v>65</v>
      </c>
      <c r="C215" s="109" t="s">
        <v>61</v>
      </c>
      <c r="D215" s="70">
        <f t="shared" si="18"/>
        <v>329.94923857868019</v>
      </c>
      <c r="E215" s="110">
        <v>17.88</v>
      </c>
      <c r="F215" s="111">
        <v>4.1060000000000003E-3</v>
      </c>
      <c r="G215" s="107">
        <f t="shared" si="22"/>
        <v>17.884105999999999</v>
      </c>
      <c r="H215" s="72">
        <v>19.600000000000001</v>
      </c>
      <c r="I215" s="74" t="s">
        <v>76</v>
      </c>
      <c r="J215" s="77">
        <f t="shared" si="21"/>
        <v>19600000</v>
      </c>
      <c r="K215" s="72">
        <v>733.4</v>
      </c>
      <c r="L215" s="74" t="s">
        <v>12</v>
      </c>
      <c r="M215" s="77">
        <f t="shared" si="16"/>
        <v>733400</v>
      </c>
      <c r="N215" s="72">
        <v>33.630000000000003</v>
      </c>
      <c r="O215" s="74" t="s">
        <v>12</v>
      </c>
      <c r="P215" s="77">
        <f t="shared" si="19"/>
        <v>33630</v>
      </c>
    </row>
    <row r="216" spans="2:16">
      <c r="B216" s="108">
        <v>70</v>
      </c>
      <c r="C216" s="109" t="s">
        <v>61</v>
      </c>
      <c r="D216" s="70">
        <f t="shared" si="18"/>
        <v>355.32994923857871</v>
      </c>
      <c r="E216" s="110">
        <v>17.25</v>
      </c>
      <c r="F216" s="111">
        <v>3.839E-3</v>
      </c>
      <c r="G216" s="107">
        <f t="shared" si="22"/>
        <v>17.253838999999999</v>
      </c>
      <c r="H216" s="72">
        <v>21.96</v>
      </c>
      <c r="I216" s="74" t="s">
        <v>76</v>
      </c>
      <c r="J216" s="77">
        <f t="shared" si="21"/>
        <v>21960000</v>
      </c>
      <c r="K216" s="72">
        <v>805.99</v>
      </c>
      <c r="L216" s="74" t="s">
        <v>12</v>
      </c>
      <c r="M216" s="77">
        <f t="shared" si="16"/>
        <v>805990</v>
      </c>
      <c r="N216" s="72">
        <v>37.19</v>
      </c>
      <c r="O216" s="74" t="s">
        <v>12</v>
      </c>
      <c r="P216" s="77">
        <f t="shared" si="19"/>
        <v>37190</v>
      </c>
    </row>
    <row r="217" spans="2:16">
      <c r="B217" s="108">
        <v>80</v>
      </c>
      <c r="C217" s="109" t="s">
        <v>61</v>
      </c>
      <c r="D217" s="70">
        <f t="shared" si="18"/>
        <v>406.09137055837562</v>
      </c>
      <c r="E217" s="110">
        <v>16.23</v>
      </c>
      <c r="F217" s="111">
        <v>3.3990000000000001E-3</v>
      </c>
      <c r="G217" s="107">
        <f t="shared" si="22"/>
        <v>16.233399000000002</v>
      </c>
      <c r="H217" s="72">
        <v>26.92</v>
      </c>
      <c r="I217" s="74" t="s">
        <v>76</v>
      </c>
      <c r="J217" s="77">
        <f t="shared" si="21"/>
        <v>26920000</v>
      </c>
      <c r="K217" s="72">
        <v>1.07</v>
      </c>
      <c r="L217" s="73" t="s">
        <v>76</v>
      </c>
      <c r="M217" s="77">
        <f t="shared" ref="M217:M228" si="23">K217*1000000</f>
        <v>1070000</v>
      </c>
      <c r="N217" s="72">
        <v>44.51</v>
      </c>
      <c r="O217" s="74" t="s">
        <v>12</v>
      </c>
      <c r="P217" s="77">
        <f t="shared" si="19"/>
        <v>44510</v>
      </c>
    </row>
    <row r="218" spans="2:16">
      <c r="B218" s="108">
        <v>90</v>
      </c>
      <c r="C218" s="109" t="s">
        <v>61</v>
      </c>
      <c r="D218" s="70">
        <f t="shared" si="18"/>
        <v>456.85279187817258</v>
      </c>
      <c r="E218" s="110">
        <v>15.44</v>
      </c>
      <c r="F218" s="111">
        <v>3.0530000000000002E-3</v>
      </c>
      <c r="G218" s="107">
        <f t="shared" si="22"/>
        <v>15.443052999999999</v>
      </c>
      <c r="H218" s="72">
        <v>32.17</v>
      </c>
      <c r="I218" s="74" t="s">
        <v>76</v>
      </c>
      <c r="J218" s="77">
        <f t="shared" si="21"/>
        <v>32170000</v>
      </c>
      <c r="K218" s="72">
        <v>1.3</v>
      </c>
      <c r="L218" s="74" t="s">
        <v>76</v>
      </c>
      <c r="M218" s="77">
        <f t="shared" si="23"/>
        <v>1300000</v>
      </c>
      <c r="N218" s="72">
        <v>52.06</v>
      </c>
      <c r="O218" s="74" t="s">
        <v>12</v>
      </c>
      <c r="P218" s="77">
        <f t="shared" si="19"/>
        <v>52060</v>
      </c>
    </row>
    <row r="219" spans="2:16">
      <c r="B219" s="108">
        <v>100</v>
      </c>
      <c r="C219" s="109" t="s">
        <v>61</v>
      </c>
      <c r="D219" s="70">
        <f t="shared" si="18"/>
        <v>507.61421319796955</v>
      </c>
      <c r="E219" s="110">
        <v>14.8</v>
      </c>
      <c r="F219" s="111">
        <v>2.7729999999999999E-3</v>
      </c>
      <c r="G219" s="107">
        <f t="shared" si="22"/>
        <v>14.802773</v>
      </c>
      <c r="H219" s="72">
        <v>37.659999999999997</v>
      </c>
      <c r="I219" s="74" t="s">
        <v>76</v>
      </c>
      <c r="J219" s="77">
        <f t="shared" si="21"/>
        <v>37660000</v>
      </c>
      <c r="K219" s="72">
        <v>1.52</v>
      </c>
      <c r="L219" s="74" t="s">
        <v>76</v>
      </c>
      <c r="M219" s="77">
        <f t="shared" si="23"/>
        <v>1520000</v>
      </c>
      <c r="N219" s="72">
        <v>59.78</v>
      </c>
      <c r="O219" s="74" t="s">
        <v>12</v>
      </c>
      <c r="P219" s="77">
        <f t="shared" si="19"/>
        <v>59780</v>
      </c>
    </row>
    <row r="220" spans="2:16">
      <c r="B220" s="108">
        <v>110</v>
      </c>
      <c r="C220" s="109" t="s">
        <v>61</v>
      </c>
      <c r="D220" s="70">
        <f t="shared" si="18"/>
        <v>558.37563451776646</v>
      </c>
      <c r="E220" s="110">
        <v>14.29</v>
      </c>
      <c r="F220" s="111">
        <v>2.542E-3</v>
      </c>
      <c r="G220" s="107">
        <f t="shared" si="22"/>
        <v>14.292541999999999</v>
      </c>
      <c r="H220" s="72">
        <v>43.37</v>
      </c>
      <c r="I220" s="74" t="s">
        <v>76</v>
      </c>
      <c r="J220" s="77">
        <f t="shared" si="21"/>
        <v>43370000</v>
      </c>
      <c r="K220" s="72">
        <v>1.72</v>
      </c>
      <c r="L220" s="74" t="s">
        <v>76</v>
      </c>
      <c r="M220" s="77">
        <f t="shared" si="23"/>
        <v>1720000</v>
      </c>
      <c r="N220" s="72">
        <v>67.61</v>
      </c>
      <c r="O220" s="74" t="s">
        <v>12</v>
      </c>
      <c r="P220" s="77">
        <f t="shared" si="19"/>
        <v>67610</v>
      </c>
    </row>
    <row r="221" spans="2:16">
      <c r="B221" s="108">
        <v>120</v>
      </c>
      <c r="C221" s="109" t="s">
        <v>61</v>
      </c>
      <c r="D221" s="70">
        <f t="shared" si="18"/>
        <v>609.13705583756348</v>
      </c>
      <c r="E221" s="110">
        <v>13.87</v>
      </c>
      <c r="F221" s="111">
        <v>2.3479999999999998E-3</v>
      </c>
      <c r="G221" s="107">
        <f t="shared" si="22"/>
        <v>13.872347999999999</v>
      </c>
      <c r="H221" s="72">
        <v>49.26</v>
      </c>
      <c r="I221" s="74" t="s">
        <v>76</v>
      </c>
      <c r="J221" s="77">
        <f t="shared" si="21"/>
        <v>49260000</v>
      </c>
      <c r="K221" s="72">
        <v>1.91</v>
      </c>
      <c r="L221" s="74" t="s">
        <v>76</v>
      </c>
      <c r="M221" s="77">
        <f t="shared" si="23"/>
        <v>1910000</v>
      </c>
      <c r="N221" s="72">
        <v>75.53</v>
      </c>
      <c r="O221" s="74" t="s">
        <v>12</v>
      </c>
      <c r="P221" s="77">
        <f t="shared" si="19"/>
        <v>75530</v>
      </c>
    </row>
    <row r="222" spans="2:16">
      <c r="B222" s="108">
        <v>130</v>
      </c>
      <c r="C222" s="109" t="s">
        <v>61</v>
      </c>
      <c r="D222" s="70">
        <f t="shared" si="18"/>
        <v>659.89847715736039</v>
      </c>
      <c r="E222" s="110">
        <v>13.52</v>
      </c>
      <c r="F222" s="111">
        <v>2.1819999999999999E-3</v>
      </c>
      <c r="G222" s="107">
        <f t="shared" si="22"/>
        <v>13.522181999999999</v>
      </c>
      <c r="H222" s="72">
        <v>55.32</v>
      </c>
      <c r="I222" s="74" t="s">
        <v>76</v>
      </c>
      <c r="J222" s="77">
        <f t="shared" si="21"/>
        <v>55320000</v>
      </c>
      <c r="K222" s="72">
        <v>2.09</v>
      </c>
      <c r="L222" s="74" t="s">
        <v>76</v>
      </c>
      <c r="M222" s="77">
        <f t="shared" si="23"/>
        <v>2089999.9999999998</v>
      </c>
      <c r="N222" s="72">
        <v>83.5</v>
      </c>
      <c r="O222" s="74" t="s">
        <v>12</v>
      </c>
      <c r="P222" s="77">
        <f t="shared" si="19"/>
        <v>83500</v>
      </c>
    </row>
    <row r="223" spans="2:16">
      <c r="B223" s="108">
        <v>140</v>
      </c>
      <c r="C223" s="109" t="s">
        <v>61</v>
      </c>
      <c r="D223" s="70">
        <f t="shared" si="18"/>
        <v>710.65989847715741</v>
      </c>
      <c r="E223" s="110">
        <v>13.22</v>
      </c>
      <c r="F223" s="111">
        <v>2.039E-3</v>
      </c>
      <c r="G223" s="107">
        <f t="shared" si="22"/>
        <v>13.222039000000001</v>
      </c>
      <c r="H223" s="72">
        <v>61.53</v>
      </c>
      <c r="I223" s="74" t="s">
        <v>76</v>
      </c>
      <c r="J223" s="77">
        <f t="shared" si="21"/>
        <v>61530000</v>
      </c>
      <c r="K223" s="72">
        <v>2.27</v>
      </c>
      <c r="L223" s="74" t="s">
        <v>76</v>
      </c>
      <c r="M223" s="77">
        <f t="shared" si="23"/>
        <v>2270000</v>
      </c>
      <c r="N223" s="72">
        <v>91.5</v>
      </c>
      <c r="O223" s="74" t="s">
        <v>12</v>
      </c>
      <c r="P223" s="77">
        <f t="shared" si="19"/>
        <v>91500</v>
      </c>
    </row>
    <row r="224" spans="2:16">
      <c r="B224" s="108">
        <v>150</v>
      </c>
      <c r="C224" s="109" t="s">
        <v>61</v>
      </c>
      <c r="D224" s="70">
        <f t="shared" si="18"/>
        <v>761.42131979695432</v>
      </c>
      <c r="E224" s="110">
        <v>12.97</v>
      </c>
      <c r="F224" s="111">
        <v>1.9139999999999999E-3</v>
      </c>
      <c r="G224" s="107">
        <f t="shared" si="22"/>
        <v>12.971914</v>
      </c>
      <c r="H224" s="72">
        <v>67.87</v>
      </c>
      <c r="I224" s="74" t="s">
        <v>76</v>
      </c>
      <c r="J224" s="77">
        <f t="shared" si="21"/>
        <v>67870000</v>
      </c>
      <c r="K224" s="72">
        <v>2.44</v>
      </c>
      <c r="L224" s="74" t="s">
        <v>76</v>
      </c>
      <c r="M224" s="77">
        <f t="shared" si="23"/>
        <v>2440000</v>
      </c>
      <c r="N224" s="72">
        <v>99.51</v>
      </c>
      <c r="O224" s="74" t="s">
        <v>12</v>
      </c>
      <c r="P224" s="77">
        <f t="shared" si="19"/>
        <v>99510</v>
      </c>
    </row>
    <row r="225" spans="1:16">
      <c r="B225" s="108">
        <v>160</v>
      </c>
      <c r="C225" s="109" t="s">
        <v>61</v>
      </c>
      <c r="D225" s="70">
        <f t="shared" si="18"/>
        <v>812.18274111675123</v>
      </c>
      <c r="E225" s="110">
        <v>12.75</v>
      </c>
      <c r="F225" s="111">
        <v>1.804E-3</v>
      </c>
      <c r="G225" s="107">
        <f t="shared" si="22"/>
        <v>12.751804</v>
      </c>
      <c r="H225" s="72">
        <v>74.33</v>
      </c>
      <c r="I225" s="74" t="s">
        <v>76</v>
      </c>
      <c r="J225" s="77">
        <f t="shared" si="21"/>
        <v>74330000</v>
      </c>
      <c r="K225" s="72">
        <v>2.61</v>
      </c>
      <c r="L225" s="74" t="s">
        <v>76</v>
      </c>
      <c r="M225" s="77">
        <f t="shared" si="23"/>
        <v>2610000</v>
      </c>
      <c r="N225" s="72">
        <v>107.5</v>
      </c>
      <c r="O225" s="74" t="s">
        <v>12</v>
      </c>
      <c r="P225" s="77">
        <f t="shared" si="19"/>
        <v>107500</v>
      </c>
    </row>
    <row r="226" spans="1:16">
      <c r="B226" s="108">
        <v>170</v>
      </c>
      <c r="C226" s="109" t="s">
        <v>61</v>
      </c>
      <c r="D226" s="70">
        <f t="shared" si="18"/>
        <v>862.94416243654825</v>
      </c>
      <c r="E226" s="110">
        <v>12.57</v>
      </c>
      <c r="F226" s="111">
        <v>1.7060000000000001E-3</v>
      </c>
      <c r="G226" s="107">
        <f t="shared" si="22"/>
        <v>12.571706000000001</v>
      </c>
      <c r="H226" s="72">
        <v>80.88</v>
      </c>
      <c r="I226" s="74" t="s">
        <v>76</v>
      </c>
      <c r="J226" s="77">
        <f t="shared" si="21"/>
        <v>80880000</v>
      </c>
      <c r="K226" s="72">
        <v>2.77</v>
      </c>
      <c r="L226" s="74" t="s">
        <v>76</v>
      </c>
      <c r="M226" s="77">
        <f t="shared" si="23"/>
        <v>2770000</v>
      </c>
      <c r="N226" s="72">
        <v>115.48</v>
      </c>
      <c r="O226" s="74" t="s">
        <v>12</v>
      </c>
      <c r="P226" s="77">
        <f t="shared" si="19"/>
        <v>115480</v>
      </c>
    </row>
    <row r="227" spans="1:16">
      <c r="B227" s="108">
        <v>180</v>
      </c>
      <c r="C227" s="109" t="s">
        <v>61</v>
      </c>
      <c r="D227" s="70">
        <f t="shared" si="18"/>
        <v>913.70558375634516</v>
      </c>
      <c r="E227" s="110">
        <v>12.41</v>
      </c>
      <c r="F227" s="111">
        <v>1.619E-3</v>
      </c>
      <c r="G227" s="107">
        <f t="shared" si="22"/>
        <v>12.411619</v>
      </c>
      <c r="H227" s="72">
        <v>87.53</v>
      </c>
      <c r="I227" s="74" t="s">
        <v>76</v>
      </c>
      <c r="J227" s="77">
        <f t="shared" si="21"/>
        <v>87530000</v>
      </c>
      <c r="K227" s="72">
        <v>2.92</v>
      </c>
      <c r="L227" s="74" t="s">
        <v>76</v>
      </c>
      <c r="M227" s="77">
        <f t="shared" si="23"/>
        <v>2920000</v>
      </c>
      <c r="N227" s="72">
        <v>123.42</v>
      </c>
      <c r="O227" s="74" t="s">
        <v>12</v>
      </c>
      <c r="P227" s="77">
        <f t="shared" si="19"/>
        <v>123420</v>
      </c>
    </row>
    <row r="228" spans="1:16">
      <c r="A228" s="4">
        <v>228</v>
      </c>
      <c r="B228" s="108">
        <v>197</v>
      </c>
      <c r="C228" s="109" t="s">
        <v>61</v>
      </c>
      <c r="D228" s="70">
        <f t="shared" si="18"/>
        <v>1000</v>
      </c>
      <c r="E228" s="110">
        <v>12.19</v>
      </c>
      <c r="F228" s="111">
        <v>1.4909999999999999E-3</v>
      </c>
      <c r="G228" s="107">
        <f t="shared" si="22"/>
        <v>12.191490999999999</v>
      </c>
      <c r="H228" s="72">
        <v>99</v>
      </c>
      <c r="I228" s="74" t="s">
        <v>76</v>
      </c>
      <c r="J228" s="77">
        <f t="shared" si="21"/>
        <v>99000000</v>
      </c>
      <c r="K228" s="72">
        <v>3.34</v>
      </c>
      <c r="L228" s="74" t="s">
        <v>76</v>
      </c>
      <c r="M228" s="77">
        <f t="shared" si="23"/>
        <v>3340000</v>
      </c>
      <c r="N228" s="72">
        <v>136.81</v>
      </c>
      <c r="O228" s="74" t="s">
        <v>12</v>
      </c>
      <c r="P228" s="77">
        <f t="shared" si="19"/>
        <v>136810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1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92</v>
      </c>
      <c r="M2" s="8"/>
      <c r="N2" s="9" t="s">
        <v>14</v>
      </c>
      <c r="R2" s="46"/>
      <c r="S2" s="128"/>
      <c r="T2" s="25"/>
      <c r="U2" s="46"/>
      <c r="V2" s="129"/>
      <c r="W2" s="25"/>
      <c r="X2" s="25"/>
      <c r="Y2" s="25"/>
    </row>
    <row r="3" spans="1:25">
      <c r="A3" s="4">
        <v>3</v>
      </c>
      <c r="B3" s="12" t="s">
        <v>15</v>
      </c>
      <c r="C3" s="13" t="s">
        <v>16</v>
      </c>
      <c r="E3" s="12" t="s">
        <v>108</v>
      </c>
      <c r="F3" s="185"/>
      <c r="G3" s="14" t="s">
        <v>17</v>
      </c>
      <c r="H3" s="14"/>
      <c r="I3" s="14"/>
      <c r="K3" s="15"/>
      <c r="L3" s="5" t="s">
        <v>93</v>
      </c>
      <c r="M3" s="16"/>
      <c r="N3" s="9" t="s">
        <v>94</v>
      </c>
      <c r="O3" s="9"/>
      <c r="R3" s="25"/>
      <c r="S3" s="25"/>
      <c r="T3" s="25"/>
      <c r="U3" s="46"/>
      <c r="V3" s="122"/>
      <c r="W3" s="123"/>
      <c r="X3" s="25"/>
      <c r="Y3" s="25"/>
    </row>
    <row r="4" spans="1:25">
      <c r="A4" s="4">
        <v>4</v>
      </c>
      <c r="B4" s="12" t="s">
        <v>95</v>
      </c>
      <c r="C4" s="20">
        <v>79</v>
      </c>
      <c r="D4" s="21"/>
      <c r="F4" s="14" t="s">
        <v>11</v>
      </c>
      <c r="G4" s="14" t="s">
        <v>11</v>
      </c>
      <c r="H4" s="14" t="s">
        <v>18</v>
      </c>
      <c r="I4" s="14" t="s">
        <v>1</v>
      </c>
      <c r="J4" s="9"/>
      <c r="K4" s="22" t="s">
        <v>19</v>
      </c>
      <c r="L4" s="9"/>
      <c r="M4" s="9"/>
      <c r="N4" s="9"/>
      <c r="O4" s="9"/>
      <c r="R4" s="46"/>
      <c r="S4" s="23"/>
      <c r="T4" s="25"/>
      <c r="U4" s="25"/>
      <c r="V4" s="130"/>
      <c r="W4" s="25"/>
      <c r="X4" s="25"/>
      <c r="Y4" s="25"/>
    </row>
    <row r="5" spans="1:25">
      <c r="A5" s="1">
        <v>5</v>
      </c>
      <c r="B5" s="12" t="s">
        <v>20</v>
      </c>
      <c r="C5" s="20">
        <v>197</v>
      </c>
      <c r="D5" s="21" t="s">
        <v>21</v>
      </c>
      <c r="F5" s="14" t="s">
        <v>0</v>
      </c>
      <c r="G5" s="14" t="s">
        <v>22</v>
      </c>
      <c r="H5" s="14" t="s">
        <v>23</v>
      </c>
      <c r="I5" s="14" t="s">
        <v>23</v>
      </c>
      <c r="J5" s="24" t="s">
        <v>24</v>
      </c>
      <c r="K5" s="5" t="s">
        <v>62</v>
      </c>
      <c r="L5" s="14"/>
      <c r="M5" s="14"/>
      <c r="N5" s="9"/>
      <c r="O5" s="15" t="s">
        <v>105</v>
      </c>
      <c r="P5" s="1" t="str">
        <f ca="1">RIGHT(CELL("filename",A1),LEN(CELL("filename",A1))-FIND("]",CELL("filename",A1)))</f>
        <v>srim197Au_Kapton</v>
      </c>
      <c r="R5" s="46"/>
      <c r="S5" s="23"/>
      <c r="T5" s="124"/>
      <c r="U5" s="121"/>
      <c r="V5" s="98"/>
      <c r="W5" s="25"/>
      <c r="X5" s="25"/>
      <c r="Y5" s="25"/>
    </row>
    <row r="6" spans="1:25">
      <c r="A6" s="4">
        <v>6</v>
      </c>
      <c r="B6" s="12" t="s">
        <v>63</v>
      </c>
      <c r="C6" s="26" t="s">
        <v>73</v>
      </c>
      <c r="D6" s="21" t="s">
        <v>28</v>
      </c>
      <c r="F6" s="27" t="s">
        <v>3</v>
      </c>
      <c r="G6" s="28">
        <v>1</v>
      </c>
      <c r="H6" s="28">
        <v>25.64</v>
      </c>
      <c r="I6" s="29">
        <v>2.64</v>
      </c>
      <c r="J6" s="4">
        <v>1</v>
      </c>
      <c r="K6" s="30">
        <v>14.2</v>
      </c>
      <c r="L6" s="22" t="s">
        <v>96</v>
      </c>
      <c r="M6" s="9"/>
      <c r="N6" s="9"/>
      <c r="O6" s="15" t="s">
        <v>104</v>
      </c>
      <c r="P6" s="131" t="s">
        <v>106</v>
      </c>
      <c r="R6" s="46"/>
      <c r="S6" s="23"/>
      <c r="T6" s="58"/>
      <c r="U6" s="121"/>
      <c r="V6" s="98"/>
      <c r="W6" s="25"/>
      <c r="X6" s="25"/>
      <c r="Y6" s="25"/>
    </row>
    <row r="7" spans="1:25">
      <c r="A7" s="1">
        <v>7</v>
      </c>
      <c r="B7" s="31"/>
      <c r="C7" s="26" t="s">
        <v>74</v>
      </c>
      <c r="F7" s="32" t="s">
        <v>4</v>
      </c>
      <c r="G7" s="33">
        <v>6</v>
      </c>
      <c r="H7" s="33">
        <v>56.41</v>
      </c>
      <c r="I7" s="34">
        <v>69.11</v>
      </c>
      <c r="J7" s="4">
        <v>2</v>
      </c>
      <c r="K7" s="35">
        <v>142</v>
      </c>
      <c r="L7" s="22" t="s">
        <v>97</v>
      </c>
      <c r="M7" s="9"/>
      <c r="N7" s="9"/>
      <c r="O7" s="9"/>
      <c r="R7" s="46"/>
      <c r="S7" s="23"/>
      <c r="T7" s="25"/>
      <c r="U7" s="121"/>
      <c r="V7" s="98"/>
      <c r="W7" s="25"/>
      <c r="X7" s="36"/>
      <c r="Y7" s="25"/>
    </row>
    <row r="8" spans="1:25">
      <c r="A8" s="1">
        <v>8</v>
      </c>
      <c r="B8" s="12" t="s">
        <v>30</v>
      </c>
      <c r="C8" s="37">
        <v>1.42</v>
      </c>
      <c r="D8" s="38" t="s">
        <v>9</v>
      </c>
      <c r="F8" s="32" t="s">
        <v>2</v>
      </c>
      <c r="G8" s="33">
        <v>7</v>
      </c>
      <c r="H8" s="33">
        <v>5.13</v>
      </c>
      <c r="I8" s="34">
        <v>7.33</v>
      </c>
      <c r="J8" s="4">
        <v>3</v>
      </c>
      <c r="K8" s="35">
        <v>142</v>
      </c>
      <c r="L8" s="22" t="s">
        <v>31</v>
      </c>
      <c r="M8" s="9"/>
      <c r="N8" s="9"/>
      <c r="O8" s="9"/>
      <c r="R8" s="46"/>
      <c r="S8" s="23"/>
      <c r="T8" s="25"/>
      <c r="U8" s="121"/>
      <c r="V8" s="99"/>
      <c r="W8" s="25"/>
      <c r="X8" s="40"/>
      <c r="Y8" s="125"/>
    </row>
    <row r="9" spans="1:25">
      <c r="A9" s="1">
        <v>9</v>
      </c>
      <c r="B9" s="31"/>
      <c r="C9" s="37">
        <v>8.7226999999999999E+22</v>
      </c>
      <c r="D9" s="21" t="s">
        <v>10</v>
      </c>
      <c r="F9" s="32" t="s">
        <v>5</v>
      </c>
      <c r="G9" s="33">
        <v>8</v>
      </c>
      <c r="H9" s="33">
        <v>12.82</v>
      </c>
      <c r="I9" s="34">
        <v>20.92</v>
      </c>
      <c r="J9" s="4">
        <v>4</v>
      </c>
      <c r="K9" s="35">
        <v>1</v>
      </c>
      <c r="L9" s="22" t="s">
        <v>66</v>
      </c>
      <c r="M9" s="9"/>
      <c r="N9" s="9"/>
      <c r="O9" s="9"/>
      <c r="R9" s="46"/>
      <c r="S9" s="41"/>
      <c r="T9" s="126"/>
      <c r="U9" s="121"/>
      <c r="V9" s="99"/>
      <c r="W9" s="25"/>
      <c r="X9" s="40"/>
      <c r="Y9" s="125"/>
    </row>
    <row r="10" spans="1:25">
      <c r="A10" s="1">
        <v>10</v>
      </c>
      <c r="B10" s="12" t="s">
        <v>99</v>
      </c>
      <c r="C10" s="42">
        <v>-7.1999999999999995E-2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100</v>
      </c>
      <c r="M10" s="9"/>
      <c r="N10" s="9"/>
      <c r="O10" s="9"/>
      <c r="R10" s="46"/>
      <c r="S10" s="41"/>
      <c r="T10" s="58"/>
      <c r="U10" s="121"/>
      <c r="V10" s="99"/>
      <c r="W10" s="25"/>
      <c r="X10" s="40"/>
      <c r="Y10" s="125"/>
    </row>
    <row r="11" spans="1:25">
      <c r="A11" s="1">
        <v>11</v>
      </c>
      <c r="C11" s="43" t="s">
        <v>67</v>
      </c>
      <c r="D11" s="7" t="s">
        <v>36</v>
      </c>
      <c r="F11" s="32"/>
      <c r="G11" s="33"/>
      <c r="H11" s="33"/>
      <c r="I11" s="34"/>
      <c r="J11" s="4">
        <v>6</v>
      </c>
      <c r="K11" s="35">
        <v>1000</v>
      </c>
      <c r="L11" s="22" t="s">
        <v>68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69</v>
      </c>
      <c r="C12" s="44">
        <v>20</v>
      </c>
      <c r="D12" s="45">
        <f>$C$5/100</f>
        <v>1.97</v>
      </c>
      <c r="E12" s="21" t="s">
        <v>89</v>
      </c>
      <c r="F12" s="32"/>
      <c r="G12" s="33"/>
      <c r="H12" s="33"/>
      <c r="I12" s="34"/>
      <c r="J12" s="4">
        <v>7</v>
      </c>
      <c r="K12" s="35">
        <v>16.279</v>
      </c>
      <c r="L12" s="22" t="s">
        <v>39</v>
      </c>
      <c r="M12" s="9"/>
      <c r="R12" s="46"/>
      <c r="S12" s="47"/>
      <c r="T12" s="25"/>
      <c r="U12" s="25"/>
      <c r="V12" s="93"/>
      <c r="W12" s="93"/>
      <c r="X12" s="93"/>
      <c r="Y12" s="25"/>
    </row>
    <row r="13" spans="1:25">
      <c r="A13" s="1">
        <v>13</v>
      </c>
      <c r="B13" s="5" t="s">
        <v>40</v>
      </c>
      <c r="C13" s="48">
        <v>228</v>
      </c>
      <c r="D13" s="45">
        <f>$C$5*1000000</f>
        <v>197000000</v>
      </c>
      <c r="E13" s="21" t="s">
        <v>71</v>
      </c>
      <c r="F13" s="49"/>
      <c r="G13" s="50"/>
      <c r="H13" s="50"/>
      <c r="I13" s="51"/>
      <c r="J13" s="4">
        <v>8</v>
      </c>
      <c r="K13" s="52">
        <v>2.3501999999999999E-2</v>
      </c>
      <c r="L13" s="22" t="s">
        <v>41</v>
      </c>
      <c r="R13" s="46"/>
      <c r="S13" s="47"/>
      <c r="T13" s="25"/>
      <c r="U13" s="46"/>
      <c r="V13" s="93"/>
      <c r="W13" s="93"/>
      <c r="X13" s="39"/>
      <c r="Y13" s="25"/>
    </row>
    <row r="14" spans="1:25" ht="13.5">
      <c r="A14" s="1">
        <v>14</v>
      </c>
      <c r="B14" s="5" t="s">
        <v>218</v>
      </c>
      <c r="C14" s="81"/>
      <c r="D14" s="21" t="s">
        <v>219</v>
      </c>
      <c r="E14" s="25"/>
      <c r="F14" s="25"/>
      <c r="G14" s="25"/>
      <c r="H14" s="85">
        <f>SUM(H6:H13)</f>
        <v>100</v>
      </c>
      <c r="I14" s="85">
        <f>SUM(I6:I13)</f>
        <v>100</v>
      </c>
      <c r="J14" s="4">
        <v>0</v>
      </c>
      <c r="K14" s="53" t="s">
        <v>42</v>
      </c>
      <c r="L14" s="54"/>
      <c r="N14" s="43"/>
      <c r="O14" s="43"/>
      <c r="P14" s="43"/>
      <c r="R14" s="46"/>
      <c r="S14" s="47"/>
      <c r="T14" s="25"/>
      <c r="U14" s="46"/>
      <c r="V14" s="96"/>
      <c r="W14" s="96"/>
      <c r="X14" s="127"/>
      <c r="Y14" s="25"/>
    </row>
    <row r="15" spans="1:25" ht="13.5">
      <c r="A15" s="1">
        <v>15</v>
      </c>
      <c r="B15" s="5" t="s">
        <v>220</v>
      </c>
      <c r="C15" s="82"/>
      <c r="D15" s="80" t="s">
        <v>221</v>
      </c>
      <c r="E15" s="100"/>
      <c r="F15" s="100"/>
      <c r="G15" s="100"/>
      <c r="H15" s="58"/>
      <c r="I15" s="58"/>
      <c r="J15" s="101"/>
      <c r="K15" s="59"/>
      <c r="L15" s="60"/>
      <c r="M15" s="101"/>
      <c r="N15" s="21"/>
      <c r="O15" s="21"/>
      <c r="P15" s="101"/>
      <c r="R15" s="46"/>
      <c r="S15" s="47"/>
      <c r="T15" s="25"/>
      <c r="U15" s="25"/>
      <c r="V15" s="97"/>
      <c r="W15" s="97"/>
      <c r="X15" s="40"/>
      <c r="Y15" s="25"/>
    </row>
    <row r="16" spans="1:25" ht="13.5">
      <c r="A16" s="1">
        <v>16</v>
      </c>
      <c r="B16" s="21"/>
      <c r="C16" s="56"/>
      <c r="D16" s="57"/>
      <c r="F16" s="61" t="s">
        <v>43</v>
      </c>
      <c r="G16" s="100"/>
      <c r="H16" s="62"/>
      <c r="I16" s="94" t="s">
        <v>84</v>
      </c>
      <c r="J16" s="102"/>
      <c r="K16" s="59"/>
      <c r="L16" s="60"/>
      <c r="M16" s="21"/>
      <c r="N16" s="21"/>
      <c r="O16" s="21"/>
      <c r="P16" s="21"/>
      <c r="R16" s="46"/>
      <c r="S16" s="47"/>
      <c r="T16" s="25"/>
      <c r="U16" s="25"/>
      <c r="V16" s="97"/>
      <c r="W16" s="97"/>
      <c r="X16" s="40"/>
      <c r="Y16" s="25"/>
    </row>
    <row r="17" spans="1:16">
      <c r="A17" s="1">
        <v>17</v>
      </c>
      <c r="B17" s="63" t="s">
        <v>44</v>
      </c>
      <c r="C17" s="11"/>
      <c r="D17" s="10"/>
      <c r="E17" s="63" t="s">
        <v>45</v>
      </c>
      <c r="F17" s="64" t="s">
        <v>46</v>
      </c>
      <c r="G17" s="65" t="s">
        <v>47</v>
      </c>
      <c r="H17" s="63" t="s">
        <v>48</v>
      </c>
      <c r="I17" s="11"/>
      <c r="J17" s="10"/>
      <c r="K17" s="63" t="s">
        <v>49</v>
      </c>
      <c r="L17" s="66"/>
      <c r="M17" s="67"/>
      <c r="N17" s="63" t="s">
        <v>50</v>
      </c>
      <c r="O17" s="11"/>
      <c r="P17" s="10"/>
    </row>
    <row r="18" spans="1:16">
      <c r="A18" s="1">
        <v>18</v>
      </c>
      <c r="B18" s="68" t="s">
        <v>51</v>
      </c>
      <c r="C18" s="25"/>
      <c r="D18" s="119" t="s">
        <v>52</v>
      </c>
      <c r="E18" s="182" t="s">
        <v>53</v>
      </c>
      <c r="F18" s="183"/>
      <c r="G18" s="184"/>
      <c r="H18" s="68" t="s">
        <v>54</v>
      </c>
      <c r="I18" s="25"/>
      <c r="J18" s="119" t="s">
        <v>55</v>
      </c>
      <c r="K18" s="68" t="s">
        <v>56</v>
      </c>
      <c r="L18" s="69"/>
      <c r="M18" s="119" t="s">
        <v>55</v>
      </c>
      <c r="N18" s="68" t="s">
        <v>56</v>
      </c>
      <c r="O18" s="25"/>
      <c r="P18" s="119" t="s">
        <v>55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3">
        <v>2</v>
      </c>
      <c r="C20" s="104" t="s">
        <v>57</v>
      </c>
      <c r="D20" s="117">
        <f>B20/1000/$C$5</f>
        <v>1.0152284263959391E-5</v>
      </c>
      <c r="E20" s="105">
        <v>0.44969999999999999</v>
      </c>
      <c r="F20" s="106">
        <v>3.456</v>
      </c>
      <c r="G20" s="107">
        <f>E20+F20</f>
        <v>3.9056999999999999</v>
      </c>
      <c r="H20" s="103">
        <v>79</v>
      </c>
      <c r="I20" s="104" t="s">
        <v>58</v>
      </c>
      <c r="J20" s="76">
        <f>H20/1000/10</f>
        <v>7.9000000000000008E-3</v>
      </c>
      <c r="K20" s="103">
        <v>15</v>
      </c>
      <c r="L20" s="104" t="s">
        <v>58</v>
      </c>
      <c r="M20" s="76">
        <f t="shared" ref="M20:M83" si="0">K20/1000/10</f>
        <v>1.5E-3</v>
      </c>
      <c r="N20" s="103">
        <v>10</v>
      </c>
      <c r="O20" s="104" t="s">
        <v>58</v>
      </c>
      <c r="P20" s="76">
        <f t="shared" ref="P20:P83" si="1">N20/1000/10</f>
        <v>1E-3</v>
      </c>
    </row>
    <row r="21" spans="1:16">
      <c r="B21" s="108">
        <v>2.25</v>
      </c>
      <c r="C21" s="109" t="s">
        <v>57</v>
      </c>
      <c r="D21" s="95">
        <f t="shared" ref="D21:D84" si="2">B21/1000/$C$5</f>
        <v>1.1421319796954314E-5</v>
      </c>
      <c r="E21" s="110">
        <v>0.47699999999999998</v>
      </c>
      <c r="F21" s="111">
        <v>3.6669999999999998</v>
      </c>
      <c r="G21" s="107">
        <f t="shared" ref="G21:G84" si="3">E21+F21</f>
        <v>4.1440000000000001</v>
      </c>
      <c r="H21" s="108">
        <v>83</v>
      </c>
      <c r="I21" s="109" t="s">
        <v>58</v>
      </c>
      <c r="J21" s="70">
        <f t="shared" ref="J21:J84" si="4">H21/1000/10</f>
        <v>8.3000000000000001E-3</v>
      </c>
      <c r="K21" s="108">
        <v>16</v>
      </c>
      <c r="L21" s="109" t="s">
        <v>58</v>
      </c>
      <c r="M21" s="70">
        <f t="shared" si="0"/>
        <v>1.6000000000000001E-3</v>
      </c>
      <c r="N21" s="108">
        <v>11</v>
      </c>
      <c r="O21" s="109" t="s">
        <v>58</v>
      </c>
      <c r="P21" s="70">
        <f t="shared" si="1"/>
        <v>1.0999999999999998E-3</v>
      </c>
    </row>
    <row r="22" spans="1:16">
      <c r="B22" s="108">
        <v>2.5</v>
      </c>
      <c r="C22" s="109" t="s">
        <v>57</v>
      </c>
      <c r="D22" s="95">
        <f t="shared" si="2"/>
        <v>1.2690355329949238E-5</v>
      </c>
      <c r="E22" s="110">
        <v>0.50280000000000002</v>
      </c>
      <c r="F22" s="111">
        <v>3.8639999999999999</v>
      </c>
      <c r="G22" s="107">
        <f t="shared" si="3"/>
        <v>4.3667999999999996</v>
      </c>
      <c r="H22" s="108">
        <v>87</v>
      </c>
      <c r="I22" s="109" t="s">
        <v>58</v>
      </c>
      <c r="J22" s="70">
        <f t="shared" si="4"/>
        <v>8.6999999999999994E-3</v>
      </c>
      <c r="K22" s="108">
        <v>16</v>
      </c>
      <c r="L22" s="109" t="s">
        <v>58</v>
      </c>
      <c r="M22" s="70">
        <f t="shared" si="0"/>
        <v>1.6000000000000001E-3</v>
      </c>
      <c r="N22" s="108">
        <v>11</v>
      </c>
      <c r="O22" s="109" t="s">
        <v>58</v>
      </c>
      <c r="P22" s="70">
        <f t="shared" si="1"/>
        <v>1.0999999999999998E-3</v>
      </c>
    </row>
    <row r="23" spans="1:16">
      <c r="B23" s="108">
        <v>2.75</v>
      </c>
      <c r="C23" s="109" t="s">
        <v>57</v>
      </c>
      <c r="D23" s="95">
        <f t="shared" si="2"/>
        <v>1.3959390862944161E-5</v>
      </c>
      <c r="E23" s="110">
        <v>0.52739999999999998</v>
      </c>
      <c r="F23" s="111">
        <v>4.0490000000000004</v>
      </c>
      <c r="G23" s="107">
        <f t="shared" si="3"/>
        <v>4.5764000000000005</v>
      </c>
      <c r="H23" s="108">
        <v>91</v>
      </c>
      <c r="I23" s="109" t="s">
        <v>58</v>
      </c>
      <c r="J23" s="70">
        <f t="shared" si="4"/>
        <v>9.1000000000000004E-3</v>
      </c>
      <c r="K23" s="108">
        <v>17</v>
      </c>
      <c r="L23" s="109" t="s">
        <v>58</v>
      </c>
      <c r="M23" s="70">
        <f t="shared" si="0"/>
        <v>1.7000000000000001E-3</v>
      </c>
      <c r="N23" s="108">
        <v>12</v>
      </c>
      <c r="O23" s="109" t="s">
        <v>58</v>
      </c>
      <c r="P23" s="70">
        <f t="shared" si="1"/>
        <v>1.2000000000000001E-3</v>
      </c>
    </row>
    <row r="24" spans="1:16">
      <c r="B24" s="108">
        <v>3</v>
      </c>
      <c r="C24" s="109" t="s">
        <v>57</v>
      </c>
      <c r="D24" s="95">
        <f t="shared" si="2"/>
        <v>1.5228426395939086E-5</v>
      </c>
      <c r="E24" s="110">
        <v>0.55079999999999996</v>
      </c>
      <c r="F24" s="111">
        <v>4.2240000000000002</v>
      </c>
      <c r="G24" s="107">
        <f t="shared" si="3"/>
        <v>4.7747999999999999</v>
      </c>
      <c r="H24" s="108">
        <v>94</v>
      </c>
      <c r="I24" s="109" t="s">
        <v>58</v>
      </c>
      <c r="J24" s="70">
        <f t="shared" si="4"/>
        <v>9.4000000000000004E-3</v>
      </c>
      <c r="K24" s="108">
        <v>17</v>
      </c>
      <c r="L24" s="109" t="s">
        <v>58</v>
      </c>
      <c r="M24" s="70">
        <f t="shared" si="0"/>
        <v>1.7000000000000001E-3</v>
      </c>
      <c r="N24" s="108">
        <v>12</v>
      </c>
      <c r="O24" s="109" t="s">
        <v>58</v>
      </c>
      <c r="P24" s="70">
        <f t="shared" si="1"/>
        <v>1.2000000000000001E-3</v>
      </c>
    </row>
    <row r="25" spans="1:16">
      <c r="B25" s="108">
        <v>3.25</v>
      </c>
      <c r="C25" s="109" t="s">
        <v>57</v>
      </c>
      <c r="D25" s="95">
        <f t="shared" si="2"/>
        <v>1.6497461928934009E-5</v>
      </c>
      <c r="E25" s="110">
        <v>0.57330000000000003</v>
      </c>
      <c r="F25" s="111">
        <v>4.3890000000000002</v>
      </c>
      <c r="G25" s="107">
        <f t="shared" si="3"/>
        <v>4.9622999999999999</v>
      </c>
      <c r="H25" s="108">
        <v>97</v>
      </c>
      <c r="I25" s="109" t="s">
        <v>58</v>
      </c>
      <c r="J25" s="70">
        <f t="shared" si="4"/>
        <v>9.7000000000000003E-3</v>
      </c>
      <c r="K25" s="108">
        <v>18</v>
      </c>
      <c r="L25" s="109" t="s">
        <v>58</v>
      </c>
      <c r="M25" s="70">
        <f t="shared" si="0"/>
        <v>1.8E-3</v>
      </c>
      <c r="N25" s="108">
        <v>13</v>
      </c>
      <c r="O25" s="109" t="s">
        <v>58</v>
      </c>
      <c r="P25" s="70">
        <f t="shared" si="1"/>
        <v>1.2999999999999999E-3</v>
      </c>
    </row>
    <row r="26" spans="1:16">
      <c r="B26" s="108">
        <v>3.5</v>
      </c>
      <c r="C26" s="109" t="s">
        <v>57</v>
      </c>
      <c r="D26" s="95">
        <f t="shared" si="2"/>
        <v>1.7766497461928935E-5</v>
      </c>
      <c r="E26" s="110">
        <v>0.59489999999999998</v>
      </c>
      <c r="F26" s="111">
        <v>4.5460000000000003</v>
      </c>
      <c r="G26" s="107">
        <f t="shared" si="3"/>
        <v>5.1409000000000002</v>
      </c>
      <c r="H26" s="108">
        <v>101</v>
      </c>
      <c r="I26" s="109" t="s">
        <v>58</v>
      </c>
      <c r="J26" s="70">
        <f t="shared" si="4"/>
        <v>1.0100000000000001E-2</v>
      </c>
      <c r="K26" s="108">
        <v>19</v>
      </c>
      <c r="L26" s="109" t="s">
        <v>58</v>
      </c>
      <c r="M26" s="70">
        <f t="shared" si="0"/>
        <v>1.9E-3</v>
      </c>
      <c r="N26" s="108">
        <v>13</v>
      </c>
      <c r="O26" s="109" t="s">
        <v>58</v>
      </c>
      <c r="P26" s="70">
        <f t="shared" si="1"/>
        <v>1.2999999999999999E-3</v>
      </c>
    </row>
    <row r="27" spans="1:16">
      <c r="B27" s="108">
        <v>3.75</v>
      </c>
      <c r="C27" s="109" t="s">
        <v>57</v>
      </c>
      <c r="D27" s="95">
        <f t="shared" si="2"/>
        <v>1.9035532994923858E-5</v>
      </c>
      <c r="E27" s="110">
        <v>0.61580000000000001</v>
      </c>
      <c r="F27" s="111">
        <v>4.6970000000000001</v>
      </c>
      <c r="G27" s="107">
        <f t="shared" si="3"/>
        <v>5.3128000000000002</v>
      </c>
      <c r="H27" s="108">
        <v>104</v>
      </c>
      <c r="I27" s="109" t="s">
        <v>58</v>
      </c>
      <c r="J27" s="70">
        <f t="shared" si="4"/>
        <v>1.04E-2</v>
      </c>
      <c r="K27" s="108">
        <v>19</v>
      </c>
      <c r="L27" s="109" t="s">
        <v>58</v>
      </c>
      <c r="M27" s="70">
        <f t="shared" si="0"/>
        <v>1.9E-3</v>
      </c>
      <c r="N27" s="108">
        <v>13</v>
      </c>
      <c r="O27" s="109" t="s">
        <v>58</v>
      </c>
      <c r="P27" s="70">
        <f t="shared" si="1"/>
        <v>1.2999999999999999E-3</v>
      </c>
    </row>
    <row r="28" spans="1:16">
      <c r="B28" s="108">
        <v>4</v>
      </c>
      <c r="C28" s="109" t="s">
        <v>57</v>
      </c>
      <c r="D28" s="95">
        <f t="shared" si="2"/>
        <v>2.0304568527918781E-5</v>
      </c>
      <c r="E28" s="110">
        <v>0.63600000000000001</v>
      </c>
      <c r="F28" s="111">
        <v>4.84</v>
      </c>
      <c r="G28" s="107">
        <f t="shared" si="3"/>
        <v>5.476</v>
      </c>
      <c r="H28" s="108">
        <v>107</v>
      </c>
      <c r="I28" s="109" t="s">
        <v>58</v>
      </c>
      <c r="J28" s="70">
        <f t="shared" si="4"/>
        <v>1.0699999999999999E-2</v>
      </c>
      <c r="K28" s="108">
        <v>20</v>
      </c>
      <c r="L28" s="109" t="s">
        <v>58</v>
      </c>
      <c r="M28" s="70">
        <f t="shared" si="0"/>
        <v>2E-3</v>
      </c>
      <c r="N28" s="108">
        <v>14</v>
      </c>
      <c r="O28" s="109" t="s">
        <v>58</v>
      </c>
      <c r="P28" s="70">
        <f t="shared" si="1"/>
        <v>1.4E-3</v>
      </c>
    </row>
    <row r="29" spans="1:16">
      <c r="B29" s="108">
        <v>4.5</v>
      </c>
      <c r="C29" s="109" t="s">
        <v>57</v>
      </c>
      <c r="D29" s="95">
        <f t="shared" si="2"/>
        <v>2.2842639593908627E-5</v>
      </c>
      <c r="E29" s="110">
        <v>0.67459999999999998</v>
      </c>
      <c r="F29" s="111">
        <v>5.1100000000000003</v>
      </c>
      <c r="G29" s="107">
        <f t="shared" si="3"/>
        <v>5.7846000000000002</v>
      </c>
      <c r="H29" s="108">
        <v>113</v>
      </c>
      <c r="I29" s="109" t="s">
        <v>58</v>
      </c>
      <c r="J29" s="70">
        <f t="shared" si="4"/>
        <v>1.1300000000000001E-2</v>
      </c>
      <c r="K29" s="108">
        <v>21</v>
      </c>
      <c r="L29" s="109" t="s">
        <v>58</v>
      </c>
      <c r="M29" s="70">
        <f t="shared" si="0"/>
        <v>2.1000000000000003E-3</v>
      </c>
      <c r="N29" s="108">
        <v>14</v>
      </c>
      <c r="O29" s="109" t="s">
        <v>58</v>
      </c>
      <c r="P29" s="70">
        <f t="shared" si="1"/>
        <v>1.4E-3</v>
      </c>
    </row>
    <row r="30" spans="1:16">
      <c r="B30" s="108">
        <v>5</v>
      </c>
      <c r="C30" s="109" t="s">
        <v>57</v>
      </c>
      <c r="D30" s="95">
        <f t="shared" si="2"/>
        <v>2.5380710659898476E-5</v>
      </c>
      <c r="E30" s="110">
        <v>0.71109999999999995</v>
      </c>
      <c r="F30" s="111">
        <v>5.36</v>
      </c>
      <c r="G30" s="107">
        <f t="shared" si="3"/>
        <v>6.0711000000000004</v>
      </c>
      <c r="H30" s="108">
        <v>118</v>
      </c>
      <c r="I30" s="109" t="s">
        <v>58</v>
      </c>
      <c r="J30" s="70">
        <f t="shared" si="4"/>
        <v>1.18E-2</v>
      </c>
      <c r="K30" s="108">
        <v>22</v>
      </c>
      <c r="L30" s="109" t="s">
        <v>58</v>
      </c>
      <c r="M30" s="70">
        <f t="shared" si="0"/>
        <v>2.1999999999999997E-3</v>
      </c>
      <c r="N30" s="108">
        <v>15</v>
      </c>
      <c r="O30" s="109" t="s">
        <v>58</v>
      </c>
      <c r="P30" s="70">
        <f t="shared" si="1"/>
        <v>1.5E-3</v>
      </c>
    </row>
    <row r="31" spans="1:16">
      <c r="B31" s="108">
        <v>5.5</v>
      </c>
      <c r="C31" s="109" t="s">
        <v>57</v>
      </c>
      <c r="D31" s="95">
        <f t="shared" si="2"/>
        <v>2.7918781725888322E-5</v>
      </c>
      <c r="E31" s="110">
        <v>0.74580000000000002</v>
      </c>
      <c r="F31" s="111">
        <v>5.593</v>
      </c>
      <c r="G31" s="107">
        <f t="shared" si="3"/>
        <v>6.3388</v>
      </c>
      <c r="H31" s="108">
        <v>124</v>
      </c>
      <c r="I31" s="109" t="s">
        <v>58</v>
      </c>
      <c r="J31" s="70">
        <f t="shared" si="4"/>
        <v>1.24E-2</v>
      </c>
      <c r="K31" s="108">
        <v>22</v>
      </c>
      <c r="L31" s="109" t="s">
        <v>58</v>
      </c>
      <c r="M31" s="70">
        <f t="shared" si="0"/>
        <v>2.1999999999999997E-3</v>
      </c>
      <c r="N31" s="108">
        <v>16</v>
      </c>
      <c r="O31" s="109" t="s">
        <v>58</v>
      </c>
      <c r="P31" s="70">
        <f t="shared" si="1"/>
        <v>1.6000000000000001E-3</v>
      </c>
    </row>
    <row r="32" spans="1:16">
      <c r="B32" s="108">
        <v>6</v>
      </c>
      <c r="C32" s="109" t="s">
        <v>57</v>
      </c>
      <c r="D32" s="95">
        <f t="shared" si="2"/>
        <v>3.0456852791878172E-5</v>
      </c>
      <c r="E32" s="110">
        <v>0.77900000000000003</v>
      </c>
      <c r="F32" s="111">
        <v>5.8109999999999999</v>
      </c>
      <c r="G32" s="107">
        <f t="shared" si="3"/>
        <v>6.59</v>
      </c>
      <c r="H32" s="108">
        <v>129</v>
      </c>
      <c r="I32" s="109" t="s">
        <v>58</v>
      </c>
      <c r="J32" s="70">
        <f t="shared" si="4"/>
        <v>1.29E-2</v>
      </c>
      <c r="K32" s="108">
        <v>23</v>
      </c>
      <c r="L32" s="109" t="s">
        <v>58</v>
      </c>
      <c r="M32" s="70">
        <f t="shared" si="0"/>
        <v>2.3E-3</v>
      </c>
      <c r="N32" s="108">
        <v>16</v>
      </c>
      <c r="O32" s="109" t="s">
        <v>58</v>
      </c>
      <c r="P32" s="70">
        <f t="shared" si="1"/>
        <v>1.6000000000000001E-3</v>
      </c>
    </row>
    <row r="33" spans="2:16">
      <c r="B33" s="108">
        <v>6.5</v>
      </c>
      <c r="C33" s="109" t="s">
        <v>57</v>
      </c>
      <c r="D33" s="95">
        <f t="shared" si="2"/>
        <v>3.2994923857868018E-5</v>
      </c>
      <c r="E33" s="110">
        <v>0.81079999999999997</v>
      </c>
      <c r="F33" s="111">
        <v>6.0170000000000003</v>
      </c>
      <c r="G33" s="107">
        <f t="shared" si="3"/>
        <v>6.8277999999999999</v>
      </c>
      <c r="H33" s="108">
        <v>134</v>
      </c>
      <c r="I33" s="109" t="s">
        <v>58</v>
      </c>
      <c r="J33" s="70">
        <f t="shared" si="4"/>
        <v>1.34E-2</v>
      </c>
      <c r="K33" s="108">
        <v>24</v>
      </c>
      <c r="L33" s="109" t="s">
        <v>58</v>
      </c>
      <c r="M33" s="70">
        <f t="shared" si="0"/>
        <v>2.4000000000000002E-3</v>
      </c>
      <c r="N33" s="108">
        <v>17</v>
      </c>
      <c r="O33" s="109" t="s">
        <v>58</v>
      </c>
      <c r="P33" s="70">
        <f t="shared" si="1"/>
        <v>1.7000000000000001E-3</v>
      </c>
    </row>
    <row r="34" spans="2:16">
      <c r="B34" s="108">
        <v>7</v>
      </c>
      <c r="C34" s="109" t="s">
        <v>57</v>
      </c>
      <c r="D34" s="95">
        <f t="shared" si="2"/>
        <v>3.553299492385787E-5</v>
      </c>
      <c r="E34" s="110">
        <v>0.84140000000000004</v>
      </c>
      <c r="F34" s="111">
        <v>6.2110000000000003</v>
      </c>
      <c r="G34" s="107">
        <f t="shared" si="3"/>
        <v>7.0524000000000004</v>
      </c>
      <c r="H34" s="108">
        <v>139</v>
      </c>
      <c r="I34" s="109" t="s">
        <v>58</v>
      </c>
      <c r="J34" s="70">
        <f t="shared" si="4"/>
        <v>1.3900000000000001E-2</v>
      </c>
      <c r="K34" s="108">
        <v>25</v>
      </c>
      <c r="L34" s="109" t="s">
        <v>58</v>
      </c>
      <c r="M34" s="70">
        <f t="shared" si="0"/>
        <v>2.5000000000000001E-3</v>
      </c>
      <c r="N34" s="108">
        <v>18</v>
      </c>
      <c r="O34" s="109" t="s">
        <v>58</v>
      </c>
      <c r="P34" s="70">
        <f t="shared" si="1"/>
        <v>1.8E-3</v>
      </c>
    </row>
    <row r="35" spans="2:16">
      <c r="B35" s="108">
        <v>8</v>
      </c>
      <c r="C35" s="109" t="s">
        <v>57</v>
      </c>
      <c r="D35" s="95">
        <f t="shared" si="2"/>
        <v>4.0609137055837562E-5</v>
      </c>
      <c r="E35" s="110">
        <v>0.89949999999999997</v>
      </c>
      <c r="F35" s="111">
        <v>6.5709999999999997</v>
      </c>
      <c r="G35" s="107">
        <f t="shared" si="3"/>
        <v>7.4704999999999995</v>
      </c>
      <c r="H35" s="108">
        <v>148</v>
      </c>
      <c r="I35" s="109" t="s">
        <v>58</v>
      </c>
      <c r="J35" s="70">
        <f t="shared" si="4"/>
        <v>1.4799999999999999E-2</v>
      </c>
      <c r="K35" s="108">
        <v>26</v>
      </c>
      <c r="L35" s="109" t="s">
        <v>58</v>
      </c>
      <c r="M35" s="70">
        <f t="shared" si="0"/>
        <v>2.5999999999999999E-3</v>
      </c>
      <c r="N35" s="108">
        <v>19</v>
      </c>
      <c r="O35" s="109" t="s">
        <v>58</v>
      </c>
      <c r="P35" s="70">
        <f t="shared" si="1"/>
        <v>1.9E-3</v>
      </c>
    </row>
    <row r="36" spans="2:16">
      <c r="B36" s="108">
        <v>9</v>
      </c>
      <c r="C36" s="109" t="s">
        <v>57</v>
      </c>
      <c r="D36" s="95">
        <f t="shared" si="2"/>
        <v>4.5685279187817254E-5</v>
      </c>
      <c r="E36" s="110">
        <v>0.95399999999999996</v>
      </c>
      <c r="F36" s="111">
        <v>6.8979999999999997</v>
      </c>
      <c r="G36" s="107">
        <f t="shared" si="3"/>
        <v>7.8519999999999994</v>
      </c>
      <c r="H36" s="108">
        <v>157</v>
      </c>
      <c r="I36" s="109" t="s">
        <v>58</v>
      </c>
      <c r="J36" s="70">
        <f t="shared" si="4"/>
        <v>1.5699999999999999E-2</v>
      </c>
      <c r="K36" s="108">
        <v>28</v>
      </c>
      <c r="L36" s="109" t="s">
        <v>58</v>
      </c>
      <c r="M36" s="70">
        <f t="shared" si="0"/>
        <v>2.8E-3</v>
      </c>
      <c r="N36" s="108">
        <v>20</v>
      </c>
      <c r="O36" s="109" t="s">
        <v>58</v>
      </c>
      <c r="P36" s="70">
        <f t="shared" si="1"/>
        <v>2E-3</v>
      </c>
    </row>
    <row r="37" spans="2:16">
      <c r="B37" s="108">
        <v>10</v>
      </c>
      <c r="C37" s="109" t="s">
        <v>57</v>
      </c>
      <c r="D37" s="95">
        <f t="shared" si="2"/>
        <v>5.0761421319796953E-5</v>
      </c>
      <c r="E37" s="110">
        <v>1.006</v>
      </c>
      <c r="F37" s="111">
        <v>7.1970000000000001</v>
      </c>
      <c r="G37" s="107">
        <f t="shared" si="3"/>
        <v>8.2029999999999994</v>
      </c>
      <c r="H37" s="108">
        <v>165</v>
      </c>
      <c r="I37" s="109" t="s">
        <v>58</v>
      </c>
      <c r="J37" s="70">
        <f t="shared" si="4"/>
        <v>1.6500000000000001E-2</v>
      </c>
      <c r="K37" s="108">
        <v>29</v>
      </c>
      <c r="L37" s="109" t="s">
        <v>58</v>
      </c>
      <c r="M37" s="70">
        <f t="shared" si="0"/>
        <v>2.9000000000000002E-3</v>
      </c>
      <c r="N37" s="108">
        <v>21</v>
      </c>
      <c r="O37" s="109" t="s">
        <v>58</v>
      </c>
      <c r="P37" s="70">
        <f t="shared" si="1"/>
        <v>2.1000000000000003E-3</v>
      </c>
    </row>
    <row r="38" spans="2:16">
      <c r="B38" s="108">
        <v>11</v>
      </c>
      <c r="C38" s="109" t="s">
        <v>57</v>
      </c>
      <c r="D38" s="95">
        <f t="shared" si="2"/>
        <v>5.5837563451776645E-5</v>
      </c>
      <c r="E38" s="110">
        <v>1.0549999999999999</v>
      </c>
      <c r="F38" s="111">
        <v>7.4740000000000002</v>
      </c>
      <c r="G38" s="107">
        <f t="shared" si="3"/>
        <v>8.5289999999999999</v>
      </c>
      <c r="H38" s="108">
        <v>173</v>
      </c>
      <c r="I38" s="109" t="s">
        <v>58</v>
      </c>
      <c r="J38" s="70">
        <f t="shared" si="4"/>
        <v>1.7299999999999999E-2</v>
      </c>
      <c r="K38" s="108">
        <v>30</v>
      </c>
      <c r="L38" s="109" t="s">
        <v>58</v>
      </c>
      <c r="M38" s="70">
        <f t="shared" si="0"/>
        <v>3.0000000000000001E-3</v>
      </c>
      <c r="N38" s="108">
        <v>22</v>
      </c>
      <c r="O38" s="109" t="s">
        <v>58</v>
      </c>
      <c r="P38" s="70">
        <f t="shared" si="1"/>
        <v>2.1999999999999997E-3</v>
      </c>
    </row>
    <row r="39" spans="2:16">
      <c r="B39" s="108">
        <v>12</v>
      </c>
      <c r="C39" s="109" t="s">
        <v>57</v>
      </c>
      <c r="D39" s="95">
        <f t="shared" si="2"/>
        <v>6.0913705583756343E-5</v>
      </c>
      <c r="E39" s="110">
        <v>1.1020000000000001</v>
      </c>
      <c r="F39" s="111">
        <v>7.7309999999999999</v>
      </c>
      <c r="G39" s="107">
        <f t="shared" si="3"/>
        <v>8.8330000000000002</v>
      </c>
      <c r="H39" s="108">
        <v>181</v>
      </c>
      <c r="I39" s="109" t="s">
        <v>58</v>
      </c>
      <c r="J39" s="70">
        <f t="shared" si="4"/>
        <v>1.8099999999999998E-2</v>
      </c>
      <c r="K39" s="108">
        <v>31</v>
      </c>
      <c r="L39" s="109" t="s">
        <v>58</v>
      </c>
      <c r="M39" s="70">
        <f t="shared" si="0"/>
        <v>3.0999999999999999E-3</v>
      </c>
      <c r="N39" s="108">
        <v>23</v>
      </c>
      <c r="O39" s="109" t="s">
        <v>58</v>
      </c>
      <c r="P39" s="70">
        <f t="shared" si="1"/>
        <v>2.3E-3</v>
      </c>
    </row>
    <row r="40" spans="2:16">
      <c r="B40" s="108">
        <v>13</v>
      </c>
      <c r="C40" s="109" t="s">
        <v>57</v>
      </c>
      <c r="D40" s="95">
        <f t="shared" si="2"/>
        <v>6.5989847715736035E-5</v>
      </c>
      <c r="E40" s="110">
        <v>1.147</v>
      </c>
      <c r="F40" s="111">
        <v>7.9710000000000001</v>
      </c>
      <c r="G40" s="107">
        <f t="shared" si="3"/>
        <v>9.1180000000000003</v>
      </c>
      <c r="H40" s="108">
        <v>188</v>
      </c>
      <c r="I40" s="109" t="s">
        <v>58</v>
      </c>
      <c r="J40" s="70">
        <f t="shared" si="4"/>
        <v>1.8800000000000001E-2</v>
      </c>
      <c r="K40" s="108">
        <v>32</v>
      </c>
      <c r="L40" s="109" t="s">
        <v>58</v>
      </c>
      <c r="M40" s="70">
        <f t="shared" si="0"/>
        <v>3.2000000000000002E-3</v>
      </c>
      <c r="N40" s="108">
        <v>23</v>
      </c>
      <c r="O40" s="109" t="s">
        <v>58</v>
      </c>
      <c r="P40" s="70">
        <f t="shared" si="1"/>
        <v>2.3E-3</v>
      </c>
    </row>
    <row r="41" spans="2:16">
      <c r="B41" s="108">
        <v>14</v>
      </c>
      <c r="C41" s="109" t="s">
        <v>57</v>
      </c>
      <c r="D41" s="95">
        <f t="shared" si="2"/>
        <v>7.1065989847715741E-5</v>
      </c>
      <c r="E41" s="110">
        <v>1.19</v>
      </c>
      <c r="F41" s="111">
        <v>8.1959999999999997</v>
      </c>
      <c r="G41" s="107">
        <f t="shared" si="3"/>
        <v>9.3859999999999992</v>
      </c>
      <c r="H41" s="108">
        <v>195</v>
      </c>
      <c r="I41" s="109" t="s">
        <v>58</v>
      </c>
      <c r="J41" s="70">
        <f t="shared" si="4"/>
        <v>1.95E-2</v>
      </c>
      <c r="K41" s="108">
        <v>33</v>
      </c>
      <c r="L41" s="109" t="s">
        <v>58</v>
      </c>
      <c r="M41" s="70">
        <f t="shared" si="0"/>
        <v>3.3E-3</v>
      </c>
      <c r="N41" s="108">
        <v>24</v>
      </c>
      <c r="O41" s="109" t="s">
        <v>58</v>
      </c>
      <c r="P41" s="70">
        <f t="shared" si="1"/>
        <v>2.4000000000000002E-3</v>
      </c>
    </row>
    <row r="42" spans="2:16">
      <c r="B42" s="108">
        <v>15</v>
      </c>
      <c r="C42" s="109" t="s">
        <v>57</v>
      </c>
      <c r="D42" s="95">
        <f t="shared" si="2"/>
        <v>7.6142131979695433E-5</v>
      </c>
      <c r="E42" s="110">
        <v>1.232</v>
      </c>
      <c r="F42" s="111">
        <v>8.4079999999999995</v>
      </c>
      <c r="G42" s="107">
        <f t="shared" si="3"/>
        <v>9.6399999999999988</v>
      </c>
      <c r="H42" s="108">
        <v>202</v>
      </c>
      <c r="I42" s="109" t="s">
        <v>58</v>
      </c>
      <c r="J42" s="70">
        <f t="shared" si="4"/>
        <v>2.0200000000000003E-2</v>
      </c>
      <c r="K42" s="108">
        <v>34</v>
      </c>
      <c r="L42" s="109" t="s">
        <v>58</v>
      </c>
      <c r="M42" s="70">
        <f t="shared" si="0"/>
        <v>3.4000000000000002E-3</v>
      </c>
      <c r="N42" s="108">
        <v>25</v>
      </c>
      <c r="O42" s="109" t="s">
        <v>58</v>
      </c>
      <c r="P42" s="70">
        <f t="shared" si="1"/>
        <v>2.5000000000000001E-3</v>
      </c>
    </row>
    <row r="43" spans="2:16">
      <c r="B43" s="108">
        <v>16</v>
      </c>
      <c r="C43" s="109" t="s">
        <v>57</v>
      </c>
      <c r="D43" s="95">
        <f t="shared" si="2"/>
        <v>8.1218274111675124E-5</v>
      </c>
      <c r="E43" s="110">
        <v>1.272</v>
      </c>
      <c r="F43" s="111">
        <v>8.6080000000000005</v>
      </c>
      <c r="G43" s="107">
        <f t="shared" si="3"/>
        <v>9.8800000000000008</v>
      </c>
      <c r="H43" s="108">
        <v>209</v>
      </c>
      <c r="I43" s="109" t="s">
        <v>58</v>
      </c>
      <c r="J43" s="70">
        <f t="shared" si="4"/>
        <v>2.0899999999999998E-2</v>
      </c>
      <c r="K43" s="108">
        <v>35</v>
      </c>
      <c r="L43" s="109" t="s">
        <v>58</v>
      </c>
      <c r="M43" s="70">
        <f t="shared" si="0"/>
        <v>3.5000000000000005E-3</v>
      </c>
      <c r="N43" s="108">
        <v>26</v>
      </c>
      <c r="O43" s="109" t="s">
        <v>58</v>
      </c>
      <c r="P43" s="70">
        <f t="shared" si="1"/>
        <v>2.5999999999999999E-3</v>
      </c>
    </row>
    <row r="44" spans="2:16">
      <c r="B44" s="108">
        <v>17</v>
      </c>
      <c r="C44" s="109" t="s">
        <v>57</v>
      </c>
      <c r="D44" s="95">
        <f t="shared" si="2"/>
        <v>8.629441624365483E-5</v>
      </c>
      <c r="E44" s="110">
        <v>1.3109999999999999</v>
      </c>
      <c r="F44" s="111">
        <v>8.7970000000000006</v>
      </c>
      <c r="G44" s="107">
        <f t="shared" si="3"/>
        <v>10.108000000000001</v>
      </c>
      <c r="H44" s="108">
        <v>216</v>
      </c>
      <c r="I44" s="109" t="s">
        <v>58</v>
      </c>
      <c r="J44" s="70">
        <f t="shared" si="4"/>
        <v>2.1600000000000001E-2</v>
      </c>
      <c r="K44" s="108">
        <v>36</v>
      </c>
      <c r="L44" s="109" t="s">
        <v>58</v>
      </c>
      <c r="M44" s="70">
        <f t="shared" si="0"/>
        <v>3.5999999999999999E-3</v>
      </c>
      <c r="N44" s="108">
        <v>27</v>
      </c>
      <c r="O44" s="109" t="s">
        <v>58</v>
      </c>
      <c r="P44" s="70">
        <f t="shared" si="1"/>
        <v>2.7000000000000001E-3</v>
      </c>
    </row>
    <row r="45" spans="2:16">
      <c r="B45" s="108">
        <v>18</v>
      </c>
      <c r="C45" s="109" t="s">
        <v>57</v>
      </c>
      <c r="D45" s="95">
        <f t="shared" si="2"/>
        <v>9.1370558375634508E-5</v>
      </c>
      <c r="E45" s="110">
        <v>1.349</v>
      </c>
      <c r="F45" s="111">
        <v>8.9770000000000003</v>
      </c>
      <c r="G45" s="107">
        <f t="shared" si="3"/>
        <v>10.326000000000001</v>
      </c>
      <c r="H45" s="108">
        <v>222</v>
      </c>
      <c r="I45" s="109" t="s">
        <v>58</v>
      </c>
      <c r="J45" s="70">
        <f t="shared" si="4"/>
        <v>2.2200000000000001E-2</v>
      </c>
      <c r="K45" s="108">
        <v>37</v>
      </c>
      <c r="L45" s="109" t="s">
        <v>58</v>
      </c>
      <c r="M45" s="70">
        <f t="shared" si="0"/>
        <v>3.6999999999999997E-3</v>
      </c>
      <c r="N45" s="108">
        <v>28</v>
      </c>
      <c r="O45" s="109" t="s">
        <v>58</v>
      </c>
      <c r="P45" s="70">
        <f t="shared" si="1"/>
        <v>2.8E-3</v>
      </c>
    </row>
    <row r="46" spans="2:16">
      <c r="B46" s="108">
        <v>20</v>
      </c>
      <c r="C46" s="109" t="s">
        <v>57</v>
      </c>
      <c r="D46" s="95">
        <f t="shared" si="2"/>
        <v>1.0152284263959391E-4</v>
      </c>
      <c r="E46" s="110">
        <v>1.4219999999999999</v>
      </c>
      <c r="F46" s="111">
        <v>9.3109999999999999</v>
      </c>
      <c r="G46" s="107">
        <f t="shared" si="3"/>
        <v>10.733000000000001</v>
      </c>
      <c r="H46" s="108">
        <v>235</v>
      </c>
      <c r="I46" s="109" t="s">
        <v>58</v>
      </c>
      <c r="J46" s="70">
        <f t="shared" si="4"/>
        <v>2.35E-2</v>
      </c>
      <c r="K46" s="108">
        <v>39</v>
      </c>
      <c r="L46" s="109" t="s">
        <v>58</v>
      </c>
      <c r="M46" s="70">
        <f t="shared" si="0"/>
        <v>3.8999999999999998E-3</v>
      </c>
      <c r="N46" s="108">
        <v>29</v>
      </c>
      <c r="O46" s="109" t="s">
        <v>58</v>
      </c>
      <c r="P46" s="70">
        <f t="shared" si="1"/>
        <v>2.9000000000000002E-3</v>
      </c>
    </row>
    <row r="47" spans="2:16">
      <c r="B47" s="108">
        <v>22.5</v>
      </c>
      <c r="C47" s="109" t="s">
        <v>57</v>
      </c>
      <c r="D47" s="95">
        <f t="shared" si="2"/>
        <v>1.1421319796954314E-4</v>
      </c>
      <c r="E47" s="110">
        <v>1.508</v>
      </c>
      <c r="F47" s="111">
        <v>9.6880000000000006</v>
      </c>
      <c r="G47" s="107">
        <f t="shared" si="3"/>
        <v>11.196000000000002</v>
      </c>
      <c r="H47" s="108">
        <v>250</v>
      </c>
      <c r="I47" s="109" t="s">
        <v>58</v>
      </c>
      <c r="J47" s="70">
        <f t="shared" si="4"/>
        <v>2.5000000000000001E-2</v>
      </c>
      <c r="K47" s="108">
        <v>41</v>
      </c>
      <c r="L47" s="109" t="s">
        <v>58</v>
      </c>
      <c r="M47" s="70">
        <f t="shared" si="0"/>
        <v>4.1000000000000003E-3</v>
      </c>
      <c r="N47" s="108">
        <v>31</v>
      </c>
      <c r="O47" s="109" t="s">
        <v>58</v>
      </c>
      <c r="P47" s="70">
        <f t="shared" si="1"/>
        <v>3.0999999999999999E-3</v>
      </c>
    </row>
    <row r="48" spans="2:16">
      <c r="B48" s="108">
        <v>25</v>
      </c>
      <c r="C48" s="109" t="s">
        <v>57</v>
      </c>
      <c r="D48" s="95">
        <f t="shared" si="2"/>
        <v>1.2690355329949239E-4</v>
      </c>
      <c r="E48" s="110">
        <v>1.59</v>
      </c>
      <c r="F48" s="111">
        <v>10.029999999999999</v>
      </c>
      <c r="G48" s="107">
        <f t="shared" si="3"/>
        <v>11.62</v>
      </c>
      <c r="H48" s="108">
        <v>265</v>
      </c>
      <c r="I48" s="109" t="s">
        <v>58</v>
      </c>
      <c r="J48" s="70">
        <f t="shared" si="4"/>
        <v>2.6500000000000003E-2</v>
      </c>
      <c r="K48" s="108">
        <v>43</v>
      </c>
      <c r="L48" s="109" t="s">
        <v>58</v>
      </c>
      <c r="M48" s="70">
        <f t="shared" si="0"/>
        <v>4.3E-3</v>
      </c>
      <c r="N48" s="108">
        <v>33</v>
      </c>
      <c r="O48" s="109" t="s">
        <v>58</v>
      </c>
      <c r="P48" s="70">
        <f t="shared" si="1"/>
        <v>3.3E-3</v>
      </c>
    </row>
    <row r="49" spans="2:16">
      <c r="B49" s="108">
        <v>27.5</v>
      </c>
      <c r="C49" s="109" t="s">
        <v>57</v>
      </c>
      <c r="D49" s="95">
        <f t="shared" si="2"/>
        <v>1.3959390862944163E-4</v>
      </c>
      <c r="E49" s="110">
        <v>1.6679999999999999</v>
      </c>
      <c r="F49" s="111">
        <v>10.34</v>
      </c>
      <c r="G49" s="107">
        <f t="shared" si="3"/>
        <v>12.007999999999999</v>
      </c>
      <c r="H49" s="108">
        <v>279</v>
      </c>
      <c r="I49" s="109" t="s">
        <v>58</v>
      </c>
      <c r="J49" s="70">
        <f t="shared" si="4"/>
        <v>2.7900000000000001E-2</v>
      </c>
      <c r="K49" s="108">
        <v>45</v>
      </c>
      <c r="L49" s="109" t="s">
        <v>58</v>
      </c>
      <c r="M49" s="70">
        <f t="shared" si="0"/>
        <v>4.4999999999999997E-3</v>
      </c>
      <c r="N49" s="108">
        <v>34</v>
      </c>
      <c r="O49" s="109" t="s">
        <v>58</v>
      </c>
      <c r="P49" s="70">
        <f t="shared" si="1"/>
        <v>3.4000000000000002E-3</v>
      </c>
    </row>
    <row r="50" spans="2:16">
      <c r="B50" s="108">
        <v>30</v>
      </c>
      <c r="C50" s="109" t="s">
        <v>57</v>
      </c>
      <c r="D50" s="95">
        <f t="shared" si="2"/>
        <v>1.5228426395939087E-4</v>
      </c>
      <c r="E50" s="110">
        <v>1.742</v>
      </c>
      <c r="F50" s="111">
        <v>10.62</v>
      </c>
      <c r="G50" s="107">
        <f t="shared" si="3"/>
        <v>12.361999999999998</v>
      </c>
      <c r="H50" s="108">
        <v>293</v>
      </c>
      <c r="I50" s="109" t="s">
        <v>58</v>
      </c>
      <c r="J50" s="70">
        <f t="shared" si="4"/>
        <v>2.93E-2</v>
      </c>
      <c r="K50" s="108">
        <v>47</v>
      </c>
      <c r="L50" s="109" t="s">
        <v>58</v>
      </c>
      <c r="M50" s="70">
        <f t="shared" si="0"/>
        <v>4.7000000000000002E-3</v>
      </c>
      <c r="N50" s="108">
        <v>36</v>
      </c>
      <c r="O50" s="109" t="s">
        <v>58</v>
      </c>
      <c r="P50" s="70">
        <f t="shared" si="1"/>
        <v>3.5999999999999999E-3</v>
      </c>
    </row>
    <row r="51" spans="2:16">
      <c r="B51" s="108">
        <v>32.5</v>
      </c>
      <c r="C51" s="109" t="s">
        <v>57</v>
      </c>
      <c r="D51" s="95">
        <f t="shared" si="2"/>
        <v>1.649746192893401E-4</v>
      </c>
      <c r="E51" s="110">
        <v>1.8129999999999999</v>
      </c>
      <c r="F51" s="111">
        <v>10.88</v>
      </c>
      <c r="G51" s="107">
        <f t="shared" si="3"/>
        <v>12.693000000000001</v>
      </c>
      <c r="H51" s="108">
        <v>306</v>
      </c>
      <c r="I51" s="109" t="s">
        <v>58</v>
      </c>
      <c r="J51" s="70">
        <f t="shared" si="4"/>
        <v>3.0599999999999999E-2</v>
      </c>
      <c r="K51" s="108">
        <v>48</v>
      </c>
      <c r="L51" s="109" t="s">
        <v>58</v>
      </c>
      <c r="M51" s="70">
        <f t="shared" si="0"/>
        <v>4.8000000000000004E-3</v>
      </c>
      <c r="N51" s="108">
        <v>37</v>
      </c>
      <c r="O51" s="109" t="s">
        <v>58</v>
      </c>
      <c r="P51" s="70">
        <f t="shared" si="1"/>
        <v>3.6999999999999997E-3</v>
      </c>
    </row>
    <row r="52" spans="2:16">
      <c r="B52" s="108">
        <v>35</v>
      </c>
      <c r="C52" s="109" t="s">
        <v>57</v>
      </c>
      <c r="D52" s="95">
        <f t="shared" si="2"/>
        <v>1.7766497461928937E-4</v>
      </c>
      <c r="E52" s="110">
        <v>1.881</v>
      </c>
      <c r="F52" s="111">
        <v>11.12</v>
      </c>
      <c r="G52" s="107">
        <f t="shared" si="3"/>
        <v>13.000999999999999</v>
      </c>
      <c r="H52" s="108">
        <v>319</v>
      </c>
      <c r="I52" s="109" t="s">
        <v>58</v>
      </c>
      <c r="J52" s="70">
        <f t="shared" si="4"/>
        <v>3.1899999999999998E-2</v>
      </c>
      <c r="K52" s="108">
        <v>50</v>
      </c>
      <c r="L52" s="109" t="s">
        <v>58</v>
      </c>
      <c r="M52" s="70">
        <f t="shared" si="0"/>
        <v>5.0000000000000001E-3</v>
      </c>
      <c r="N52" s="108">
        <v>39</v>
      </c>
      <c r="O52" s="109" t="s">
        <v>58</v>
      </c>
      <c r="P52" s="70">
        <f t="shared" si="1"/>
        <v>3.8999999999999998E-3</v>
      </c>
    </row>
    <row r="53" spans="2:16">
      <c r="B53" s="108">
        <v>37.5</v>
      </c>
      <c r="C53" s="109" t="s">
        <v>57</v>
      </c>
      <c r="D53" s="95">
        <f t="shared" si="2"/>
        <v>1.9035532994923857E-4</v>
      </c>
      <c r="E53" s="110">
        <v>1.9470000000000001</v>
      </c>
      <c r="F53" s="111">
        <v>11.34</v>
      </c>
      <c r="G53" s="107">
        <f t="shared" si="3"/>
        <v>13.286999999999999</v>
      </c>
      <c r="H53" s="108">
        <v>332</v>
      </c>
      <c r="I53" s="109" t="s">
        <v>58</v>
      </c>
      <c r="J53" s="70">
        <f t="shared" si="4"/>
        <v>3.32E-2</v>
      </c>
      <c r="K53" s="108">
        <v>52</v>
      </c>
      <c r="L53" s="109" t="s">
        <v>58</v>
      </c>
      <c r="M53" s="70">
        <f t="shared" si="0"/>
        <v>5.1999999999999998E-3</v>
      </c>
      <c r="N53" s="108">
        <v>40</v>
      </c>
      <c r="O53" s="109" t="s">
        <v>58</v>
      </c>
      <c r="P53" s="70">
        <f t="shared" si="1"/>
        <v>4.0000000000000001E-3</v>
      </c>
    </row>
    <row r="54" spans="2:16">
      <c r="B54" s="108">
        <v>40</v>
      </c>
      <c r="C54" s="109" t="s">
        <v>57</v>
      </c>
      <c r="D54" s="95">
        <f t="shared" si="2"/>
        <v>2.0304568527918781E-4</v>
      </c>
      <c r="E54" s="110">
        <v>2.0110000000000001</v>
      </c>
      <c r="F54" s="111">
        <v>11.55</v>
      </c>
      <c r="G54" s="107">
        <f t="shared" si="3"/>
        <v>13.561</v>
      </c>
      <c r="H54" s="108">
        <v>345</v>
      </c>
      <c r="I54" s="109" t="s">
        <v>58</v>
      </c>
      <c r="J54" s="70">
        <f t="shared" si="4"/>
        <v>3.4499999999999996E-2</v>
      </c>
      <c r="K54" s="108">
        <v>53</v>
      </c>
      <c r="L54" s="109" t="s">
        <v>58</v>
      </c>
      <c r="M54" s="70">
        <f t="shared" si="0"/>
        <v>5.3E-3</v>
      </c>
      <c r="N54" s="108">
        <v>42</v>
      </c>
      <c r="O54" s="109" t="s">
        <v>58</v>
      </c>
      <c r="P54" s="70">
        <f t="shared" si="1"/>
        <v>4.2000000000000006E-3</v>
      </c>
    </row>
    <row r="55" spans="2:16">
      <c r="B55" s="108">
        <v>45</v>
      </c>
      <c r="C55" s="109" t="s">
        <v>57</v>
      </c>
      <c r="D55" s="95">
        <f t="shared" si="2"/>
        <v>2.2842639593908628E-4</v>
      </c>
      <c r="E55" s="110">
        <v>2.133</v>
      </c>
      <c r="F55" s="111">
        <v>11.93</v>
      </c>
      <c r="G55" s="107">
        <f t="shared" si="3"/>
        <v>14.062999999999999</v>
      </c>
      <c r="H55" s="108">
        <v>369</v>
      </c>
      <c r="I55" s="109" t="s">
        <v>58</v>
      </c>
      <c r="J55" s="70">
        <f t="shared" si="4"/>
        <v>3.6900000000000002E-2</v>
      </c>
      <c r="K55" s="108">
        <v>56</v>
      </c>
      <c r="L55" s="109" t="s">
        <v>58</v>
      </c>
      <c r="M55" s="70">
        <f t="shared" si="0"/>
        <v>5.5999999999999999E-3</v>
      </c>
      <c r="N55" s="108">
        <v>44</v>
      </c>
      <c r="O55" s="109" t="s">
        <v>58</v>
      </c>
      <c r="P55" s="70">
        <f t="shared" si="1"/>
        <v>4.3999999999999994E-3</v>
      </c>
    </row>
    <row r="56" spans="2:16">
      <c r="B56" s="108">
        <v>50</v>
      </c>
      <c r="C56" s="109" t="s">
        <v>57</v>
      </c>
      <c r="D56" s="95">
        <f t="shared" si="2"/>
        <v>2.5380710659898478E-4</v>
      </c>
      <c r="E56" s="110">
        <v>2.2490000000000001</v>
      </c>
      <c r="F56" s="111">
        <v>12.26</v>
      </c>
      <c r="G56" s="107">
        <f t="shared" si="3"/>
        <v>14.509</v>
      </c>
      <c r="H56" s="108">
        <v>393</v>
      </c>
      <c r="I56" s="109" t="s">
        <v>58</v>
      </c>
      <c r="J56" s="70">
        <f t="shared" si="4"/>
        <v>3.9300000000000002E-2</v>
      </c>
      <c r="K56" s="108">
        <v>59</v>
      </c>
      <c r="L56" s="109" t="s">
        <v>58</v>
      </c>
      <c r="M56" s="70">
        <f t="shared" si="0"/>
        <v>5.8999999999999999E-3</v>
      </c>
      <c r="N56" s="108">
        <v>47</v>
      </c>
      <c r="O56" s="109" t="s">
        <v>58</v>
      </c>
      <c r="P56" s="70">
        <f t="shared" si="1"/>
        <v>4.7000000000000002E-3</v>
      </c>
    </row>
    <row r="57" spans="2:16">
      <c r="B57" s="108">
        <v>55</v>
      </c>
      <c r="C57" s="109" t="s">
        <v>57</v>
      </c>
      <c r="D57" s="95">
        <f t="shared" si="2"/>
        <v>2.7918781725888326E-4</v>
      </c>
      <c r="E57" s="110">
        <v>2.359</v>
      </c>
      <c r="F57" s="111">
        <v>12.56</v>
      </c>
      <c r="G57" s="107">
        <f t="shared" si="3"/>
        <v>14.919</v>
      </c>
      <c r="H57" s="108">
        <v>416</v>
      </c>
      <c r="I57" s="109" t="s">
        <v>58</v>
      </c>
      <c r="J57" s="70">
        <f t="shared" si="4"/>
        <v>4.1599999999999998E-2</v>
      </c>
      <c r="K57" s="108">
        <v>62</v>
      </c>
      <c r="L57" s="109" t="s">
        <v>58</v>
      </c>
      <c r="M57" s="70">
        <f t="shared" si="0"/>
        <v>6.1999999999999998E-3</v>
      </c>
      <c r="N57" s="108">
        <v>50</v>
      </c>
      <c r="O57" s="109" t="s">
        <v>58</v>
      </c>
      <c r="P57" s="70">
        <f t="shared" si="1"/>
        <v>5.0000000000000001E-3</v>
      </c>
    </row>
    <row r="58" spans="2:16">
      <c r="B58" s="108">
        <v>60</v>
      </c>
      <c r="C58" s="109" t="s">
        <v>57</v>
      </c>
      <c r="D58" s="95">
        <f t="shared" si="2"/>
        <v>3.0456852791878173E-4</v>
      </c>
      <c r="E58" s="110">
        <v>2.4630000000000001</v>
      </c>
      <c r="F58" s="111">
        <v>12.82</v>
      </c>
      <c r="G58" s="107">
        <f t="shared" si="3"/>
        <v>15.283000000000001</v>
      </c>
      <c r="H58" s="108">
        <v>438</v>
      </c>
      <c r="I58" s="109" t="s">
        <v>58</v>
      </c>
      <c r="J58" s="70">
        <f t="shared" si="4"/>
        <v>4.3799999999999999E-2</v>
      </c>
      <c r="K58" s="108">
        <v>64</v>
      </c>
      <c r="L58" s="109" t="s">
        <v>58</v>
      </c>
      <c r="M58" s="70">
        <f t="shared" si="0"/>
        <v>6.4000000000000003E-3</v>
      </c>
      <c r="N58" s="108">
        <v>52</v>
      </c>
      <c r="O58" s="109" t="s">
        <v>58</v>
      </c>
      <c r="P58" s="70">
        <f t="shared" si="1"/>
        <v>5.1999999999999998E-3</v>
      </c>
    </row>
    <row r="59" spans="2:16">
      <c r="B59" s="108">
        <v>65</v>
      </c>
      <c r="C59" s="109" t="s">
        <v>57</v>
      </c>
      <c r="D59" s="95">
        <f t="shared" si="2"/>
        <v>3.299492385786802E-4</v>
      </c>
      <c r="E59" s="110">
        <v>2.5640000000000001</v>
      </c>
      <c r="F59" s="111">
        <v>13.06</v>
      </c>
      <c r="G59" s="107">
        <f t="shared" si="3"/>
        <v>15.624000000000001</v>
      </c>
      <c r="H59" s="108">
        <v>460</v>
      </c>
      <c r="I59" s="109" t="s">
        <v>58</v>
      </c>
      <c r="J59" s="70">
        <f t="shared" si="4"/>
        <v>4.5999999999999999E-2</v>
      </c>
      <c r="K59" s="108">
        <v>67</v>
      </c>
      <c r="L59" s="109" t="s">
        <v>58</v>
      </c>
      <c r="M59" s="70">
        <f t="shared" si="0"/>
        <v>6.7000000000000002E-3</v>
      </c>
      <c r="N59" s="108">
        <v>54</v>
      </c>
      <c r="O59" s="109" t="s">
        <v>58</v>
      </c>
      <c r="P59" s="70">
        <f t="shared" si="1"/>
        <v>5.4000000000000003E-3</v>
      </c>
    </row>
    <row r="60" spans="2:16">
      <c r="B60" s="108">
        <v>70</v>
      </c>
      <c r="C60" s="109" t="s">
        <v>57</v>
      </c>
      <c r="D60" s="95">
        <f t="shared" si="2"/>
        <v>3.5532994923857873E-4</v>
      </c>
      <c r="E60" s="110">
        <v>2.661</v>
      </c>
      <c r="F60" s="111">
        <v>13.28</v>
      </c>
      <c r="G60" s="107">
        <f t="shared" si="3"/>
        <v>15.940999999999999</v>
      </c>
      <c r="H60" s="108">
        <v>481</v>
      </c>
      <c r="I60" s="109" t="s">
        <v>58</v>
      </c>
      <c r="J60" s="70">
        <f t="shared" si="4"/>
        <v>4.8099999999999997E-2</v>
      </c>
      <c r="K60" s="108">
        <v>69</v>
      </c>
      <c r="L60" s="109" t="s">
        <v>58</v>
      </c>
      <c r="M60" s="70">
        <f t="shared" si="0"/>
        <v>6.9000000000000008E-3</v>
      </c>
      <c r="N60" s="108">
        <v>57</v>
      </c>
      <c r="O60" s="109" t="s">
        <v>58</v>
      </c>
      <c r="P60" s="70">
        <f t="shared" si="1"/>
        <v>5.7000000000000002E-3</v>
      </c>
    </row>
    <row r="61" spans="2:16">
      <c r="B61" s="108">
        <v>80</v>
      </c>
      <c r="C61" s="109" t="s">
        <v>57</v>
      </c>
      <c r="D61" s="95">
        <f t="shared" si="2"/>
        <v>4.0609137055837562E-4</v>
      </c>
      <c r="E61" s="110">
        <v>2.8450000000000002</v>
      </c>
      <c r="F61" s="111">
        <v>13.67</v>
      </c>
      <c r="G61" s="107">
        <f t="shared" si="3"/>
        <v>16.515000000000001</v>
      </c>
      <c r="H61" s="108">
        <v>523</v>
      </c>
      <c r="I61" s="109" t="s">
        <v>58</v>
      </c>
      <c r="J61" s="70">
        <f t="shared" si="4"/>
        <v>5.2299999999999999E-2</v>
      </c>
      <c r="K61" s="108">
        <v>74</v>
      </c>
      <c r="L61" s="109" t="s">
        <v>58</v>
      </c>
      <c r="M61" s="70">
        <f t="shared" si="0"/>
        <v>7.3999999999999995E-3</v>
      </c>
      <c r="N61" s="108">
        <v>61</v>
      </c>
      <c r="O61" s="109" t="s">
        <v>58</v>
      </c>
      <c r="P61" s="70">
        <f t="shared" si="1"/>
        <v>6.0999999999999995E-3</v>
      </c>
    </row>
    <row r="62" spans="2:16">
      <c r="B62" s="108">
        <v>90</v>
      </c>
      <c r="C62" s="109" t="s">
        <v>57</v>
      </c>
      <c r="D62" s="95">
        <f t="shared" si="2"/>
        <v>4.5685279187817257E-4</v>
      </c>
      <c r="E62" s="110">
        <v>3.0169999999999999</v>
      </c>
      <c r="F62" s="111">
        <v>13.99</v>
      </c>
      <c r="G62" s="107">
        <f t="shared" si="3"/>
        <v>17.007000000000001</v>
      </c>
      <c r="H62" s="108">
        <v>563</v>
      </c>
      <c r="I62" s="109" t="s">
        <v>58</v>
      </c>
      <c r="J62" s="70">
        <f t="shared" si="4"/>
        <v>5.6299999999999996E-2</v>
      </c>
      <c r="K62" s="108">
        <v>79</v>
      </c>
      <c r="L62" s="109" t="s">
        <v>58</v>
      </c>
      <c r="M62" s="70">
        <f t="shared" si="0"/>
        <v>7.9000000000000008E-3</v>
      </c>
      <c r="N62" s="108">
        <v>66</v>
      </c>
      <c r="O62" s="109" t="s">
        <v>58</v>
      </c>
      <c r="P62" s="70">
        <f t="shared" si="1"/>
        <v>6.6E-3</v>
      </c>
    </row>
    <row r="63" spans="2:16">
      <c r="B63" s="108">
        <v>100</v>
      </c>
      <c r="C63" s="109" t="s">
        <v>57</v>
      </c>
      <c r="D63" s="95">
        <f t="shared" si="2"/>
        <v>5.0761421319796957E-4</v>
      </c>
      <c r="E63" s="110">
        <v>3.18</v>
      </c>
      <c r="F63" s="111">
        <v>14.27</v>
      </c>
      <c r="G63" s="107">
        <f t="shared" si="3"/>
        <v>17.45</v>
      </c>
      <c r="H63" s="108">
        <v>603</v>
      </c>
      <c r="I63" s="109" t="s">
        <v>58</v>
      </c>
      <c r="J63" s="70">
        <f t="shared" si="4"/>
        <v>6.0299999999999999E-2</v>
      </c>
      <c r="K63" s="108">
        <v>83</v>
      </c>
      <c r="L63" s="109" t="s">
        <v>58</v>
      </c>
      <c r="M63" s="70">
        <f t="shared" si="0"/>
        <v>8.3000000000000001E-3</v>
      </c>
      <c r="N63" s="108">
        <v>70</v>
      </c>
      <c r="O63" s="109" t="s">
        <v>58</v>
      </c>
      <c r="P63" s="70">
        <f t="shared" si="1"/>
        <v>7.000000000000001E-3</v>
      </c>
    </row>
    <row r="64" spans="2:16">
      <c r="B64" s="108">
        <v>110</v>
      </c>
      <c r="C64" s="109" t="s">
        <v>57</v>
      </c>
      <c r="D64" s="95">
        <f t="shared" si="2"/>
        <v>5.5837563451776651E-4</v>
      </c>
      <c r="E64" s="110">
        <v>3.3359999999999999</v>
      </c>
      <c r="F64" s="111">
        <v>14.51</v>
      </c>
      <c r="G64" s="107">
        <f t="shared" si="3"/>
        <v>17.846</v>
      </c>
      <c r="H64" s="108">
        <v>641</v>
      </c>
      <c r="I64" s="109" t="s">
        <v>58</v>
      </c>
      <c r="J64" s="70">
        <f t="shared" si="4"/>
        <v>6.4100000000000004E-2</v>
      </c>
      <c r="K64" s="108">
        <v>88</v>
      </c>
      <c r="L64" s="109" t="s">
        <v>58</v>
      </c>
      <c r="M64" s="70">
        <f t="shared" si="0"/>
        <v>8.7999999999999988E-3</v>
      </c>
      <c r="N64" s="108">
        <v>74</v>
      </c>
      <c r="O64" s="109" t="s">
        <v>58</v>
      </c>
      <c r="P64" s="70">
        <f t="shared" si="1"/>
        <v>7.3999999999999995E-3</v>
      </c>
    </row>
    <row r="65" spans="2:16">
      <c r="B65" s="108">
        <v>120</v>
      </c>
      <c r="C65" s="109" t="s">
        <v>57</v>
      </c>
      <c r="D65" s="95">
        <f t="shared" si="2"/>
        <v>6.0913705583756346E-4</v>
      </c>
      <c r="E65" s="110">
        <v>3.484</v>
      </c>
      <c r="F65" s="111">
        <v>14.72</v>
      </c>
      <c r="G65" s="107">
        <f t="shared" si="3"/>
        <v>18.204000000000001</v>
      </c>
      <c r="H65" s="108">
        <v>679</v>
      </c>
      <c r="I65" s="109" t="s">
        <v>58</v>
      </c>
      <c r="J65" s="70">
        <f t="shared" si="4"/>
        <v>6.7900000000000002E-2</v>
      </c>
      <c r="K65" s="108">
        <v>92</v>
      </c>
      <c r="L65" s="109" t="s">
        <v>58</v>
      </c>
      <c r="M65" s="70">
        <f t="shared" si="0"/>
        <v>9.1999999999999998E-3</v>
      </c>
      <c r="N65" s="108">
        <v>78</v>
      </c>
      <c r="O65" s="109" t="s">
        <v>58</v>
      </c>
      <c r="P65" s="70">
        <f t="shared" si="1"/>
        <v>7.7999999999999996E-3</v>
      </c>
    </row>
    <row r="66" spans="2:16">
      <c r="B66" s="108">
        <v>130</v>
      </c>
      <c r="C66" s="109" t="s">
        <v>57</v>
      </c>
      <c r="D66" s="95">
        <f t="shared" si="2"/>
        <v>6.5989847715736041E-4</v>
      </c>
      <c r="E66" s="110">
        <v>3.6259999999999999</v>
      </c>
      <c r="F66" s="111">
        <v>14.9</v>
      </c>
      <c r="G66" s="107">
        <f t="shared" si="3"/>
        <v>18.526</v>
      </c>
      <c r="H66" s="108">
        <v>716</v>
      </c>
      <c r="I66" s="109" t="s">
        <v>58</v>
      </c>
      <c r="J66" s="70">
        <f t="shared" si="4"/>
        <v>7.1599999999999997E-2</v>
      </c>
      <c r="K66" s="108">
        <v>96</v>
      </c>
      <c r="L66" s="109" t="s">
        <v>58</v>
      </c>
      <c r="M66" s="70">
        <f t="shared" si="0"/>
        <v>9.6000000000000009E-3</v>
      </c>
      <c r="N66" s="108">
        <v>81</v>
      </c>
      <c r="O66" s="109" t="s">
        <v>58</v>
      </c>
      <c r="P66" s="70">
        <f t="shared" si="1"/>
        <v>8.0999999999999996E-3</v>
      </c>
    </row>
    <row r="67" spans="2:16">
      <c r="B67" s="108">
        <v>140</v>
      </c>
      <c r="C67" s="109" t="s">
        <v>57</v>
      </c>
      <c r="D67" s="95">
        <f t="shared" si="2"/>
        <v>7.1065989847715746E-4</v>
      </c>
      <c r="E67" s="110">
        <v>3.7629999999999999</v>
      </c>
      <c r="F67" s="111">
        <v>15.06</v>
      </c>
      <c r="G67" s="107">
        <f t="shared" si="3"/>
        <v>18.823</v>
      </c>
      <c r="H67" s="108">
        <v>752</v>
      </c>
      <c r="I67" s="109" t="s">
        <v>58</v>
      </c>
      <c r="J67" s="70">
        <f t="shared" si="4"/>
        <v>7.5200000000000003E-2</v>
      </c>
      <c r="K67" s="108">
        <v>100</v>
      </c>
      <c r="L67" s="109" t="s">
        <v>58</v>
      </c>
      <c r="M67" s="70">
        <f t="shared" si="0"/>
        <v>0.01</v>
      </c>
      <c r="N67" s="108">
        <v>85</v>
      </c>
      <c r="O67" s="109" t="s">
        <v>58</v>
      </c>
      <c r="P67" s="70">
        <f t="shared" si="1"/>
        <v>8.5000000000000006E-3</v>
      </c>
    </row>
    <row r="68" spans="2:16">
      <c r="B68" s="108">
        <v>150</v>
      </c>
      <c r="C68" s="109" t="s">
        <v>57</v>
      </c>
      <c r="D68" s="95">
        <f t="shared" si="2"/>
        <v>7.614213197969543E-4</v>
      </c>
      <c r="E68" s="110">
        <v>3.895</v>
      </c>
      <c r="F68" s="111">
        <v>15.2</v>
      </c>
      <c r="G68" s="107">
        <f t="shared" si="3"/>
        <v>19.094999999999999</v>
      </c>
      <c r="H68" s="108">
        <v>788</v>
      </c>
      <c r="I68" s="109" t="s">
        <v>58</v>
      </c>
      <c r="J68" s="70">
        <f t="shared" si="4"/>
        <v>7.8800000000000009E-2</v>
      </c>
      <c r="K68" s="108">
        <v>103</v>
      </c>
      <c r="L68" s="109" t="s">
        <v>58</v>
      </c>
      <c r="M68" s="70">
        <f t="shared" si="0"/>
        <v>1.03E-2</v>
      </c>
      <c r="N68" s="108">
        <v>89</v>
      </c>
      <c r="O68" s="109" t="s">
        <v>58</v>
      </c>
      <c r="P68" s="70">
        <f t="shared" si="1"/>
        <v>8.8999999999999999E-3</v>
      </c>
    </row>
    <row r="69" spans="2:16">
      <c r="B69" s="108">
        <v>160</v>
      </c>
      <c r="C69" s="109" t="s">
        <v>57</v>
      </c>
      <c r="D69" s="95">
        <f t="shared" si="2"/>
        <v>8.1218274111675124E-4</v>
      </c>
      <c r="E69" s="110">
        <v>4.0229999999999997</v>
      </c>
      <c r="F69" s="111">
        <v>15.33</v>
      </c>
      <c r="G69" s="107">
        <f t="shared" si="3"/>
        <v>19.353000000000002</v>
      </c>
      <c r="H69" s="108">
        <v>823</v>
      </c>
      <c r="I69" s="109" t="s">
        <v>58</v>
      </c>
      <c r="J69" s="70">
        <f t="shared" si="4"/>
        <v>8.2299999999999998E-2</v>
      </c>
      <c r="K69" s="108">
        <v>107</v>
      </c>
      <c r="L69" s="109" t="s">
        <v>58</v>
      </c>
      <c r="M69" s="70">
        <f t="shared" si="0"/>
        <v>1.0699999999999999E-2</v>
      </c>
      <c r="N69" s="108">
        <v>92</v>
      </c>
      <c r="O69" s="109" t="s">
        <v>58</v>
      </c>
      <c r="P69" s="70">
        <f t="shared" si="1"/>
        <v>9.1999999999999998E-3</v>
      </c>
    </row>
    <row r="70" spans="2:16">
      <c r="B70" s="108">
        <v>170</v>
      </c>
      <c r="C70" s="109" t="s">
        <v>57</v>
      </c>
      <c r="D70" s="95">
        <f t="shared" si="2"/>
        <v>8.629441624365483E-4</v>
      </c>
      <c r="E70" s="110">
        <v>4.1470000000000002</v>
      </c>
      <c r="F70" s="111">
        <v>15.44</v>
      </c>
      <c r="G70" s="107">
        <f t="shared" si="3"/>
        <v>19.587</v>
      </c>
      <c r="H70" s="108">
        <v>858</v>
      </c>
      <c r="I70" s="109" t="s">
        <v>58</v>
      </c>
      <c r="J70" s="70">
        <f t="shared" si="4"/>
        <v>8.5800000000000001E-2</v>
      </c>
      <c r="K70" s="108">
        <v>111</v>
      </c>
      <c r="L70" s="109" t="s">
        <v>58</v>
      </c>
      <c r="M70" s="70">
        <f t="shared" si="0"/>
        <v>1.11E-2</v>
      </c>
      <c r="N70" s="108">
        <v>96</v>
      </c>
      <c r="O70" s="109" t="s">
        <v>58</v>
      </c>
      <c r="P70" s="70">
        <f t="shared" si="1"/>
        <v>9.6000000000000009E-3</v>
      </c>
    </row>
    <row r="71" spans="2:16">
      <c r="B71" s="108">
        <v>180</v>
      </c>
      <c r="C71" s="109" t="s">
        <v>57</v>
      </c>
      <c r="D71" s="95">
        <f t="shared" si="2"/>
        <v>9.1370558375634514E-4</v>
      </c>
      <c r="E71" s="110">
        <v>4.2670000000000003</v>
      </c>
      <c r="F71" s="111">
        <v>15.54</v>
      </c>
      <c r="G71" s="107">
        <f t="shared" si="3"/>
        <v>19.806999999999999</v>
      </c>
      <c r="H71" s="108">
        <v>893</v>
      </c>
      <c r="I71" s="109" t="s">
        <v>58</v>
      </c>
      <c r="J71" s="70">
        <f t="shared" si="4"/>
        <v>8.9300000000000004E-2</v>
      </c>
      <c r="K71" s="108">
        <v>114</v>
      </c>
      <c r="L71" s="109" t="s">
        <v>58</v>
      </c>
      <c r="M71" s="70">
        <f t="shared" si="0"/>
        <v>1.14E-2</v>
      </c>
      <c r="N71" s="108">
        <v>99</v>
      </c>
      <c r="O71" s="109" t="s">
        <v>58</v>
      </c>
      <c r="P71" s="70">
        <f t="shared" si="1"/>
        <v>9.9000000000000008E-3</v>
      </c>
    </row>
    <row r="72" spans="2:16">
      <c r="B72" s="108">
        <v>200</v>
      </c>
      <c r="C72" s="109" t="s">
        <v>57</v>
      </c>
      <c r="D72" s="95">
        <f t="shared" si="2"/>
        <v>1.0152284263959391E-3</v>
      </c>
      <c r="E72" s="110">
        <v>4.4980000000000002</v>
      </c>
      <c r="F72" s="111">
        <v>15.7</v>
      </c>
      <c r="G72" s="107">
        <f t="shared" si="3"/>
        <v>20.198</v>
      </c>
      <c r="H72" s="108">
        <v>961</v>
      </c>
      <c r="I72" s="109" t="s">
        <v>58</v>
      </c>
      <c r="J72" s="70">
        <f t="shared" si="4"/>
        <v>9.6099999999999991E-2</v>
      </c>
      <c r="K72" s="108">
        <v>121</v>
      </c>
      <c r="L72" s="109" t="s">
        <v>58</v>
      </c>
      <c r="M72" s="70">
        <f t="shared" si="0"/>
        <v>1.21E-2</v>
      </c>
      <c r="N72" s="108">
        <v>106</v>
      </c>
      <c r="O72" s="109" t="s">
        <v>58</v>
      </c>
      <c r="P72" s="70">
        <f t="shared" si="1"/>
        <v>1.06E-2</v>
      </c>
    </row>
    <row r="73" spans="2:16">
      <c r="B73" s="108">
        <v>225</v>
      </c>
      <c r="C73" s="109" t="s">
        <v>57</v>
      </c>
      <c r="D73" s="95">
        <f t="shared" si="2"/>
        <v>1.1421319796954316E-3</v>
      </c>
      <c r="E73" s="110">
        <v>4.7709999999999999</v>
      </c>
      <c r="F73" s="111">
        <v>15.86</v>
      </c>
      <c r="G73" s="107">
        <f t="shared" si="3"/>
        <v>20.631</v>
      </c>
      <c r="H73" s="108">
        <v>1044</v>
      </c>
      <c r="I73" s="109" t="s">
        <v>58</v>
      </c>
      <c r="J73" s="70">
        <f t="shared" si="4"/>
        <v>0.10440000000000001</v>
      </c>
      <c r="K73" s="108">
        <v>130</v>
      </c>
      <c r="L73" s="109" t="s">
        <v>58</v>
      </c>
      <c r="M73" s="70">
        <f t="shared" si="0"/>
        <v>1.3000000000000001E-2</v>
      </c>
      <c r="N73" s="108">
        <v>114</v>
      </c>
      <c r="O73" s="109" t="s">
        <v>58</v>
      </c>
      <c r="P73" s="70">
        <f t="shared" si="1"/>
        <v>1.14E-2</v>
      </c>
    </row>
    <row r="74" spans="2:16">
      <c r="B74" s="108">
        <v>250</v>
      </c>
      <c r="C74" s="109" t="s">
        <v>57</v>
      </c>
      <c r="D74" s="95">
        <f t="shared" si="2"/>
        <v>1.2690355329949238E-3</v>
      </c>
      <c r="E74" s="110">
        <v>5.0289999999999999</v>
      </c>
      <c r="F74" s="111">
        <v>15.97</v>
      </c>
      <c r="G74" s="107">
        <f t="shared" si="3"/>
        <v>20.999000000000002</v>
      </c>
      <c r="H74" s="108">
        <v>1126</v>
      </c>
      <c r="I74" s="109" t="s">
        <v>58</v>
      </c>
      <c r="J74" s="70">
        <f t="shared" si="4"/>
        <v>0.11259999999999999</v>
      </c>
      <c r="K74" s="108">
        <v>138</v>
      </c>
      <c r="L74" s="109" t="s">
        <v>58</v>
      </c>
      <c r="M74" s="70">
        <f t="shared" si="0"/>
        <v>1.3800000000000002E-2</v>
      </c>
      <c r="N74" s="108">
        <v>122</v>
      </c>
      <c r="O74" s="109" t="s">
        <v>58</v>
      </c>
      <c r="P74" s="70">
        <f t="shared" si="1"/>
        <v>1.2199999999999999E-2</v>
      </c>
    </row>
    <row r="75" spans="2:16">
      <c r="B75" s="108">
        <v>275</v>
      </c>
      <c r="C75" s="109" t="s">
        <v>57</v>
      </c>
      <c r="D75" s="95">
        <f t="shared" si="2"/>
        <v>1.3959390862944164E-3</v>
      </c>
      <c r="E75" s="110">
        <v>5.274</v>
      </c>
      <c r="F75" s="111">
        <v>16.05</v>
      </c>
      <c r="G75" s="107">
        <f t="shared" si="3"/>
        <v>21.324000000000002</v>
      </c>
      <c r="H75" s="108">
        <v>1207</v>
      </c>
      <c r="I75" s="109" t="s">
        <v>58</v>
      </c>
      <c r="J75" s="70">
        <f t="shared" si="4"/>
        <v>0.1207</v>
      </c>
      <c r="K75" s="108">
        <v>146</v>
      </c>
      <c r="L75" s="109" t="s">
        <v>58</v>
      </c>
      <c r="M75" s="70">
        <f t="shared" si="0"/>
        <v>1.4599999999999998E-2</v>
      </c>
      <c r="N75" s="108">
        <v>130</v>
      </c>
      <c r="O75" s="109" t="s">
        <v>58</v>
      </c>
      <c r="P75" s="70">
        <f t="shared" si="1"/>
        <v>1.3000000000000001E-2</v>
      </c>
    </row>
    <row r="76" spans="2:16">
      <c r="B76" s="108">
        <v>300</v>
      </c>
      <c r="C76" s="109" t="s">
        <v>57</v>
      </c>
      <c r="D76" s="95">
        <f t="shared" si="2"/>
        <v>1.5228426395939086E-3</v>
      </c>
      <c r="E76" s="110">
        <v>5.5090000000000003</v>
      </c>
      <c r="F76" s="111">
        <v>16.11</v>
      </c>
      <c r="G76" s="107">
        <f t="shared" si="3"/>
        <v>21.619</v>
      </c>
      <c r="H76" s="108">
        <v>1286</v>
      </c>
      <c r="I76" s="109" t="s">
        <v>58</v>
      </c>
      <c r="J76" s="70">
        <f t="shared" si="4"/>
        <v>0.12859999999999999</v>
      </c>
      <c r="K76" s="108">
        <v>154</v>
      </c>
      <c r="L76" s="109" t="s">
        <v>58</v>
      </c>
      <c r="M76" s="70">
        <f t="shared" si="0"/>
        <v>1.54E-2</v>
      </c>
      <c r="N76" s="108">
        <v>137</v>
      </c>
      <c r="O76" s="109" t="s">
        <v>58</v>
      </c>
      <c r="P76" s="70">
        <f t="shared" si="1"/>
        <v>1.37E-2</v>
      </c>
    </row>
    <row r="77" spans="2:16">
      <c r="B77" s="108">
        <v>325</v>
      </c>
      <c r="C77" s="109" t="s">
        <v>57</v>
      </c>
      <c r="D77" s="95">
        <f t="shared" si="2"/>
        <v>1.649746192893401E-3</v>
      </c>
      <c r="E77" s="110">
        <v>5.734</v>
      </c>
      <c r="F77" s="111">
        <v>16.14</v>
      </c>
      <c r="G77" s="107">
        <f t="shared" si="3"/>
        <v>21.874000000000002</v>
      </c>
      <c r="H77" s="108">
        <v>1365</v>
      </c>
      <c r="I77" s="109" t="s">
        <v>58</v>
      </c>
      <c r="J77" s="70">
        <f t="shared" si="4"/>
        <v>0.13650000000000001</v>
      </c>
      <c r="K77" s="108">
        <v>162</v>
      </c>
      <c r="L77" s="109" t="s">
        <v>58</v>
      </c>
      <c r="M77" s="70">
        <f t="shared" si="0"/>
        <v>1.6199999999999999E-2</v>
      </c>
      <c r="N77" s="108">
        <v>144</v>
      </c>
      <c r="O77" s="109" t="s">
        <v>58</v>
      </c>
      <c r="P77" s="70">
        <f t="shared" si="1"/>
        <v>1.44E-2</v>
      </c>
    </row>
    <row r="78" spans="2:16">
      <c r="B78" s="108">
        <v>350</v>
      </c>
      <c r="C78" s="109" t="s">
        <v>57</v>
      </c>
      <c r="D78" s="95">
        <f t="shared" si="2"/>
        <v>1.7766497461928932E-3</v>
      </c>
      <c r="E78" s="110">
        <v>5.95</v>
      </c>
      <c r="F78" s="111">
        <v>16.149999999999999</v>
      </c>
      <c r="G78" s="107">
        <f t="shared" si="3"/>
        <v>22.099999999999998</v>
      </c>
      <c r="H78" s="108">
        <v>1442</v>
      </c>
      <c r="I78" s="109" t="s">
        <v>58</v>
      </c>
      <c r="J78" s="70">
        <f t="shared" si="4"/>
        <v>0.14419999999999999</v>
      </c>
      <c r="K78" s="108">
        <v>169</v>
      </c>
      <c r="L78" s="109" t="s">
        <v>58</v>
      </c>
      <c r="M78" s="70">
        <f t="shared" si="0"/>
        <v>1.6900000000000002E-2</v>
      </c>
      <c r="N78" s="108">
        <v>152</v>
      </c>
      <c r="O78" s="109" t="s">
        <v>58</v>
      </c>
      <c r="P78" s="70">
        <f t="shared" si="1"/>
        <v>1.52E-2</v>
      </c>
    </row>
    <row r="79" spans="2:16">
      <c r="B79" s="108">
        <v>375</v>
      </c>
      <c r="C79" s="109" t="s">
        <v>57</v>
      </c>
      <c r="D79" s="95">
        <f t="shared" si="2"/>
        <v>1.9035532994923859E-3</v>
      </c>
      <c r="E79" s="110">
        <v>6.1589999999999998</v>
      </c>
      <c r="F79" s="111">
        <v>16.16</v>
      </c>
      <c r="G79" s="107">
        <f t="shared" si="3"/>
        <v>22.318999999999999</v>
      </c>
      <c r="H79" s="108">
        <v>1519</v>
      </c>
      <c r="I79" s="109" t="s">
        <v>58</v>
      </c>
      <c r="J79" s="70">
        <f t="shared" si="4"/>
        <v>0.15189999999999998</v>
      </c>
      <c r="K79" s="108">
        <v>176</v>
      </c>
      <c r="L79" s="109" t="s">
        <v>58</v>
      </c>
      <c r="M79" s="70">
        <f t="shared" si="0"/>
        <v>1.7599999999999998E-2</v>
      </c>
      <c r="N79" s="108">
        <v>159</v>
      </c>
      <c r="O79" s="109" t="s">
        <v>58</v>
      </c>
      <c r="P79" s="70">
        <f t="shared" si="1"/>
        <v>1.5900000000000001E-2</v>
      </c>
    </row>
    <row r="80" spans="2:16">
      <c r="B80" s="108">
        <v>400</v>
      </c>
      <c r="C80" s="109" t="s">
        <v>57</v>
      </c>
      <c r="D80" s="95">
        <f t="shared" si="2"/>
        <v>2.0304568527918783E-3</v>
      </c>
      <c r="E80" s="110">
        <v>6.391</v>
      </c>
      <c r="F80" s="111">
        <v>16.149999999999999</v>
      </c>
      <c r="G80" s="107">
        <f t="shared" si="3"/>
        <v>22.540999999999997</v>
      </c>
      <c r="H80" s="108">
        <v>1596</v>
      </c>
      <c r="I80" s="109" t="s">
        <v>58</v>
      </c>
      <c r="J80" s="70">
        <f t="shared" si="4"/>
        <v>0.15960000000000002</v>
      </c>
      <c r="K80" s="108">
        <v>183</v>
      </c>
      <c r="L80" s="109" t="s">
        <v>58</v>
      </c>
      <c r="M80" s="70">
        <f t="shared" si="0"/>
        <v>1.83E-2</v>
      </c>
      <c r="N80" s="108">
        <v>165</v>
      </c>
      <c r="O80" s="109" t="s">
        <v>58</v>
      </c>
      <c r="P80" s="70">
        <f t="shared" si="1"/>
        <v>1.6500000000000001E-2</v>
      </c>
    </row>
    <row r="81" spans="2:16">
      <c r="B81" s="108">
        <v>450</v>
      </c>
      <c r="C81" s="109" t="s">
        <v>57</v>
      </c>
      <c r="D81" s="95">
        <f t="shared" si="2"/>
        <v>2.2842639593908631E-3</v>
      </c>
      <c r="E81" s="110">
        <v>6.931</v>
      </c>
      <c r="F81" s="111">
        <v>16.100000000000001</v>
      </c>
      <c r="G81" s="107">
        <f t="shared" si="3"/>
        <v>23.031000000000002</v>
      </c>
      <c r="H81" s="108">
        <v>1746</v>
      </c>
      <c r="I81" s="109" t="s">
        <v>58</v>
      </c>
      <c r="J81" s="70">
        <f t="shared" si="4"/>
        <v>0.17460000000000001</v>
      </c>
      <c r="K81" s="108">
        <v>197</v>
      </c>
      <c r="L81" s="109" t="s">
        <v>58</v>
      </c>
      <c r="M81" s="70">
        <f t="shared" si="0"/>
        <v>1.9700000000000002E-2</v>
      </c>
      <c r="N81" s="108">
        <v>179</v>
      </c>
      <c r="O81" s="109" t="s">
        <v>58</v>
      </c>
      <c r="P81" s="70">
        <f t="shared" si="1"/>
        <v>1.7899999999999999E-2</v>
      </c>
    </row>
    <row r="82" spans="2:16">
      <c r="B82" s="108">
        <v>500</v>
      </c>
      <c r="C82" s="109" t="s">
        <v>57</v>
      </c>
      <c r="D82" s="95">
        <f t="shared" si="2"/>
        <v>2.5380710659898475E-3</v>
      </c>
      <c r="E82" s="110">
        <v>7.3339999999999996</v>
      </c>
      <c r="F82" s="111">
        <v>16.02</v>
      </c>
      <c r="G82" s="107">
        <f t="shared" si="3"/>
        <v>23.353999999999999</v>
      </c>
      <c r="H82" s="108">
        <v>1894</v>
      </c>
      <c r="I82" s="109" t="s">
        <v>58</v>
      </c>
      <c r="J82" s="70">
        <f t="shared" si="4"/>
        <v>0.18939999999999999</v>
      </c>
      <c r="K82" s="108">
        <v>211</v>
      </c>
      <c r="L82" s="109" t="s">
        <v>58</v>
      </c>
      <c r="M82" s="70">
        <f t="shared" si="0"/>
        <v>2.1100000000000001E-2</v>
      </c>
      <c r="N82" s="108">
        <v>192</v>
      </c>
      <c r="O82" s="109" t="s">
        <v>58</v>
      </c>
      <c r="P82" s="70">
        <f t="shared" si="1"/>
        <v>1.9200000000000002E-2</v>
      </c>
    </row>
    <row r="83" spans="2:16">
      <c r="B83" s="108">
        <v>550</v>
      </c>
      <c r="C83" s="109" t="s">
        <v>57</v>
      </c>
      <c r="D83" s="95">
        <f t="shared" si="2"/>
        <v>2.7918781725888328E-3</v>
      </c>
      <c r="E83" s="110">
        <v>7.6539999999999999</v>
      </c>
      <c r="F83" s="111">
        <v>15.93</v>
      </c>
      <c r="G83" s="107">
        <f t="shared" si="3"/>
        <v>23.584</v>
      </c>
      <c r="H83" s="108">
        <v>2040</v>
      </c>
      <c r="I83" s="109" t="s">
        <v>58</v>
      </c>
      <c r="J83" s="70">
        <f t="shared" si="4"/>
        <v>0.20400000000000001</v>
      </c>
      <c r="K83" s="108">
        <v>224</v>
      </c>
      <c r="L83" s="109" t="s">
        <v>58</v>
      </c>
      <c r="M83" s="70">
        <f t="shared" si="0"/>
        <v>2.24E-2</v>
      </c>
      <c r="N83" s="108">
        <v>204</v>
      </c>
      <c r="O83" s="109" t="s">
        <v>58</v>
      </c>
      <c r="P83" s="70">
        <f t="shared" si="1"/>
        <v>2.0399999999999998E-2</v>
      </c>
    </row>
    <row r="84" spans="2:16">
      <c r="B84" s="108">
        <v>600</v>
      </c>
      <c r="C84" s="109" t="s">
        <v>57</v>
      </c>
      <c r="D84" s="95">
        <f t="shared" si="2"/>
        <v>3.0456852791878172E-3</v>
      </c>
      <c r="E84" s="110">
        <v>7.92</v>
      </c>
      <c r="F84" s="111">
        <v>15.82</v>
      </c>
      <c r="G84" s="107">
        <f t="shared" si="3"/>
        <v>23.740000000000002</v>
      </c>
      <c r="H84" s="108">
        <v>2185</v>
      </c>
      <c r="I84" s="109" t="s">
        <v>58</v>
      </c>
      <c r="J84" s="70">
        <f t="shared" si="4"/>
        <v>0.2185</v>
      </c>
      <c r="K84" s="108">
        <v>237</v>
      </c>
      <c r="L84" s="109" t="s">
        <v>58</v>
      </c>
      <c r="M84" s="70">
        <f t="shared" ref="M84:M147" si="5">K84/1000/10</f>
        <v>2.3699999999999999E-2</v>
      </c>
      <c r="N84" s="108">
        <v>217</v>
      </c>
      <c r="O84" s="109" t="s">
        <v>58</v>
      </c>
      <c r="P84" s="70">
        <f t="shared" ref="P84:P147" si="6">N84/1000/10</f>
        <v>2.1700000000000001E-2</v>
      </c>
    </row>
    <row r="85" spans="2:16">
      <c r="B85" s="108">
        <v>650</v>
      </c>
      <c r="C85" s="109" t="s">
        <v>57</v>
      </c>
      <c r="D85" s="95">
        <f t="shared" ref="D85:D88" si="7">B85/1000/$C$5</f>
        <v>3.299492385786802E-3</v>
      </c>
      <c r="E85" s="110">
        <v>8.1509999999999998</v>
      </c>
      <c r="F85" s="111">
        <v>15.7</v>
      </c>
      <c r="G85" s="107">
        <f t="shared" ref="G85:G148" si="8">E85+F85</f>
        <v>23.850999999999999</v>
      </c>
      <c r="H85" s="108">
        <v>2329</v>
      </c>
      <c r="I85" s="109" t="s">
        <v>58</v>
      </c>
      <c r="J85" s="70">
        <f t="shared" ref="J85:J103" si="9">H85/1000/10</f>
        <v>0.23290000000000002</v>
      </c>
      <c r="K85" s="108">
        <v>249</v>
      </c>
      <c r="L85" s="109" t="s">
        <v>58</v>
      </c>
      <c r="M85" s="70">
        <f t="shared" si="5"/>
        <v>2.4899999999999999E-2</v>
      </c>
      <c r="N85" s="108">
        <v>229</v>
      </c>
      <c r="O85" s="109" t="s">
        <v>58</v>
      </c>
      <c r="P85" s="70">
        <f t="shared" si="6"/>
        <v>2.29E-2</v>
      </c>
    </row>
    <row r="86" spans="2:16">
      <c r="B86" s="108">
        <v>700</v>
      </c>
      <c r="C86" s="109" t="s">
        <v>57</v>
      </c>
      <c r="D86" s="95">
        <f t="shared" si="7"/>
        <v>3.5532994923857864E-3</v>
      </c>
      <c r="E86" s="110">
        <v>8.3550000000000004</v>
      </c>
      <c r="F86" s="111">
        <v>15.57</v>
      </c>
      <c r="G86" s="107">
        <f t="shared" si="8"/>
        <v>23.925000000000001</v>
      </c>
      <c r="H86" s="108">
        <v>2473</v>
      </c>
      <c r="I86" s="109" t="s">
        <v>58</v>
      </c>
      <c r="J86" s="70">
        <f t="shared" si="9"/>
        <v>0.24729999999999999</v>
      </c>
      <c r="K86" s="108">
        <v>261</v>
      </c>
      <c r="L86" s="109" t="s">
        <v>58</v>
      </c>
      <c r="M86" s="70">
        <f t="shared" si="5"/>
        <v>2.6100000000000002E-2</v>
      </c>
      <c r="N86" s="108">
        <v>241</v>
      </c>
      <c r="O86" s="109" t="s">
        <v>58</v>
      </c>
      <c r="P86" s="70">
        <f t="shared" si="6"/>
        <v>2.41E-2</v>
      </c>
    </row>
    <row r="87" spans="2:16">
      <c r="B87" s="108">
        <v>800</v>
      </c>
      <c r="C87" s="109" t="s">
        <v>57</v>
      </c>
      <c r="D87" s="95">
        <f t="shared" si="7"/>
        <v>4.0609137055837565E-3</v>
      </c>
      <c r="E87" s="110">
        <v>8.7129999999999992</v>
      </c>
      <c r="F87" s="111">
        <v>15.3</v>
      </c>
      <c r="G87" s="107">
        <f t="shared" si="8"/>
        <v>24.012999999999998</v>
      </c>
      <c r="H87" s="108">
        <v>2760</v>
      </c>
      <c r="I87" s="109" t="s">
        <v>58</v>
      </c>
      <c r="J87" s="70">
        <f t="shared" si="9"/>
        <v>0.27599999999999997</v>
      </c>
      <c r="K87" s="108">
        <v>286</v>
      </c>
      <c r="L87" s="109" t="s">
        <v>58</v>
      </c>
      <c r="M87" s="70">
        <f t="shared" si="5"/>
        <v>2.8599999999999997E-2</v>
      </c>
      <c r="N87" s="108">
        <v>264</v>
      </c>
      <c r="O87" s="109" t="s">
        <v>58</v>
      </c>
      <c r="P87" s="70">
        <f t="shared" si="6"/>
        <v>2.64E-2</v>
      </c>
    </row>
    <row r="88" spans="2:16">
      <c r="B88" s="108">
        <v>900</v>
      </c>
      <c r="C88" s="109" t="s">
        <v>57</v>
      </c>
      <c r="D88" s="95">
        <f t="shared" si="7"/>
        <v>4.5685279187817262E-3</v>
      </c>
      <c r="E88" s="110">
        <v>9.0259999999999998</v>
      </c>
      <c r="F88" s="111">
        <v>15.03</v>
      </c>
      <c r="G88" s="107">
        <f t="shared" si="8"/>
        <v>24.055999999999997</v>
      </c>
      <c r="H88" s="108">
        <v>3046</v>
      </c>
      <c r="I88" s="109" t="s">
        <v>58</v>
      </c>
      <c r="J88" s="70">
        <f t="shared" si="9"/>
        <v>0.30459999999999998</v>
      </c>
      <c r="K88" s="108">
        <v>310</v>
      </c>
      <c r="L88" s="109" t="s">
        <v>58</v>
      </c>
      <c r="M88" s="70">
        <f t="shared" si="5"/>
        <v>3.1E-2</v>
      </c>
      <c r="N88" s="108">
        <v>287</v>
      </c>
      <c r="O88" s="109" t="s">
        <v>58</v>
      </c>
      <c r="P88" s="70">
        <f t="shared" si="6"/>
        <v>2.8699999999999996E-2</v>
      </c>
    </row>
    <row r="89" spans="2:16">
      <c r="B89" s="108">
        <v>1</v>
      </c>
      <c r="C89" s="118" t="s">
        <v>59</v>
      </c>
      <c r="D89" s="70">
        <f t="shared" ref="D89:D152" si="10">B89/$C$5</f>
        <v>5.076142131979695E-3</v>
      </c>
      <c r="E89" s="110">
        <v>9.31</v>
      </c>
      <c r="F89" s="111">
        <v>14.75</v>
      </c>
      <c r="G89" s="107">
        <f t="shared" si="8"/>
        <v>24.060000000000002</v>
      </c>
      <c r="H89" s="108">
        <v>3333</v>
      </c>
      <c r="I89" s="109" t="s">
        <v>58</v>
      </c>
      <c r="J89" s="70">
        <f t="shared" si="9"/>
        <v>0.33330000000000004</v>
      </c>
      <c r="K89" s="108">
        <v>334</v>
      </c>
      <c r="L89" s="109" t="s">
        <v>58</v>
      </c>
      <c r="M89" s="70">
        <f t="shared" si="5"/>
        <v>3.3399999999999999E-2</v>
      </c>
      <c r="N89" s="108">
        <v>309</v>
      </c>
      <c r="O89" s="109" t="s">
        <v>58</v>
      </c>
      <c r="P89" s="70">
        <f t="shared" si="6"/>
        <v>3.09E-2</v>
      </c>
    </row>
    <row r="90" spans="2:16">
      <c r="B90" s="108">
        <v>1.1000000000000001</v>
      </c>
      <c r="C90" s="109" t="s">
        <v>59</v>
      </c>
      <c r="D90" s="70">
        <f t="shared" si="10"/>
        <v>5.5837563451776656E-3</v>
      </c>
      <c r="E90" s="110">
        <v>9.5739999999999998</v>
      </c>
      <c r="F90" s="111">
        <v>14.48</v>
      </c>
      <c r="G90" s="107">
        <f t="shared" si="8"/>
        <v>24.054000000000002</v>
      </c>
      <c r="H90" s="108">
        <v>3620</v>
      </c>
      <c r="I90" s="109" t="s">
        <v>58</v>
      </c>
      <c r="J90" s="70">
        <f t="shared" si="9"/>
        <v>0.36199999999999999</v>
      </c>
      <c r="K90" s="108">
        <v>356</v>
      </c>
      <c r="L90" s="109" t="s">
        <v>58</v>
      </c>
      <c r="M90" s="70">
        <f t="shared" si="5"/>
        <v>3.56E-2</v>
      </c>
      <c r="N90" s="108">
        <v>331</v>
      </c>
      <c r="O90" s="109" t="s">
        <v>58</v>
      </c>
      <c r="P90" s="70">
        <f t="shared" si="6"/>
        <v>3.3100000000000004E-2</v>
      </c>
    </row>
    <row r="91" spans="2:16">
      <c r="B91" s="108">
        <v>1.2</v>
      </c>
      <c r="C91" s="109" t="s">
        <v>59</v>
      </c>
      <c r="D91" s="70">
        <f t="shared" si="10"/>
        <v>6.0913705583756344E-3</v>
      </c>
      <c r="E91" s="110">
        <v>9.8209999999999997</v>
      </c>
      <c r="F91" s="111">
        <v>14.21</v>
      </c>
      <c r="G91" s="107">
        <f t="shared" si="8"/>
        <v>24.030999999999999</v>
      </c>
      <c r="H91" s="108">
        <v>3907</v>
      </c>
      <c r="I91" s="109" t="s">
        <v>58</v>
      </c>
      <c r="J91" s="70">
        <f t="shared" si="9"/>
        <v>0.39069999999999999</v>
      </c>
      <c r="K91" s="108">
        <v>378</v>
      </c>
      <c r="L91" s="109" t="s">
        <v>58</v>
      </c>
      <c r="M91" s="70">
        <f t="shared" si="5"/>
        <v>3.78E-2</v>
      </c>
      <c r="N91" s="108">
        <v>353</v>
      </c>
      <c r="O91" s="109" t="s">
        <v>58</v>
      </c>
      <c r="P91" s="70">
        <f t="shared" si="6"/>
        <v>3.5299999999999998E-2</v>
      </c>
    </row>
    <row r="92" spans="2:16">
      <c r="B92" s="108">
        <v>1.3</v>
      </c>
      <c r="C92" s="109" t="s">
        <v>59</v>
      </c>
      <c r="D92" s="70">
        <f t="shared" si="10"/>
        <v>6.5989847715736041E-3</v>
      </c>
      <c r="E92" s="110">
        <v>10.050000000000001</v>
      </c>
      <c r="F92" s="111">
        <v>13.95</v>
      </c>
      <c r="G92" s="107">
        <f t="shared" si="8"/>
        <v>24</v>
      </c>
      <c r="H92" s="108">
        <v>4194</v>
      </c>
      <c r="I92" s="109" t="s">
        <v>58</v>
      </c>
      <c r="J92" s="70">
        <f t="shared" si="9"/>
        <v>0.4194</v>
      </c>
      <c r="K92" s="108">
        <v>400</v>
      </c>
      <c r="L92" s="109" t="s">
        <v>58</v>
      </c>
      <c r="M92" s="70">
        <f t="shared" si="5"/>
        <v>0.04</v>
      </c>
      <c r="N92" s="108">
        <v>375</v>
      </c>
      <c r="O92" s="109" t="s">
        <v>58</v>
      </c>
      <c r="P92" s="70">
        <f t="shared" si="6"/>
        <v>3.7499999999999999E-2</v>
      </c>
    </row>
    <row r="93" spans="2:16">
      <c r="B93" s="108">
        <v>1.4</v>
      </c>
      <c r="C93" s="109" t="s">
        <v>59</v>
      </c>
      <c r="D93" s="70">
        <f t="shared" si="10"/>
        <v>7.1065989847715729E-3</v>
      </c>
      <c r="E93" s="110">
        <v>10.27</v>
      </c>
      <c r="F93" s="111">
        <v>13.7</v>
      </c>
      <c r="G93" s="107">
        <f t="shared" si="8"/>
        <v>23.97</v>
      </c>
      <c r="H93" s="108">
        <v>4482</v>
      </c>
      <c r="I93" s="109" t="s">
        <v>58</v>
      </c>
      <c r="J93" s="70">
        <f t="shared" si="9"/>
        <v>0.44820000000000004</v>
      </c>
      <c r="K93" s="108">
        <v>421</v>
      </c>
      <c r="L93" s="109" t="s">
        <v>58</v>
      </c>
      <c r="M93" s="70">
        <f t="shared" si="5"/>
        <v>4.2099999999999999E-2</v>
      </c>
      <c r="N93" s="108">
        <v>396</v>
      </c>
      <c r="O93" s="109" t="s">
        <v>58</v>
      </c>
      <c r="P93" s="70">
        <f t="shared" si="6"/>
        <v>3.9600000000000003E-2</v>
      </c>
    </row>
    <row r="94" spans="2:16">
      <c r="B94" s="108">
        <v>1.5</v>
      </c>
      <c r="C94" s="109" t="s">
        <v>59</v>
      </c>
      <c r="D94" s="70">
        <f t="shared" si="10"/>
        <v>7.6142131979695434E-3</v>
      </c>
      <c r="E94" s="110">
        <v>10.48</v>
      </c>
      <c r="F94" s="111">
        <v>13.45</v>
      </c>
      <c r="G94" s="107">
        <f t="shared" si="8"/>
        <v>23.93</v>
      </c>
      <c r="H94" s="108">
        <v>4771</v>
      </c>
      <c r="I94" s="109" t="s">
        <v>58</v>
      </c>
      <c r="J94" s="70">
        <f t="shared" si="9"/>
        <v>0.47709999999999997</v>
      </c>
      <c r="K94" s="108">
        <v>441</v>
      </c>
      <c r="L94" s="109" t="s">
        <v>58</v>
      </c>
      <c r="M94" s="70">
        <f t="shared" si="5"/>
        <v>4.41E-2</v>
      </c>
      <c r="N94" s="108">
        <v>417</v>
      </c>
      <c r="O94" s="109" t="s">
        <v>58</v>
      </c>
      <c r="P94" s="70">
        <f t="shared" si="6"/>
        <v>4.1700000000000001E-2</v>
      </c>
    </row>
    <row r="95" spans="2:16">
      <c r="B95" s="108">
        <v>1.6</v>
      </c>
      <c r="C95" s="109" t="s">
        <v>59</v>
      </c>
      <c r="D95" s="70">
        <f t="shared" si="10"/>
        <v>8.1218274111675131E-3</v>
      </c>
      <c r="E95" s="110">
        <v>10.67</v>
      </c>
      <c r="F95" s="111">
        <v>13.22</v>
      </c>
      <c r="G95" s="107">
        <f t="shared" si="8"/>
        <v>23.89</v>
      </c>
      <c r="H95" s="108">
        <v>5060</v>
      </c>
      <c r="I95" s="109" t="s">
        <v>58</v>
      </c>
      <c r="J95" s="70">
        <f t="shared" si="9"/>
        <v>0.50600000000000001</v>
      </c>
      <c r="K95" s="108">
        <v>462</v>
      </c>
      <c r="L95" s="109" t="s">
        <v>58</v>
      </c>
      <c r="M95" s="70">
        <f t="shared" si="5"/>
        <v>4.6200000000000005E-2</v>
      </c>
      <c r="N95" s="108">
        <v>438</v>
      </c>
      <c r="O95" s="109" t="s">
        <v>58</v>
      </c>
      <c r="P95" s="70">
        <f t="shared" si="6"/>
        <v>4.3799999999999999E-2</v>
      </c>
    </row>
    <row r="96" spans="2:16">
      <c r="B96" s="108">
        <v>1.7</v>
      </c>
      <c r="C96" s="109" t="s">
        <v>59</v>
      </c>
      <c r="D96" s="70">
        <f t="shared" si="10"/>
        <v>8.6294416243654828E-3</v>
      </c>
      <c r="E96" s="110">
        <v>10.85</v>
      </c>
      <c r="F96" s="111">
        <v>12.99</v>
      </c>
      <c r="G96" s="107">
        <f t="shared" si="8"/>
        <v>23.84</v>
      </c>
      <c r="H96" s="108">
        <v>5350</v>
      </c>
      <c r="I96" s="109" t="s">
        <v>58</v>
      </c>
      <c r="J96" s="70">
        <f t="shared" si="9"/>
        <v>0.53499999999999992</v>
      </c>
      <c r="K96" s="108">
        <v>482</v>
      </c>
      <c r="L96" s="109" t="s">
        <v>58</v>
      </c>
      <c r="M96" s="70">
        <f t="shared" si="5"/>
        <v>4.82E-2</v>
      </c>
      <c r="N96" s="108">
        <v>458</v>
      </c>
      <c r="O96" s="109" t="s">
        <v>58</v>
      </c>
      <c r="P96" s="70">
        <f t="shared" si="6"/>
        <v>4.58E-2</v>
      </c>
    </row>
    <row r="97" spans="2:16">
      <c r="B97" s="108">
        <v>1.8</v>
      </c>
      <c r="C97" s="109" t="s">
        <v>59</v>
      </c>
      <c r="D97" s="70">
        <f t="shared" si="10"/>
        <v>9.1370558375634525E-3</v>
      </c>
      <c r="E97" s="110">
        <v>11.01</v>
      </c>
      <c r="F97" s="111">
        <v>12.77</v>
      </c>
      <c r="G97" s="107">
        <f t="shared" si="8"/>
        <v>23.78</v>
      </c>
      <c r="H97" s="108">
        <v>5641</v>
      </c>
      <c r="I97" s="109" t="s">
        <v>58</v>
      </c>
      <c r="J97" s="70">
        <f t="shared" si="9"/>
        <v>0.56410000000000005</v>
      </c>
      <c r="K97" s="108">
        <v>501</v>
      </c>
      <c r="L97" s="109" t="s">
        <v>58</v>
      </c>
      <c r="M97" s="70">
        <f t="shared" si="5"/>
        <v>5.0099999999999999E-2</v>
      </c>
      <c r="N97" s="108">
        <v>479</v>
      </c>
      <c r="O97" s="109" t="s">
        <v>58</v>
      </c>
      <c r="P97" s="70">
        <f t="shared" si="6"/>
        <v>4.7899999999999998E-2</v>
      </c>
    </row>
    <row r="98" spans="2:16">
      <c r="B98" s="108">
        <v>2</v>
      </c>
      <c r="C98" s="109" t="s">
        <v>59</v>
      </c>
      <c r="D98" s="70">
        <f t="shared" si="10"/>
        <v>1.015228426395939E-2</v>
      </c>
      <c r="E98" s="110">
        <v>11.31</v>
      </c>
      <c r="F98" s="111">
        <v>12.35</v>
      </c>
      <c r="G98" s="107">
        <f t="shared" si="8"/>
        <v>23.66</v>
      </c>
      <c r="H98" s="108">
        <v>6225</v>
      </c>
      <c r="I98" s="109" t="s">
        <v>58</v>
      </c>
      <c r="J98" s="70">
        <f t="shared" si="9"/>
        <v>0.62249999999999994</v>
      </c>
      <c r="K98" s="108">
        <v>543</v>
      </c>
      <c r="L98" s="109" t="s">
        <v>58</v>
      </c>
      <c r="M98" s="70">
        <f t="shared" si="5"/>
        <v>5.4300000000000001E-2</v>
      </c>
      <c r="N98" s="108">
        <v>519</v>
      </c>
      <c r="O98" s="109" t="s">
        <v>58</v>
      </c>
      <c r="P98" s="70">
        <f t="shared" si="6"/>
        <v>5.1900000000000002E-2</v>
      </c>
    </row>
    <row r="99" spans="2:16">
      <c r="B99" s="108">
        <v>2.25</v>
      </c>
      <c r="C99" s="109" t="s">
        <v>59</v>
      </c>
      <c r="D99" s="70">
        <f t="shared" si="10"/>
        <v>1.1421319796954314E-2</v>
      </c>
      <c r="E99" s="110">
        <v>11.62</v>
      </c>
      <c r="F99" s="111">
        <v>11.87</v>
      </c>
      <c r="G99" s="107">
        <f t="shared" si="8"/>
        <v>23.49</v>
      </c>
      <c r="H99" s="108">
        <v>6960</v>
      </c>
      <c r="I99" s="109" t="s">
        <v>58</v>
      </c>
      <c r="J99" s="70">
        <f t="shared" si="9"/>
        <v>0.69599999999999995</v>
      </c>
      <c r="K99" s="108">
        <v>594</v>
      </c>
      <c r="L99" s="109" t="s">
        <v>58</v>
      </c>
      <c r="M99" s="70">
        <f t="shared" si="5"/>
        <v>5.9399999999999994E-2</v>
      </c>
      <c r="N99" s="108">
        <v>570</v>
      </c>
      <c r="O99" s="109" t="s">
        <v>58</v>
      </c>
      <c r="P99" s="70">
        <f t="shared" si="6"/>
        <v>5.6999999999999995E-2</v>
      </c>
    </row>
    <row r="100" spans="2:16">
      <c r="B100" s="108">
        <v>2.5</v>
      </c>
      <c r="C100" s="109" t="s">
        <v>59</v>
      </c>
      <c r="D100" s="70">
        <f t="shared" si="10"/>
        <v>1.2690355329949238E-2</v>
      </c>
      <c r="E100" s="110">
        <v>11.87</v>
      </c>
      <c r="F100" s="111">
        <v>11.43</v>
      </c>
      <c r="G100" s="107">
        <f t="shared" si="8"/>
        <v>23.299999999999997</v>
      </c>
      <c r="H100" s="108">
        <v>7701</v>
      </c>
      <c r="I100" s="109" t="s">
        <v>58</v>
      </c>
      <c r="J100" s="70">
        <f t="shared" si="9"/>
        <v>0.77010000000000001</v>
      </c>
      <c r="K100" s="108">
        <v>644</v>
      </c>
      <c r="L100" s="109" t="s">
        <v>58</v>
      </c>
      <c r="M100" s="70">
        <f t="shared" si="5"/>
        <v>6.4399999999999999E-2</v>
      </c>
      <c r="N100" s="108">
        <v>619</v>
      </c>
      <c r="O100" s="109" t="s">
        <v>58</v>
      </c>
      <c r="P100" s="70">
        <f t="shared" si="6"/>
        <v>6.1899999999999997E-2</v>
      </c>
    </row>
    <row r="101" spans="2:16">
      <c r="B101" s="108">
        <v>2.75</v>
      </c>
      <c r="C101" s="109" t="s">
        <v>59</v>
      </c>
      <c r="D101" s="70">
        <f t="shared" si="10"/>
        <v>1.3959390862944163E-2</v>
      </c>
      <c r="E101" s="110">
        <v>12.08</v>
      </c>
      <c r="F101" s="111">
        <v>11.03</v>
      </c>
      <c r="G101" s="107">
        <f t="shared" si="8"/>
        <v>23.11</v>
      </c>
      <c r="H101" s="108">
        <v>8449</v>
      </c>
      <c r="I101" s="109" t="s">
        <v>58</v>
      </c>
      <c r="J101" s="70">
        <f t="shared" si="9"/>
        <v>0.84489999999999998</v>
      </c>
      <c r="K101" s="108">
        <v>692</v>
      </c>
      <c r="L101" s="109" t="s">
        <v>58</v>
      </c>
      <c r="M101" s="70">
        <f t="shared" si="5"/>
        <v>6.9199999999999998E-2</v>
      </c>
      <c r="N101" s="108">
        <v>668</v>
      </c>
      <c r="O101" s="109" t="s">
        <v>58</v>
      </c>
      <c r="P101" s="70">
        <f t="shared" si="6"/>
        <v>6.6799999999999998E-2</v>
      </c>
    </row>
    <row r="102" spans="2:16">
      <c r="B102" s="108">
        <v>3</v>
      </c>
      <c r="C102" s="109" t="s">
        <v>59</v>
      </c>
      <c r="D102" s="70">
        <f t="shared" si="10"/>
        <v>1.5228426395939087E-2</v>
      </c>
      <c r="E102" s="110">
        <v>12.25</v>
      </c>
      <c r="F102" s="111">
        <v>10.65</v>
      </c>
      <c r="G102" s="107">
        <f t="shared" si="8"/>
        <v>22.9</v>
      </c>
      <c r="H102" s="108">
        <v>9204</v>
      </c>
      <c r="I102" s="109" t="s">
        <v>58</v>
      </c>
      <c r="J102" s="70">
        <f t="shared" si="9"/>
        <v>0.92040000000000011</v>
      </c>
      <c r="K102" s="108">
        <v>739</v>
      </c>
      <c r="L102" s="109" t="s">
        <v>58</v>
      </c>
      <c r="M102" s="70">
        <f t="shared" si="5"/>
        <v>7.3899999999999993E-2</v>
      </c>
      <c r="N102" s="108">
        <v>717</v>
      </c>
      <c r="O102" s="109" t="s">
        <v>58</v>
      </c>
      <c r="P102" s="70">
        <f t="shared" si="6"/>
        <v>7.17E-2</v>
      </c>
    </row>
    <row r="103" spans="2:16">
      <c r="B103" s="108">
        <v>3.25</v>
      </c>
      <c r="C103" s="109" t="s">
        <v>59</v>
      </c>
      <c r="D103" s="70">
        <f t="shared" si="10"/>
        <v>1.6497461928934011E-2</v>
      </c>
      <c r="E103" s="110">
        <v>12.4</v>
      </c>
      <c r="F103" s="111">
        <v>10.31</v>
      </c>
      <c r="G103" s="107">
        <f t="shared" si="8"/>
        <v>22.71</v>
      </c>
      <c r="H103" s="108">
        <v>9965</v>
      </c>
      <c r="I103" s="109" t="s">
        <v>58</v>
      </c>
      <c r="J103" s="70">
        <f t="shared" si="9"/>
        <v>0.99649999999999994</v>
      </c>
      <c r="K103" s="108">
        <v>785</v>
      </c>
      <c r="L103" s="109" t="s">
        <v>58</v>
      </c>
      <c r="M103" s="70">
        <f t="shared" si="5"/>
        <v>7.85E-2</v>
      </c>
      <c r="N103" s="108">
        <v>766</v>
      </c>
      <c r="O103" s="109" t="s">
        <v>58</v>
      </c>
      <c r="P103" s="70">
        <f t="shared" si="6"/>
        <v>7.6600000000000001E-2</v>
      </c>
    </row>
    <row r="104" spans="2:16">
      <c r="B104" s="108">
        <v>3.5</v>
      </c>
      <c r="C104" s="109" t="s">
        <v>59</v>
      </c>
      <c r="D104" s="70">
        <f t="shared" si="10"/>
        <v>1.7766497461928935E-2</v>
      </c>
      <c r="E104" s="110">
        <v>12.53</v>
      </c>
      <c r="F104" s="111">
        <v>9.99</v>
      </c>
      <c r="G104" s="107">
        <f t="shared" si="8"/>
        <v>22.52</v>
      </c>
      <c r="H104" s="108">
        <v>1.07</v>
      </c>
      <c r="I104" s="118" t="s">
        <v>60</v>
      </c>
      <c r="J104" s="71">
        <f t="shared" ref="J104:J166" si="11">H104</f>
        <v>1.07</v>
      </c>
      <c r="K104" s="108">
        <v>829</v>
      </c>
      <c r="L104" s="109" t="s">
        <v>58</v>
      </c>
      <c r="M104" s="70">
        <f t="shared" si="5"/>
        <v>8.2900000000000001E-2</v>
      </c>
      <c r="N104" s="108">
        <v>814</v>
      </c>
      <c r="O104" s="109" t="s">
        <v>58</v>
      </c>
      <c r="P104" s="70">
        <f t="shared" si="6"/>
        <v>8.14E-2</v>
      </c>
    </row>
    <row r="105" spans="2:16">
      <c r="B105" s="108">
        <v>3.75</v>
      </c>
      <c r="C105" s="109" t="s">
        <v>59</v>
      </c>
      <c r="D105" s="70">
        <f t="shared" si="10"/>
        <v>1.9035532994923859E-2</v>
      </c>
      <c r="E105" s="110">
        <v>12.65</v>
      </c>
      <c r="F105" s="111">
        <v>9.6940000000000008</v>
      </c>
      <c r="G105" s="107">
        <f t="shared" si="8"/>
        <v>22.344000000000001</v>
      </c>
      <c r="H105" s="108">
        <v>1.1499999999999999</v>
      </c>
      <c r="I105" s="109" t="s">
        <v>60</v>
      </c>
      <c r="J105" s="71">
        <f t="shared" si="11"/>
        <v>1.1499999999999999</v>
      </c>
      <c r="K105" s="108">
        <v>873</v>
      </c>
      <c r="L105" s="109" t="s">
        <v>58</v>
      </c>
      <c r="M105" s="70">
        <f t="shared" si="5"/>
        <v>8.7300000000000003E-2</v>
      </c>
      <c r="N105" s="108">
        <v>862</v>
      </c>
      <c r="O105" s="109" t="s">
        <v>58</v>
      </c>
      <c r="P105" s="70">
        <f t="shared" si="6"/>
        <v>8.6199999999999999E-2</v>
      </c>
    </row>
    <row r="106" spans="2:16">
      <c r="B106" s="108">
        <v>4</v>
      </c>
      <c r="C106" s="109" t="s">
        <v>59</v>
      </c>
      <c r="D106" s="70">
        <f t="shared" si="10"/>
        <v>2.030456852791878E-2</v>
      </c>
      <c r="E106" s="110">
        <v>12.75</v>
      </c>
      <c r="F106" s="111">
        <v>9.4179999999999993</v>
      </c>
      <c r="G106" s="107">
        <f t="shared" si="8"/>
        <v>22.167999999999999</v>
      </c>
      <c r="H106" s="108">
        <v>1.23</v>
      </c>
      <c r="I106" s="109" t="s">
        <v>60</v>
      </c>
      <c r="J106" s="71">
        <f t="shared" si="11"/>
        <v>1.23</v>
      </c>
      <c r="K106" s="108">
        <v>916</v>
      </c>
      <c r="L106" s="109" t="s">
        <v>58</v>
      </c>
      <c r="M106" s="70">
        <f t="shared" si="5"/>
        <v>9.1600000000000001E-2</v>
      </c>
      <c r="N106" s="108">
        <v>910</v>
      </c>
      <c r="O106" s="109" t="s">
        <v>58</v>
      </c>
      <c r="P106" s="70">
        <f t="shared" si="6"/>
        <v>9.0999999999999998E-2</v>
      </c>
    </row>
    <row r="107" spans="2:16">
      <c r="B107" s="108">
        <v>4.5</v>
      </c>
      <c r="C107" s="109" t="s">
        <v>59</v>
      </c>
      <c r="D107" s="70">
        <f t="shared" si="10"/>
        <v>2.2842639593908629E-2</v>
      </c>
      <c r="E107" s="110">
        <v>12.93</v>
      </c>
      <c r="F107" s="111">
        <v>8.9169999999999998</v>
      </c>
      <c r="G107" s="107">
        <f t="shared" si="8"/>
        <v>21.847000000000001</v>
      </c>
      <c r="H107" s="108">
        <v>1.39</v>
      </c>
      <c r="I107" s="109" t="s">
        <v>60</v>
      </c>
      <c r="J107" s="71">
        <f t="shared" si="11"/>
        <v>1.39</v>
      </c>
      <c r="K107" s="108">
        <v>1012</v>
      </c>
      <c r="L107" s="109" t="s">
        <v>58</v>
      </c>
      <c r="M107" s="70">
        <f t="shared" si="5"/>
        <v>0.1012</v>
      </c>
      <c r="N107" s="108">
        <v>1005</v>
      </c>
      <c r="O107" s="109" t="s">
        <v>58</v>
      </c>
      <c r="P107" s="70">
        <f t="shared" si="6"/>
        <v>0.10049999999999999</v>
      </c>
    </row>
    <row r="108" spans="2:16">
      <c r="B108" s="108">
        <v>5</v>
      </c>
      <c r="C108" s="109" t="s">
        <v>59</v>
      </c>
      <c r="D108" s="70">
        <f t="shared" si="10"/>
        <v>2.5380710659898477E-2</v>
      </c>
      <c r="E108" s="110">
        <v>13.08</v>
      </c>
      <c r="F108" s="111">
        <v>8.4760000000000009</v>
      </c>
      <c r="G108" s="107">
        <f t="shared" si="8"/>
        <v>21.556000000000001</v>
      </c>
      <c r="H108" s="108">
        <v>1.55</v>
      </c>
      <c r="I108" s="109" t="s">
        <v>60</v>
      </c>
      <c r="J108" s="71">
        <f t="shared" si="11"/>
        <v>1.55</v>
      </c>
      <c r="K108" s="108">
        <v>1104</v>
      </c>
      <c r="L108" s="109" t="s">
        <v>58</v>
      </c>
      <c r="M108" s="70">
        <f t="shared" si="5"/>
        <v>0.11040000000000001</v>
      </c>
      <c r="N108" s="108">
        <v>1099</v>
      </c>
      <c r="O108" s="109" t="s">
        <v>58</v>
      </c>
      <c r="P108" s="70">
        <f t="shared" si="6"/>
        <v>0.1099</v>
      </c>
    </row>
    <row r="109" spans="2:16">
      <c r="B109" s="108">
        <v>5.5</v>
      </c>
      <c r="C109" s="109" t="s">
        <v>59</v>
      </c>
      <c r="D109" s="70">
        <f t="shared" si="10"/>
        <v>2.7918781725888325E-2</v>
      </c>
      <c r="E109" s="110">
        <v>13.21</v>
      </c>
      <c r="F109" s="111">
        <v>8.0830000000000002</v>
      </c>
      <c r="G109" s="107">
        <f t="shared" si="8"/>
        <v>21.292999999999999</v>
      </c>
      <c r="H109" s="108">
        <v>1.71</v>
      </c>
      <c r="I109" s="109" t="s">
        <v>60</v>
      </c>
      <c r="J109" s="71">
        <f t="shared" si="11"/>
        <v>1.71</v>
      </c>
      <c r="K109" s="108">
        <v>1192</v>
      </c>
      <c r="L109" s="109" t="s">
        <v>58</v>
      </c>
      <c r="M109" s="70">
        <f t="shared" si="5"/>
        <v>0.1192</v>
      </c>
      <c r="N109" s="108">
        <v>1193</v>
      </c>
      <c r="O109" s="109" t="s">
        <v>58</v>
      </c>
      <c r="P109" s="70">
        <f t="shared" si="6"/>
        <v>0.1193</v>
      </c>
    </row>
    <row r="110" spans="2:16">
      <c r="B110" s="108">
        <v>6</v>
      </c>
      <c r="C110" s="109" t="s">
        <v>59</v>
      </c>
      <c r="D110" s="70">
        <f t="shared" si="10"/>
        <v>3.0456852791878174E-2</v>
      </c>
      <c r="E110" s="110">
        <v>13.32</v>
      </c>
      <c r="F110" s="111">
        <v>7.7309999999999999</v>
      </c>
      <c r="G110" s="107">
        <f t="shared" si="8"/>
        <v>21.051000000000002</v>
      </c>
      <c r="H110" s="108">
        <v>1.87</v>
      </c>
      <c r="I110" s="109" t="s">
        <v>60</v>
      </c>
      <c r="J110" s="71">
        <f t="shared" si="11"/>
        <v>1.87</v>
      </c>
      <c r="K110" s="108">
        <v>1278</v>
      </c>
      <c r="L110" s="109" t="s">
        <v>58</v>
      </c>
      <c r="M110" s="70">
        <f t="shared" si="5"/>
        <v>0.1278</v>
      </c>
      <c r="N110" s="108">
        <v>1287</v>
      </c>
      <c r="O110" s="109" t="s">
        <v>58</v>
      </c>
      <c r="P110" s="70">
        <f t="shared" si="6"/>
        <v>0.12869999999999998</v>
      </c>
    </row>
    <row r="111" spans="2:16">
      <c r="B111" s="108">
        <v>6.5</v>
      </c>
      <c r="C111" s="109" t="s">
        <v>59</v>
      </c>
      <c r="D111" s="70">
        <f t="shared" si="10"/>
        <v>3.2994923857868022E-2</v>
      </c>
      <c r="E111" s="110">
        <v>13.41</v>
      </c>
      <c r="F111" s="111">
        <v>7.4130000000000003</v>
      </c>
      <c r="G111" s="107">
        <f t="shared" si="8"/>
        <v>20.823</v>
      </c>
      <c r="H111" s="108">
        <v>2.04</v>
      </c>
      <c r="I111" s="109" t="s">
        <v>60</v>
      </c>
      <c r="J111" s="71">
        <f t="shared" si="11"/>
        <v>2.04</v>
      </c>
      <c r="K111" s="108">
        <v>1361</v>
      </c>
      <c r="L111" s="109" t="s">
        <v>58</v>
      </c>
      <c r="M111" s="70">
        <f t="shared" si="5"/>
        <v>0.1361</v>
      </c>
      <c r="N111" s="108">
        <v>1380</v>
      </c>
      <c r="O111" s="109" t="s">
        <v>58</v>
      </c>
      <c r="P111" s="70">
        <f t="shared" si="6"/>
        <v>0.13799999999999998</v>
      </c>
    </row>
    <row r="112" spans="2:16">
      <c r="B112" s="108">
        <v>7</v>
      </c>
      <c r="C112" s="109" t="s">
        <v>59</v>
      </c>
      <c r="D112" s="70">
        <f t="shared" si="10"/>
        <v>3.553299492385787E-2</v>
      </c>
      <c r="E112" s="110">
        <v>13.5</v>
      </c>
      <c r="F112" s="111">
        <v>7.125</v>
      </c>
      <c r="G112" s="107">
        <f t="shared" si="8"/>
        <v>20.625</v>
      </c>
      <c r="H112" s="108">
        <v>2.21</v>
      </c>
      <c r="I112" s="109" t="s">
        <v>60</v>
      </c>
      <c r="J112" s="71">
        <f t="shared" si="11"/>
        <v>2.21</v>
      </c>
      <c r="K112" s="108">
        <v>1442</v>
      </c>
      <c r="L112" s="109" t="s">
        <v>58</v>
      </c>
      <c r="M112" s="70">
        <f t="shared" si="5"/>
        <v>0.14419999999999999</v>
      </c>
      <c r="N112" s="108">
        <v>1472</v>
      </c>
      <c r="O112" s="109" t="s">
        <v>58</v>
      </c>
      <c r="P112" s="70">
        <f t="shared" si="6"/>
        <v>0.1472</v>
      </c>
    </row>
    <row r="113" spans="1:16">
      <c r="B113" s="108">
        <v>8</v>
      </c>
      <c r="C113" s="109" t="s">
        <v>59</v>
      </c>
      <c r="D113" s="70">
        <f t="shared" si="10"/>
        <v>4.060913705583756E-2</v>
      </c>
      <c r="E113" s="110">
        <v>13.67</v>
      </c>
      <c r="F113" s="111">
        <v>6.62</v>
      </c>
      <c r="G113" s="107">
        <f t="shared" si="8"/>
        <v>20.29</v>
      </c>
      <c r="H113" s="108">
        <v>2.5499999999999998</v>
      </c>
      <c r="I113" s="109" t="s">
        <v>60</v>
      </c>
      <c r="J113" s="71">
        <f t="shared" si="11"/>
        <v>2.5499999999999998</v>
      </c>
      <c r="K113" s="108">
        <v>1634</v>
      </c>
      <c r="L113" s="109" t="s">
        <v>58</v>
      </c>
      <c r="M113" s="70">
        <f t="shared" si="5"/>
        <v>0.16339999999999999</v>
      </c>
      <c r="N113" s="108">
        <v>1656</v>
      </c>
      <c r="O113" s="109" t="s">
        <v>58</v>
      </c>
      <c r="P113" s="70">
        <f t="shared" si="6"/>
        <v>0.1656</v>
      </c>
    </row>
    <row r="114" spans="1:16">
      <c r="B114" s="108">
        <v>9</v>
      </c>
      <c r="C114" s="109" t="s">
        <v>59</v>
      </c>
      <c r="D114" s="70">
        <f t="shared" si="10"/>
        <v>4.5685279187817257E-2</v>
      </c>
      <c r="E114" s="110">
        <v>13.85</v>
      </c>
      <c r="F114" s="111">
        <v>6.1920000000000002</v>
      </c>
      <c r="G114" s="107">
        <f t="shared" si="8"/>
        <v>20.042000000000002</v>
      </c>
      <c r="H114" s="108">
        <v>2.9</v>
      </c>
      <c r="I114" s="109" t="s">
        <v>60</v>
      </c>
      <c r="J114" s="71">
        <f t="shared" si="11"/>
        <v>2.9</v>
      </c>
      <c r="K114" s="108">
        <v>1813</v>
      </c>
      <c r="L114" s="109" t="s">
        <v>58</v>
      </c>
      <c r="M114" s="70">
        <f t="shared" si="5"/>
        <v>0.18129999999999999</v>
      </c>
      <c r="N114" s="108">
        <v>1838</v>
      </c>
      <c r="O114" s="109" t="s">
        <v>58</v>
      </c>
      <c r="P114" s="70">
        <f t="shared" si="6"/>
        <v>0.18380000000000002</v>
      </c>
    </row>
    <row r="115" spans="1:16">
      <c r="B115" s="108">
        <v>10</v>
      </c>
      <c r="C115" s="109" t="s">
        <v>59</v>
      </c>
      <c r="D115" s="70">
        <f t="shared" si="10"/>
        <v>5.0761421319796954E-2</v>
      </c>
      <c r="E115" s="110">
        <v>14.06</v>
      </c>
      <c r="F115" s="111">
        <v>5.8239999999999998</v>
      </c>
      <c r="G115" s="107">
        <f t="shared" si="8"/>
        <v>19.884</v>
      </c>
      <c r="H115" s="108">
        <v>3.25</v>
      </c>
      <c r="I115" s="109" t="s">
        <v>60</v>
      </c>
      <c r="J115" s="71">
        <f t="shared" si="11"/>
        <v>3.25</v>
      </c>
      <c r="K115" s="108">
        <v>1983</v>
      </c>
      <c r="L115" s="109" t="s">
        <v>58</v>
      </c>
      <c r="M115" s="70">
        <f t="shared" si="5"/>
        <v>0.1983</v>
      </c>
      <c r="N115" s="108">
        <v>2017</v>
      </c>
      <c r="O115" s="109" t="s">
        <v>58</v>
      </c>
      <c r="P115" s="70">
        <f t="shared" si="6"/>
        <v>0.20169999999999999</v>
      </c>
    </row>
    <row r="116" spans="1:16">
      <c r="B116" s="108">
        <v>11</v>
      </c>
      <c r="C116" s="109" t="s">
        <v>59</v>
      </c>
      <c r="D116" s="70">
        <f t="shared" si="10"/>
        <v>5.5837563451776651E-2</v>
      </c>
      <c r="E116" s="110">
        <v>14.3</v>
      </c>
      <c r="F116" s="111">
        <v>5.5030000000000001</v>
      </c>
      <c r="G116" s="107">
        <f t="shared" si="8"/>
        <v>19.803000000000001</v>
      </c>
      <c r="H116" s="108">
        <v>3.6</v>
      </c>
      <c r="I116" s="109" t="s">
        <v>60</v>
      </c>
      <c r="J116" s="71">
        <f t="shared" si="11"/>
        <v>3.6</v>
      </c>
      <c r="K116" s="108">
        <v>2143</v>
      </c>
      <c r="L116" s="109" t="s">
        <v>58</v>
      </c>
      <c r="M116" s="70">
        <f t="shared" si="5"/>
        <v>0.21429999999999999</v>
      </c>
      <c r="N116" s="108">
        <v>2193</v>
      </c>
      <c r="O116" s="109" t="s">
        <v>58</v>
      </c>
      <c r="P116" s="70">
        <f t="shared" si="6"/>
        <v>0.21929999999999999</v>
      </c>
    </row>
    <row r="117" spans="1:16">
      <c r="B117" s="108">
        <v>12</v>
      </c>
      <c r="C117" s="109" t="s">
        <v>59</v>
      </c>
      <c r="D117" s="70">
        <f t="shared" si="10"/>
        <v>6.0913705583756347E-2</v>
      </c>
      <c r="E117" s="110">
        <v>14.59</v>
      </c>
      <c r="F117" s="111">
        <v>5.22</v>
      </c>
      <c r="G117" s="107">
        <f t="shared" si="8"/>
        <v>19.809999999999999</v>
      </c>
      <c r="H117" s="108">
        <v>3.95</v>
      </c>
      <c r="I117" s="109" t="s">
        <v>60</v>
      </c>
      <c r="J117" s="71">
        <f t="shared" si="11"/>
        <v>3.95</v>
      </c>
      <c r="K117" s="108">
        <v>2295</v>
      </c>
      <c r="L117" s="109" t="s">
        <v>58</v>
      </c>
      <c r="M117" s="70">
        <f t="shared" si="5"/>
        <v>0.22949999999999998</v>
      </c>
      <c r="N117" s="108">
        <v>2366</v>
      </c>
      <c r="O117" s="109" t="s">
        <v>58</v>
      </c>
      <c r="P117" s="70">
        <f t="shared" si="6"/>
        <v>0.2366</v>
      </c>
    </row>
    <row r="118" spans="1:16">
      <c r="B118" s="108">
        <v>13</v>
      </c>
      <c r="C118" s="109" t="s">
        <v>59</v>
      </c>
      <c r="D118" s="70">
        <f t="shared" si="10"/>
        <v>6.5989847715736044E-2</v>
      </c>
      <c r="E118" s="110">
        <v>14.93</v>
      </c>
      <c r="F118" s="111">
        <v>4.97</v>
      </c>
      <c r="G118" s="107">
        <f t="shared" si="8"/>
        <v>19.899999999999999</v>
      </c>
      <c r="H118" s="108">
        <v>4.3</v>
      </c>
      <c r="I118" s="109" t="s">
        <v>60</v>
      </c>
      <c r="J118" s="71">
        <f t="shared" si="11"/>
        <v>4.3</v>
      </c>
      <c r="K118" s="108">
        <v>2438</v>
      </c>
      <c r="L118" s="109" t="s">
        <v>58</v>
      </c>
      <c r="M118" s="70">
        <f t="shared" si="5"/>
        <v>0.24380000000000002</v>
      </c>
      <c r="N118" s="108">
        <v>2534</v>
      </c>
      <c r="O118" s="109" t="s">
        <v>58</v>
      </c>
      <c r="P118" s="70">
        <f t="shared" si="6"/>
        <v>0.25339999999999996</v>
      </c>
    </row>
    <row r="119" spans="1:16">
      <c r="B119" s="108">
        <v>14</v>
      </c>
      <c r="C119" s="109" t="s">
        <v>59</v>
      </c>
      <c r="D119" s="70">
        <f t="shared" si="10"/>
        <v>7.1065989847715741E-2</v>
      </c>
      <c r="E119" s="110">
        <v>15.33</v>
      </c>
      <c r="F119" s="111">
        <v>4.7450000000000001</v>
      </c>
      <c r="G119" s="107">
        <f t="shared" si="8"/>
        <v>20.074999999999999</v>
      </c>
      <c r="H119" s="108">
        <v>4.6500000000000004</v>
      </c>
      <c r="I119" s="109" t="s">
        <v>60</v>
      </c>
      <c r="J119" s="71">
        <f t="shared" si="11"/>
        <v>4.6500000000000004</v>
      </c>
      <c r="K119" s="108">
        <v>2574</v>
      </c>
      <c r="L119" s="109" t="s">
        <v>58</v>
      </c>
      <c r="M119" s="70">
        <f t="shared" si="5"/>
        <v>0.25739999999999996</v>
      </c>
      <c r="N119" s="108">
        <v>2698</v>
      </c>
      <c r="O119" s="109" t="s">
        <v>58</v>
      </c>
      <c r="P119" s="70">
        <f t="shared" si="6"/>
        <v>0.26979999999999998</v>
      </c>
    </row>
    <row r="120" spans="1:16">
      <c r="B120" s="108">
        <v>15</v>
      </c>
      <c r="C120" s="109" t="s">
        <v>59</v>
      </c>
      <c r="D120" s="70">
        <f t="shared" si="10"/>
        <v>7.6142131979695438E-2</v>
      </c>
      <c r="E120" s="110">
        <v>15.77</v>
      </c>
      <c r="F120" s="111">
        <v>4.5430000000000001</v>
      </c>
      <c r="G120" s="107">
        <f t="shared" si="8"/>
        <v>20.312999999999999</v>
      </c>
      <c r="H120" s="108">
        <v>5</v>
      </c>
      <c r="I120" s="109" t="s">
        <v>60</v>
      </c>
      <c r="J120" s="71">
        <f t="shared" si="11"/>
        <v>5</v>
      </c>
      <c r="K120" s="108">
        <v>2703</v>
      </c>
      <c r="L120" s="109" t="s">
        <v>58</v>
      </c>
      <c r="M120" s="70">
        <f t="shared" si="5"/>
        <v>0.27029999999999998</v>
      </c>
      <c r="N120" s="108">
        <v>2857</v>
      </c>
      <c r="O120" s="109" t="s">
        <v>58</v>
      </c>
      <c r="P120" s="70">
        <f t="shared" si="6"/>
        <v>0.28570000000000001</v>
      </c>
    </row>
    <row r="121" spans="1:16">
      <c r="B121" s="108">
        <v>16</v>
      </c>
      <c r="C121" s="109" t="s">
        <v>59</v>
      </c>
      <c r="D121" s="70">
        <f t="shared" si="10"/>
        <v>8.1218274111675121E-2</v>
      </c>
      <c r="E121" s="110">
        <v>16.260000000000002</v>
      </c>
      <c r="F121" s="111">
        <v>4.359</v>
      </c>
      <c r="G121" s="107">
        <f t="shared" si="8"/>
        <v>20.619</v>
      </c>
      <c r="H121" s="108">
        <v>5.34</v>
      </c>
      <c r="I121" s="109" t="s">
        <v>60</v>
      </c>
      <c r="J121" s="71">
        <f t="shared" si="11"/>
        <v>5.34</v>
      </c>
      <c r="K121" s="108">
        <v>2824</v>
      </c>
      <c r="L121" s="109" t="s">
        <v>58</v>
      </c>
      <c r="M121" s="70">
        <f t="shared" si="5"/>
        <v>0.28239999999999998</v>
      </c>
      <c r="N121" s="108">
        <v>3011</v>
      </c>
      <c r="O121" s="109" t="s">
        <v>58</v>
      </c>
      <c r="P121" s="70">
        <f t="shared" si="6"/>
        <v>0.30110000000000003</v>
      </c>
    </row>
    <row r="122" spans="1:16">
      <c r="B122" s="108">
        <v>17</v>
      </c>
      <c r="C122" s="109" t="s">
        <v>59</v>
      </c>
      <c r="D122" s="70">
        <f t="shared" si="10"/>
        <v>8.6294416243654817E-2</v>
      </c>
      <c r="E122" s="110">
        <v>16.8</v>
      </c>
      <c r="F122" s="111">
        <v>4.1920000000000002</v>
      </c>
      <c r="G122" s="107">
        <f t="shared" si="8"/>
        <v>20.992000000000001</v>
      </c>
      <c r="H122" s="108">
        <v>5.68</v>
      </c>
      <c r="I122" s="109" t="s">
        <v>60</v>
      </c>
      <c r="J122" s="71">
        <f t="shared" si="11"/>
        <v>5.68</v>
      </c>
      <c r="K122" s="108">
        <v>2938</v>
      </c>
      <c r="L122" s="109" t="s">
        <v>58</v>
      </c>
      <c r="M122" s="70">
        <f t="shared" si="5"/>
        <v>0.29380000000000001</v>
      </c>
      <c r="N122" s="108">
        <v>3160</v>
      </c>
      <c r="O122" s="109" t="s">
        <v>58</v>
      </c>
      <c r="P122" s="70">
        <f t="shared" si="6"/>
        <v>0.316</v>
      </c>
    </row>
    <row r="123" spans="1:16">
      <c r="B123" s="108">
        <v>18</v>
      </c>
      <c r="C123" s="109" t="s">
        <v>59</v>
      </c>
      <c r="D123" s="70">
        <f t="shared" si="10"/>
        <v>9.1370558375634514E-2</v>
      </c>
      <c r="E123" s="110">
        <v>17.38</v>
      </c>
      <c r="F123" s="111">
        <v>4.0389999999999997</v>
      </c>
      <c r="G123" s="107">
        <f t="shared" si="8"/>
        <v>21.418999999999997</v>
      </c>
      <c r="H123" s="108">
        <v>6.01</v>
      </c>
      <c r="I123" s="109" t="s">
        <v>60</v>
      </c>
      <c r="J123" s="71">
        <f t="shared" si="11"/>
        <v>6.01</v>
      </c>
      <c r="K123" s="108">
        <v>3045</v>
      </c>
      <c r="L123" s="109" t="s">
        <v>58</v>
      </c>
      <c r="M123" s="70">
        <f t="shared" si="5"/>
        <v>0.30449999999999999</v>
      </c>
      <c r="N123" s="108">
        <v>3302</v>
      </c>
      <c r="O123" s="109" t="s">
        <v>58</v>
      </c>
      <c r="P123" s="70">
        <f t="shared" si="6"/>
        <v>0.33019999999999999</v>
      </c>
    </row>
    <row r="124" spans="1:16">
      <c r="B124" s="108">
        <v>20</v>
      </c>
      <c r="C124" s="109" t="s">
        <v>59</v>
      </c>
      <c r="D124" s="70">
        <f t="shared" si="10"/>
        <v>0.10152284263959391</v>
      </c>
      <c r="E124" s="110">
        <v>18.66</v>
      </c>
      <c r="F124" s="111">
        <v>3.7679999999999998</v>
      </c>
      <c r="G124" s="107">
        <f t="shared" si="8"/>
        <v>22.428000000000001</v>
      </c>
      <c r="H124" s="108">
        <v>6.65</v>
      </c>
      <c r="I124" s="109" t="s">
        <v>60</v>
      </c>
      <c r="J124" s="71">
        <f t="shared" si="11"/>
        <v>6.65</v>
      </c>
      <c r="K124" s="108">
        <v>3301</v>
      </c>
      <c r="L124" s="109" t="s">
        <v>58</v>
      </c>
      <c r="M124" s="70">
        <f t="shared" si="5"/>
        <v>0.3301</v>
      </c>
      <c r="N124" s="108">
        <v>3570</v>
      </c>
      <c r="O124" s="109" t="s">
        <v>58</v>
      </c>
      <c r="P124" s="70">
        <f t="shared" si="6"/>
        <v>0.35699999999999998</v>
      </c>
    </row>
    <row r="125" spans="1:16">
      <c r="B125" s="72">
        <v>22.5</v>
      </c>
      <c r="C125" s="74" t="s">
        <v>59</v>
      </c>
      <c r="D125" s="70">
        <f t="shared" si="10"/>
        <v>0.11421319796954314</v>
      </c>
      <c r="E125" s="110">
        <v>20.46</v>
      </c>
      <c r="F125" s="111">
        <v>3.4820000000000002</v>
      </c>
      <c r="G125" s="107">
        <f t="shared" si="8"/>
        <v>23.942</v>
      </c>
      <c r="H125" s="108">
        <v>7.4</v>
      </c>
      <c r="I125" s="109" t="s">
        <v>60</v>
      </c>
      <c r="J125" s="71">
        <f t="shared" si="11"/>
        <v>7.4</v>
      </c>
      <c r="K125" s="108">
        <v>3603</v>
      </c>
      <c r="L125" s="109" t="s">
        <v>58</v>
      </c>
      <c r="M125" s="70">
        <f t="shared" si="5"/>
        <v>0.36030000000000001</v>
      </c>
      <c r="N125" s="108">
        <v>3872</v>
      </c>
      <c r="O125" s="109" t="s">
        <v>58</v>
      </c>
      <c r="P125" s="70">
        <f t="shared" si="6"/>
        <v>0.38719999999999999</v>
      </c>
    </row>
    <row r="126" spans="1:16">
      <c r="B126" s="72">
        <v>25</v>
      </c>
      <c r="C126" s="74" t="s">
        <v>59</v>
      </c>
      <c r="D126" s="70">
        <f t="shared" si="10"/>
        <v>0.12690355329949238</v>
      </c>
      <c r="E126" s="110">
        <v>22.43</v>
      </c>
      <c r="F126" s="111">
        <v>3.242</v>
      </c>
      <c r="G126" s="107">
        <f t="shared" si="8"/>
        <v>25.672000000000001</v>
      </c>
      <c r="H126" s="72">
        <v>8.11</v>
      </c>
      <c r="I126" s="74" t="s">
        <v>60</v>
      </c>
      <c r="J126" s="71">
        <f t="shared" si="11"/>
        <v>8.11</v>
      </c>
      <c r="K126" s="72">
        <v>3852</v>
      </c>
      <c r="L126" s="74" t="s">
        <v>58</v>
      </c>
      <c r="M126" s="70">
        <f t="shared" si="5"/>
        <v>0.38519999999999999</v>
      </c>
      <c r="N126" s="72">
        <v>4140</v>
      </c>
      <c r="O126" s="74" t="s">
        <v>58</v>
      </c>
      <c r="P126" s="70">
        <f t="shared" si="6"/>
        <v>0.41399999999999998</v>
      </c>
    </row>
    <row r="127" spans="1:16">
      <c r="B127" s="72">
        <v>27.5</v>
      </c>
      <c r="C127" s="74" t="s">
        <v>59</v>
      </c>
      <c r="D127" s="70">
        <f t="shared" si="10"/>
        <v>0.13959390862944163</v>
      </c>
      <c r="E127" s="110">
        <v>24.53</v>
      </c>
      <c r="F127" s="111">
        <v>3.036</v>
      </c>
      <c r="G127" s="107">
        <f t="shared" si="8"/>
        <v>27.566000000000003</v>
      </c>
      <c r="H127" s="72">
        <v>8.77</v>
      </c>
      <c r="I127" s="74" t="s">
        <v>60</v>
      </c>
      <c r="J127" s="71">
        <f t="shared" si="11"/>
        <v>8.77</v>
      </c>
      <c r="K127" s="72">
        <v>4059</v>
      </c>
      <c r="L127" s="74" t="s">
        <v>58</v>
      </c>
      <c r="M127" s="70">
        <f t="shared" si="5"/>
        <v>0.40590000000000004</v>
      </c>
      <c r="N127" s="72">
        <v>4377</v>
      </c>
      <c r="O127" s="74" t="s">
        <v>58</v>
      </c>
      <c r="P127" s="70">
        <f t="shared" si="6"/>
        <v>0.43769999999999998</v>
      </c>
    </row>
    <row r="128" spans="1:16">
      <c r="A128" s="112"/>
      <c r="B128" s="108">
        <v>30</v>
      </c>
      <c r="C128" s="109" t="s">
        <v>59</v>
      </c>
      <c r="D128" s="70">
        <f t="shared" si="10"/>
        <v>0.15228426395939088</v>
      </c>
      <c r="E128" s="110">
        <v>26.71</v>
      </c>
      <c r="F128" s="111">
        <v>2.8580000000000001</v>
      </c>
      <c r="G128" s="107">
        <f t="shared" si="8"/>
        <v>29.568000000000001</v>
      </c>
      <c r="H128" s="108">
        <v>9.3800000000000008</v>
      </c>
      <c r="I128" s="109" t="s">
        <v>60</v>
      </c>
      <c r="J128" s="71">
        <f t="shared" si="11"/>
        <v>9.3800000000000008</v>
      </c>
      <c r="K128" s="72">
        <v>4234</v>
      </c>
      <c r="L128" s="74" t="s">
        <v>58</v>
      </c>
      <c r="M128" s="70">
        <f t="shared" si="5"/>
        <v>0.4234</v>
      </c>
      <c r="N128" s="72">
        <v>4587</v>
      </c>
      <c r="O128" s="74" t="s">
        <v>58</v>
      </c>
      <c r="P128" s="70">
        <f t="shared" si="6"/>
        <v>0.4587</v>
      </c>
    </row>
    <row r="129" spans="1:16">
      <c r="A129" s="112"/>
      <c r="B129" s="108">
        <v>32.5</v>
      </c>
      <c r="C129" s="109" t="s">
        <v>59</v>
      </c>
      <c r="D129" s="70">
        <f t="shared" si="10"/>
        <v>0.1649746192893401</v>
      </c>
      <c r="E129" s="110">
        <v>28.95</v>
      </c>
      <c r="F129" s="111">
        <v>2.702</v>
      </c>
      <c r="G129" s="107">
        <f t="shared" si="8"/>
        <v>31.652000000000001</v>
      </c>
      <c r="H129" s="108">
        <v>9.9499999999999993</v>
      </c>
      <c r="I129" s="109" t="s">
        <v>60</v>
      </c>
      <c r="J129" s="71">
        <f t="shared" si="11"/>
        <v>9.9499999999999993</v>
      </c>
      <c r="K129" s="72">
        <v>4382</v>
      </c>
      <c r="L129" s="74" t="s">
        <v>58</v>
      </c>
      <c r="M129" s="70">
        <f t="shared" si="5"/>
        <v>0.43819999999999998</v>
      </c>
      <c r="N129" s="72">
        <v>4773</v>
      </c>
      <c r="O129" s="74" t="s">
        <v>58</v>
      </c>
      <c r="P129" s="70">
        <f t="shared" si="6"/>
        <v>0.47729999999999995</v>
      </c>
    </row>
    <row r="130" spans="1:16">
      <c r="A130" s="112"/>
      <c r="B130" s="108">
        <v>35</v>
      </c>
      <c r="C130" s="109" t="s">
        <v>59</v>
      </c>
      <c r="D130" s="70">
        <f t="shared" si="10"/>
        <v>0.17766497461928935</v>
      </c>
      <c r="E130" s="110">
        <v>31.21</v>
      </c>
      <c r="F130" s="111">
        <v>2.5630000000000002</v>
      </c>
      <c r="G130" s="107">
        <f t="shared" si="8"/>
        <v>33.773000000000003</v>
      </c>
      <c r="H130" s="108">
        <v>10.49</v>
      </c>
      <c r="I130" s="109" t="s">
        <v>60</v>
      </c>
      <c r="J130" s="71">
        <f t="shared" si="11"/>
        <v>10.49</v>
      </c>
      <c r="K130" s="72">
        <v>4509</v>
      </c>
      <c r="L130" s="74" t="s">
        <v>58</v>
      </c>
      <c r="M130" s="70">
        <f t="shared" si="5"/>
        <v>0.45090000000000002</v>
      </c>
      <c r="N130" s="72">
        <v>4938</v>
      </c>
      <c r="O130" s="74" t="s">
        <v>58</v>
      </c>
      <c r="P130" s="70">
        <f t="shared" si="6"/>
        <v>0.49379999999999996</v>
      </c>
    </row>
    <row r="131" spans="1:16">
      <c r="A131" s="112"/>
      <c r="B131" s="108">
        <v>37.5</v>
      </c>
      <c r="C131" s="109" t="s">
        <v>59</v>
      </c>
      <c r="D131" s="70">
        <f t="shared" si="10"/>
        <v>0.19035532994923857</v>
      </c>
      <c r="E131" s="110">
        <v>33.479999999999997</v>
      </c>
      <c r="F131" s="111">
        <v>2.44</v>
      </c>
      <c r="G131" s="107">
        <f t="shared" si="8"/>
        <v>35.919999999999995</v>
      </c>
      <c r="H131" s="108">
        <v>10.99</v>
      </c>
      <c r="I131" s="109" t="s">
        <v>60</v>
      </c>
      <c r="J131" s="71">
        <f t="shared" si="11"/>
        <v>10.99</v>
      </c>
      <c r="K131" s="72">
        <v>4619</v>
      </c>
      <c r="L131" s="74" t="s">
        <v>58</v>
      </c>
      <c r="M131" s="70">
        <f t="shared" si="5"/>
        <v>0.46189999999999998</v>
      </c>
      <c r="N131" s="72">
        <v>5086</v>
      </c>
      <c r="O131" s="74" t="s">
        <v>58</v>
      </c>
      <c r="P131" s="70">
        <f t="shared" si="6"/>
        <v>0.50860000000000005</v>
      </c>
    </row>
    <row r="132" spans="1:16">
      <c r="A132" s="112"/>
      <c r="B132" s="108">
        <v>40</v>
      </c>
      <c r="C132" s="109" t="s">
        <v>59</v>
      </c>
      <c r="D132" s="70">
        <f t="shared" si="10"/>
        <v>0.20304568527918782</v>
      </c>
      <c r="E132" s="110">
        <v>35.74</v>
      </c>
      <c r="F132" s="111">
        <v>2.33</v>
      </c>
      <c r="G132" s="107">
        <f t="shared" si="8"/>
        <v>38.07</v>
      </c>
      <c r="H132" s="108">
        <v>11.47</v>
      </c>
      <c r="I132" s="109" t="s">
        <v>60</v>
      </c>
      <c r="J132" s="71">
        <f t="shared" si="11"/>
        <v>11.47</v>
      </c>
      <c r="K132" s="72">
        <v>4715</v>
      </c>
      <c r="L132" s="74" t="s">
        <v>58</v>
      </c>
      <c r="M132" s="70">
        <f t="shared" si="5"/>
        <v>0.47149999999999997</v>
      </c>
      <c r="N132" s="72">
        <v>5218</v>
      </c>
      <c r="O132" s="74" t="s">
        <v>58</v>
      </c>
      <c r="P132" s="70">
        <f t="shared" si="6"/>
        <v>0.52180000000000004</v>
      </c>
    </row>
    <row r="133" spans="1:16">
      <c r="A133" s="112"/>
      <c r="B133" s="108">
        <v>45</v>
      </c>
      <c r="C133" s="109" t="s">
        <v>59</v>
      </c>
      <c r="D133" s="70">
        <f t="shared" si="10"/>
        <v>0.22842639593908629</v>
      </c>
      <c r="E133" s="110">
        <v>40.18</v>
      </c>
      <c r="F133" s="111">
        <v>2.1389999999999998</v>
      </c>
      <c r="G133" s="107">
        <f t="shared" si="8"/>
        <v>42.319000000000003</v>
      </c>
      <c r="H133" s="108">
        <v>12.34</v>
      </c>
      <c r="I133" s="109" t="s">
        <v>60</v>
      </c>
      <c r="J133" s="71">
        <f t="shared" si="11"/>
        <v>12.34</v>
      </c>
      <c r="K133" s="72">
        <v>4952</v>
      </c>
      <c r="L133" s="74" t="s">
        <v>58</v>
      </c>
      <c r="M133" s="70">
        <f t="shared" si="5"/>
        <v>0.49519999999999997</v>
      </c>
      <c r="N133" s="72">
        <v>5446</v>
      </c>
      <c r="O133" s="74" t="s">
        <v>58</v>
      </c>
      <c r="P133" s="70">
        <f t="shared" si="6"/>
        <v>0.54459999999999997</v>
      </c>
    </row>
    <row r="134" spans="1:16">
      <c r="A134" s="112"/>
      <c r="B134" s="108">
        <v>50</v>
      </c>
      <c r="C134" s="109" t="s">
        <v>59</v>
      </c>
      <c r="D134" s="70">
        <f t="shared" si="10"/>
        <v>0.25380710659898476</v>
      </c>
      <c r="E134" s="110">
        <v>44.46</v>
      </c>
      <c r="F134" s="111">
        <v>1.98</v>
      </c>
      <c r="G134" s="107">
        <f t="shared" si="8"/>
        <v>46.44</v>
      </c>
      <c r="H134" s="108">
        <v>13.13</v>
      </c>
      <c r="I134" s="109" t="s">
        <v>60</v>
      </c>
      <c r="J134" s="71">
        <f t="shared" si="11"/>
        <v>13.13</v>
      </c>
      <c r="K134" s="72">
        <v>5138</v>
      </c>
      <c r="L134" s="74" t="s">
        <v>58</v>
      </c>
      <c r="M134" s="70">
        <f t="shared" si="5"/>
        <v>0.51380000000000003</v>
      </c>
      <c r="N134" s="72">
        <v>5634</v>
      </c>
      <c r="O134" s="74" t="s">
        <v>58</v>
      </c>
      <c r="P134" s="70">
        <f t="shared" si="6"/>
        <v>0.56340000000000001</v>
      </c>
    </row>
    <row r="135" spans="1:16">
      <c r="A135" s="112"/>
      <c r="B135" s="108">
        <v>55</v>
      </c>
      <c r="C135" s="109" t="s">
        <v>59</v>
      </c>
      <c r="D135" s="70">
        <f t="shared" si="10"/>
        <v>0.27918781725888325</v>
      </c>
      <c r="E135" s="110">
        <v>48.53</v>
      </c>
      <c r="F135" s="111">
        <v>1.8460000000000001</v>
      </c>
      <c r="G135" s="107">
        <f t="shared" si="8"/>
        <v>50.376000000000005</v>
      </c>
      <c r="H135" s="108">
        <v>13.86</v>
      </c>
      <c r="I135" s="109" t="s">
        <v>60</v>
      </c>
      <c r="J135" s="71">
        <f t="shared" si="11"/>
        <v>13.86</v>
      </c>
      <c r="K135" s="72">
        <v>5290</v>
      </c>
      <c r="L135" s="74" t="s">
        <v>58</v>
      </c>
      <c r="M135" s="70">
        <f t="shared" si="5"/>
        <v>0.52900000000000003</v>
      </c>
      <c r="N135" s="72">
        <v>5793</v>
      </c>
      <c r="O135" s="74" t="s">
        <v>58</v>
      </c>
      <c r="P135" s="70">
        <f t="shared" si="6"/>
        <v>0.57930000000000004</v>
      </c>
    </row>
    <row r="136" spans="1:16">
      <c r="A136" s="112"/>
      <c r="B136" s="108">
        <v>60</v>
      </c>
      <c r="C136" s="109" t="s">
        <v>59</v>
      </c>
      <c r="D136" s="70">
        <f t="shared" si="10"/>
        <v>0.30456852791878175</v>
      </c>
      <c r="E136" s="110">
        <v>52.4</v>
      </c>
      <c r="F136" s="111">
        <v>1.73</v>
      </c>
      <c r="G136" s="107">
        <f t="shared" si="8"/>
        <v>54.129999999999995</v>
      </c>
      <c r="H136" s="108">
        <v>14.53</v>
      </c>
      <c r="I136" s="109" t="s">
        <v>60</v>
      </c>
      <c r="J136" s="71">
        <f t="shared" si="11"/>
        <v>14.53</v>
      </c>
      <c r="K136" s="72">
        <v>5417</v>
      </c>
      <c r="L136" s="74" t="s">
        <v>58</v>
      </c>
      <c r="M136" s="70">
        <f t="shared" si="5"/>
        <v>0.54169999999999996</v>
      </c>
      <c r="N136" s="72">
        <v>5929</v>
      </c>
      <c r="O136" s="74" t="s">
        <v>58</v>
      </c>
      <c r="P136" s="70">
        <f t="shared" si="6"/>
        <v>0.59289999999999998</v>
      </c>
    </row>
    <row r="137" spans="1:16">
      <c r="A137" s="112"/>
      <c r="B137" s="108">
        <v>65</v>
      </c>
      <c r="C137" s="109" t="s">
        <v>59</v>
      </c>
      <c r="D137" s="70">
        <f t="shared" si="10"/>
        <v>0.32994923857868019</v>
      </c>
      <c r="E137" s="110">
        <v>56.05</v>
      </c>
      <c r="F137" s="111">
        <v>1.629</v>
      </c>
      <c r="G137" s="107">
        <f t="shared" si="8"/>
        <v>57.678999999999995</v>
      </c>
      <c r="H137" s="108">
        <v>15.16</v>
      </c>
      <c r="I137" s="109" t="s">
        <v>60</v>
      </c>
      <c r="J137" s="71">
        <f t="shared" si="11"/>
        <v>15.16</v>
      </c>
      <c r="K137" s="72">
        <v>5525</v>
      </c>
      <c r="L137" s="74" t="s">
        <v>58</v>
      </c>
      <c r="M137" s="70">
        <f t="shared" si="5"/>
        <v>0.55249999999999999</v>
      </c>
      <c r="N137" s="72">
        <v>6047</v>
      </c>
      <c r="O137" s="74" t="s">
        <v>58</v>
      </c>
      <c r="P137" s="70">
        <f t="shared" si="6"/>
        <v>0.60470000000000002</v>
      </c>
    </row>
    <row r="138" spans="1:16">
      <c r="A138" s="112"/>
      <c r="B138" s="108">
        <v>70</v>
      </c>
      <c r="C138" s="109" t="s">
        <v>59</v>
      </c>
      <c r="D138" s="70">
        <f t="shared" si="10"/>
        <v>0.35532994923857869</v>
      </c>
      <c r="E138" s="110">
        <v>59.49</v>
      </c>
      <c r="F138" s="111">
        <v>1.5409999999999999</v>
      </c>
      <c r="G138" s="107">
        <f t="shared" si="8"/>
        <v>61.030999999999999</v>
      </c>
      <c r="H138" s="108">
        <v>15.75</v>
      </c>
      <c r="I138" s="109" t="s">
        <v>60</v>
      </c>
      <c r="J138" s="71">
        <f t="shared" si="11"/>
        <v>15.75</v>
      </c>
      <c r="K138" s="72">
        <v>5618</v>
      </c>
      <c r="L138" s="74" t="s">
        <v>58</v>
      </c>
      <c r="M138" s="70">
        <f t="shared" si="5"/>
        <v>0.56180000000000008</v>
      </c>
      <c r="N138" s="72">
        <v>6150</v>
      </c>
      <c r="O138" s="74" t="s">
        <v>58</v>
      </c>
      <c r="P138" s="70">
        <f t="shared" si="6"/>
        <v>0.61499999999999999</v>
      </c>
    </row>
    <row r="139" spans="1:16">
      <c r="A139" s="112"/>
      <c r="B139" s="108">
        <v>80</v>
      </c>
      <c r="C139" s="109" t="s">
        <v>59</v>
      </c>
      <c r="D139" s="70">
        <f t="shared" si="10"/>
        <v>0.40609137055837563</v>
      </c>
      <c r="E139" s="110">
        <v>65.77</v>
      </c>
      <c r="F139" s="111">
        <v>1.3919999999999999</v>
      </c>
      <c r="G139" s="107">
        <f t="shared" si="8"/>
        <v>67.161999999999992</v>
      </c>
      <c r="H139" s="108">
        <v>16.850000000000001</v>
      </c>
      <c r="I139" s="109" t="s">
        <v>60</v>
      </c>
      <c r="J139" s="71">
        <f t="shared" si="11"/>
        <v>16.850000000000001</v>
      </c>
      <c r="K139" s="72">
        <v>5877</v>
      </c>
      <c r="L139" s="74" t="s">
        <v>58</v>
      </c>
      <c r="M139" s="70">
        <f t="shared" si="5"/>
        <v>0.5877</v>
      </c>
      <c r="N139" s="72">
        <v>6324</v>
      </c>
      <c r="O139" s="74" t="s">
        <v>58</v>
      </c>
      <c r="P139" s="70">
        <f t="shared" si="6"/>
        <v>0.63239999999999996</v>
      </c>
    </row>
    <row r="140" spans="1:16">
      <c r="A140" s="112"/>
      <c r="B140" s="108">
        <v>90</v>
      </c>
      <c r="C140" s="113" t="s">
        <v>59</v>
      </c>
      <c r="D140" s="70">
        <f t="shared" si="10"/>
        <v>0.45685279187817257</v>
      </c>
      <c r="E140" s="110">
        <v>71.31</v>
      </c>
      <c r="F140" s="111">
        <v>1.272</v>
      </c>
      <c r="G140" s="107">
        <f t="shared" si="8"/>
        <v>72.582000000000008</v>
      </c>
      <c r="H140" s="108">
        <v>17.86</v>
      </c>
      <c r="I140" s="109" t="s">
        <v>60</v>
      </c>
      <c r="J140" s="71">
        <f t="shared" si="11"/>
        <v>17.86</v>
      </c>
      <c r="K140" s="72">
        <v>6085</v>
      </c>
      <c r="L140" s="74" t="s">
        <v>58</v>
      </c>
      <c r="M140" s="70">
        <f t="shared" si="5"/>
        <v>0.60850000000000004</v>
      </c>
      <c r="N140" s="72">
        <v>6467</v>
      </c>
      <c r="O140" s="74" t="s">
        <v>58</v>
      </c>
      <c r="P140" s="70">
        <f t="shared" si="6"/>
        <v>0.64669999999999994</v>
      </c>
    </row>
    <row r="141" spans="1:16">
      <c r="B141" s="108">
        <v>100</v>
      </c>
      <c r="C141" s="74" t="s">
        <v>59</v>
      </c>
      <c r="D141" s="70">
        <f t="shared" si="10"/>
        <v>0.50761421319796951</v>
      </c>
      <c r="E141" s="110">
        <v>76.17</v>
      </c>
      <c r="F141" s="111">
        <v>1.1719999999999999</v>
      </c>
      <c r="G141" s="107">
        <f t="shared" si="8"/>
        <v>77.341999999999999</v>
      </c>
      <c r="H141" s="72">
        <v>18.79</v>
      </c>
      <c r="I141" s="74" t="s">
        <v>60</v>
      </c>
      <c r="J141" s="71">
        <f t="shared" si="11"/>
        <v>18.79</v>
      </c>
      <c r="K141" s="72">
        <v>6259</v>
      </c>
      <c r="L141" s="74" t="s">
        <v>58</v>
      </c>
      <c r="M141" s="70">
        <f t="shared" si="5"/>
        <v>0.62590000000000001</v>
      </c>
      <c r="N141" s="72">
        <v>6586</v>
      </c>
      <c r="O141" s="74" t="s">
        <v>58</v>
      </c>
      <c r="P141" s="70">
        <f t="shared" si="6"/>
        <v>0.65860000000000007</v>
      </c>
    </row>
    <row r="142" spans="1:16">
      <c r="B142" s="108">
        <v>110</v>
      </c>
      <c r="C142" s="74" t="s">
        <v>59</v>
      </c>
      <c r="D142" s="70">
        <f t="shared" si="10"/>
        <v>0.55837563451776651</v>
      </c>
      <c r="E142" s="110">
        <v>80.430000000000007</v>
      </c>
      <c r="F142" s="111">
        <v>1.089</v>
      </c>
      <c r="G142" s="107">
        <f t="shared" si="8"/>
        <v>81.519000000000005</v>
      </c>
      <c r="H142" s="72">
        <v>19.68</v>
      </c>
      <c r="I142" s="74" t="s">
        <v>60</v>
      </c>
      <c r="J142" s="71">
        <f t="shared" si="11"/>
        <v>19.68</v>
      </c>
      <c r="K142" s="72">
        <v>6408</v>
      </c>
      <c r="L142" s="74" t="s">
        <v>58</v>
      </c>
      <c r="M142" s="70">
        <f t="shared" si="5"/>
        <v>0.64080000000000004</v>
      </c>
      <c r="N142" s="72">
        <v>6688</v>
      </c>
      <c r="O142" s="74" t="s">
        <v>58</v>
      </c>
      <c r="P142" s="70">
        <f t="shared" si="6"/>
        <v>0.66879999999999995</v>
      </c>
    </row>
    <row r="143" spans="1:16">
      <c r="B143" s="108">
        <v>120</v>
      </c>
      <c r="C143" s="74" t="s">
        <v>59</v>
      </c>
      <c r="D143" s="70">
        <f t="shared" si="10"/>
        <v>0.6091370558375635</v>
      </c>
      <c r="E143" s="110">
        <v>84.15</v>
      </c>
      <c r="F143" s="111">
        <v>1.0169999999999999</v>
      </c>
      <c r="G143" s="107">
        <f t="shared" si="8"/>
        <v>85.167000000000002</v>
      </c>
      <c r="H143" s="72">
        <v>20.52</v>
      </c>
      <c r="I143" s="74" t="s">
        <v>60</v>
      </c>
      <c r="J143" s="71">
        <f t="shared" si="11"/>
        <v>20.52</v>
      </c>
      <c r="K143" s="72">
        <v>6540</v>
      </c>
      <c r="L143" s="74" t="s">
        <v>58</v>
      </c>
      <c r="M143" s="70">
        <f t="shared" si="5"/>
        <v>0.65400000000000003</v>
      </c>
      <c r="N143" s="72">
        <v>6778</v>
      </c>
      <c r="O143" s="74" t="s">
        <v>58</v>
      </c>
      <c r="P143" s="70">
        <f t="shared" si="6"/>
        <v>0.67779999999999996</v>
      </c>
    </row>
    <row r="144" spans="1:16">
      <c r="B144" s="108">
        <v>130</v>
      </c>
      <c r="C144" s="74" t="s">
        <v>59</v>
      </c>
      <c r="D144" s="70">
        <f t="shared" si="10"/>
        <v>0.65989847715736039</v>
      </c>
      <c r="E144" s="110">
        <v>87.41</v>
      </c>
      <c r="F144" s="111">
        <v>0.95520000000000005</v>
      </c>
      <c r="G144" s="107">
        <f t="shared" si="8"/>
        <v>88.365200000000002</v>
      </c>
      <c r="H144" s="72">
        <v>21.33</v>
      </c>
      <c r="I144" s="74" t="s">
        <v>60</v>
      </c>
      <c r="J144" s="71">
        <f t="shared" si="11"/>
        <v>21.33</v>
      </c>
      <c r="K144" s="72">
        <v>6659</v>
      </c>
      <c r="L144" s="74" t="s">
        <v>58</v>
      </c>
      <c r="M144" s="70">
        <f t="shared" si="5"/>
        <v>0.66589999999999994</v>
      </c>
      <c r="N144" s="72">
        <v>6857</v>
      </c>
      <c r="O144" s="74" t="s">
        <v>58</v>
      </c>
      <c r="P144" s="70">
        <f t="shared" si="6"/>
        <v>0.68569999999999998</v>
      </c>
    </row>
    <row r="145" spans="2:16">
      <c r="B145" s="108">
        <v>140</v>
      </c>
      <c r="C145" s="74" t="s">
        <v>59</v>
      </c>
      <c r="D145" s="70">
        <f t="shared" si="10"/>
        <v>0.71065989847715738</v>
      </c>
      <c r="E145" s="110">
        <v>90.26</v>
      </c>
      <c r="F145" s="111">
        <v>0.90090000000000003</v>
      </c>
      <c r="G145" s="107">
        <f t="shared" si="8"/>
        <v>91.160899999999998</v>
      </c>
      <c r="H145" s="72">
        <v>22.12</v>
      </c>
      <c r="I145" s="74" t="s">
        <v>60</v>
      </c>
      <c r="J145" s="71">
        <f t="shared" si="11"/>
        <v>22.12</v>
      </c>
      <c r="K145" s="72">
        <v>6767</v>
      </c>
      <c r="L145" s="74" t="s">
        <v>58</v>
      </c>
      <c r="M145" s="70">
        <f t="shared" si="5"/>
        <v>0.67670000000000008</v>
      </c>
      <c r="N145" s="72">
        <v>6929</v>
      </c>
      <c r="O145" s="74" t="s">
        <v>58</v>
      </c>
      <c r="P145" s="70">
        <f t="shared" si="6"/>
        <v>0.69290000000000007</v>
      </c>
    </row>
    <row r="146" spans="2:16">
      <c r="B146" s="108">
        <v>150</v>
      </c>
      <c r="C146" s="74" t="s">
        <v>59</v>
      </c>
      <c r="D146" s="70">
        <f t="shared" si="10"/>
        <v>0.76142131979695427</v>
      </c>
      <c r="E146" s="110">
        <v>92.77</v>
      </c>
      <c r="F146" s="111">
        <v>0.85299999999999998</v>
      </c>
      <c r="G146" s="107">
        <f t="shared" si="8"/>
        <v>93.62299999999999</v>
      </c>
      <c r="H146" s="72">
        <v>22.88</v>
      </c>
      <c r="I146" s="74" t="s">
        <v>60</v>
      </c>
      <c r="J146" s="71">
        <f t="shared" si="11"/>
        <v>22.88</v>
      </c>
      <c r="K146" s="72">
        <v>6867</v>
      </c>
      <c r="L146" s="74" t="s">
        <v>58</v>
      </c>
      <c r="M146" s="70">
        <f t="shared" si="5"/>
        <v>0.68669999999999998</v>
      </c>
      <c r="N146" s="72">
        <v>6994</v>
      </c>
      <c r="O146" s="74" t="s">
        <v>58</v>
      </c>
      <c r="P146" s="70">
        <f t="shared" si="6"/>
        <v>0.69940000000000002</v>
      </c>
    </row>
    <row r="147" spans="2:16">
      <c r="B147" s="108">
        <v>160</v>
      </c>
      <c r="C147" s="74" t="s">
        <v>59</v>
      </c>
      <c r="D147" s="70">
        <f t="shared" si="10"/>
        <v>0.81218274111675126</v>
      </c>
      <c r="E147" s="110">
        <v>94.98</v>
      </c>
      <c r="F147" s="111">
        <v>0.81040000000000001</v>
      </c>
      <c r="G147" s="107">
        <f t="shared" si="8"/>
        <v>95.790400000000005</v>
      </c>
      <c r="H147" s="72">
        <v>23.62</v>
      </c>
      <c r="I147" s="74" t="s">
        <v>60</v>
      </c>
      <c r="J147" s="71">
        <f t="shared" si="11"/>
        <v>23.62</v>
      </c>
      <c r="K147" s="72">
        <v>6960</v>
      </c>
      <c r="L147" s="74" t="s">
        <v>58</v>
      </c>
      <c r="M147" s="70">
        <f t="shared" si="5"/>
        <v>0.69599999999999995</v>
      </c>
      <c r="N147" s="72">
        <v>7053</v>
      </c>
      <c r="O147" s="74" t="s">
        <v>58</v>
      </c>
      <c r="P147" s="70">
        <f t="shared" si="6"/>
        <v>0.70530000000000004</v>
      </c>
    </row>
    <row r="148" spans="2:16">
      <c r="B148" s="108">
        <v>170</v>
      </c>
      <c r="C148" s="74" t="s">
        <v>59</v>
      </c>
      <c r="D148" s="70">
        <f t="shared" si="10"/>
        <v>0.86294416243654826</v>
      </c>
      <c r="E148" s="110">
        <v>96.93</v>
      </c>
      <c r="F148" s="111">
        <v>0.7722</v>
      </c>
      <c r="G148" s="107">
        <f t="shared" si="8"/>
        <v>97.702200000000005</v>
      </c>
      <c r="H148" s="72">
        <v>24.35</v>
      </c>
      <c r="I148" s="74" t="s">
        <v>60</v>
      </c>
      <c r="J148" s="71">
        <f t="shared" si="11"/>
        <v>24.35</v>
      </c>
      <c r="K148" s="72">
        <v>7047</v>
      </c>
      <c r="L148" s="74" t="s">
        <v>58</v>
      </c>
      <c r="M148" s="70">
        <f t="shared" ref="M148:M158" si="12">K148/1000/10</f>
        <v>0.70469999999999999</v>
      </c>
      <c r="N148" s="72">
        <v>7108</v>
      </c>
      <c r="O148" s="74" t="s">
        <v>58</v>
      </c>
      <c r="P148" s="70">
        <f t="shared" ref="P148:P175" si="13">N148/1000/10</f>
        <v>0.71079999999999999</v>
      </c>
    </row>
    <row r="149" spans="2:16">
      <c r="B149" s="108">
        <v>180</v>
      </c>
      <c r="C149" s="74" t="s">
        <v>59</v>
      </c>
      <c r="D149" s="70">
        <f t="shared" si="10"/>
        <v>0.91370558375634514</v>
      </c>
      <c r="E149" s="110">
        <v>98.66</v>
      </c>
      <c r="F149" s="111">
        <v>0.73770000000000002</v>
      </c>
      <c r="G149" s="107">
        <f t="shared" ref="G149:G212" si="14">E149+F149</f>
        <v>99.3977</v>
      </c>
      <c r="H149" s="72">
        <v>25.06</v>
      </c>
      <c r="I149" s="74" t="s">
        <v>60</v>
      </c>
      <c r="J149" s="71">
        <f t="shared" si="11"/>
        <v>25.06</v>
      </c>
      <c r="K149" s="72">
        <v>7131</v>
      </c>
      <c r="L149" s="74" t="s">
        <v>58</v>
      </c>
      <c r="M149" s="70">
        <f t="shared" si="12"/>
        <v>0.71310000000000007</v>
      </c>
      <c r="N149" s="72">
        <v>7159</v>
      </c>
      <c r="O149" s="74" t="s">
        <v>58</v>
      </c>
      <c r="P149" s="70">
        <f t="shared" si="13"/>
        <v>0.71589999999999998</v>
      </c>
    </row>
    <row r="150" spans="2:16">
      <c r="B150" s="108">
        <v>200</v>
      </c>
      <c r="C150" s="74" t="s">
        <v>59</v>
      </c>
      <c r="D150" s="70">
        <f t="shared" si="10"/>
        <v>1.015228426395939</v>
      </c>
      <c r="E150" s="110">
        <v>101.6</v>
      </c>
      <c r="F150" s="111">
        <v>0.67779999999999996</v>
      </c>
      <c r="G150" s="107">
        <f t="shared" si="14"/>
        <v>102.2778</v>
      </c>
      <c r="H150" s="72">
        <v>26.46</v>
      </c>
      <c r="I150" s="74" t="s">
        <v>60</v>
      </c>
      <c r="J150" s="71">
        <f t="shared" si="11"/>
        <v>26.46</v>
      </c>
      <c r="K150" s="72">
        <v>7418</v>
      </c>
      <c r="L150" s="74" t="s">
        <v>58</v>
      </c>
      <c r="M150" s="70">
        <f t="shared" si="12"/>
        <v>0.74180000000000001</v>
      </c>
      <c r="N150" s="72">
        <v>7253</v>
      </c>
      <c r="O150" s="74" t="s">
        <v>58</v>
      </c>
      <c r="P150" s="70">
        <f t="shared" si="13"/>
        <v>0.72530000000000006</v>
      </c>
    </row>
    <row r="151" spans="2:16">
      <c r="B151" s="108">
        <v>225</v>
      </c>
      <c r="C151" s="74" t="s">
        <v>59</v>
      </c>
      <c r="D151" s="70">
        <f t="shared" si="10"/>
        <v>1.1421319796954315</v>
      </c>
      <c r="E151" s="110">
        <v>104.4</v>
      </c>
      <c r="F151" s="111">
        <v>0.61639999999999995</v>
      </c>
      <c r="G151" s="107">
        <f t="shared" si="14"/>
        <v>105.0164</v>
      </c>
      <c r="H151" s="72">
        <v>28.16</v>
      </c>
      <c r="I151" s="74" t="s">
        <v>60</v>
      </c>
      <c r="J151" s="71">
        <f t="shared" si="11"/>
        <v>28.16</v>
      </c>
      <c r="K151" s="72">
        <v>7817</v>
      </c>
      <c r="L151" s="74" t="s">
        <v>58</v>
      </c>
      <c r="M151" s="70">
        <f t="shared" si="12"/>
        <v>0.78170000000000006</v>
      </c>
      <c r="N151" s="72">
        <v>7355</v>
      </c>
      <c r="O151" s="74" t="s">
        <v>58</v>
      </c>
      <c r="P151" s="70">
        <f t="shared" si="13"/>
        <v>0.73550000000000004</v>
      </c>
    </row>
    <row r="152" spans="2:16">
      <c r="B152" s="108">
        <v>250</v>
      </c>
      <c r="C152" s="74" t="s">
        <v>59</v>
      </c>
      <c r="D152" s="70">
        <f t="shared" si="10"/>
        <v>1.2690355329949239</v>
      </c>
      <c r="E152" s="110">
        <v>106.6</v>
      </c>
      <c r="F152" s="111">
        <v>0.56589999999999996</v>
      </c>
      <c r="G152" s="107">
        <f t="shared" si="14"/>
        <v>107.16589999999999</v>
      </c>
      <c r="H152" s="72">
        <v>29.82</v>
      </c>
      <c r="I152" s="74" t="s">
        <v>60</v>
      </c>
      <c r="J152" s="71">
        <f t="shared" si="11"/>
        <v>29.82</v>
      </c>
      <c r="K152" s="72">
        <v>8177</v>
      </c>
      <c r="L152" s="74" t="s">
        <v>58</v>
      </c>
      <c r="M152" s="70">
        <f t="shared" si="12"/>
        <v>0.81769999999999998</v>
      </c>
      <c r="N152" s="72">
        <v>7447</v>
      </c>
      <c r="O152" s="74" t="s">
        <v>58</v>
      </c>
      <c r="P152" s="70">
        <f t="shared" si="13"/>
        <v>0.74470000000000003</v>
      </c>
    </row>
    <row r="153" spans="2:16">
      <c r="B153" s="108">
        <v>275</v>
      </c>
      <c r="C153" s="74" t="s">
        <v>59</v>
      </c>
      <c r="D153" s="70">
        <f t="shared" ref="D153:D166" si="15">B153/$C$5</f>
        <v>1.3959390862944163</v>
      </c>
      <c r="E153" s="110">
        <v>108.4</v>
      </c>
      <c r="F153" s="111">
        <v>0.52359999999999995</v>
      </c>
      <c r="G153" s="107">
        <f t="shared" si="14"/>
        <v>108.92360000000001</v>
      </c>
      <c r="H153" s="72">
        <v>31.44</v>
      </c>
      <c r="I153" s="74" t="s">
        <v>60</v>
      </c>
      <c r="J153" s="71">
        <f t="shared" si="11"/>
        <v>31.44</v>
      </c>
      <c r="K153" s="72">
        <v>8510</v>
      </c>
      <c r="L153" s="74" t="s">
        <v>58</v>
      </c>
      <c r="M153" s="70">
        <f t="shared" si="12"/>
        <v>0.85099999999999998</v>
      </c>
      <c r="N153" s="72">
        <v>7529</v>
      </c>
      <c r="O153" s="74" t="s">
        <v>58</v>
      </c>
      <c r="P153" s="70">
        <f t="shared" si="13"/>
        <v>0.75290000000000001</v>
      </c>
    </row>
    <row r="154" spans="2:16">
      <c r="B154" s="108">
        <v>300</v>
      </c>
      <c r="C154" s="74" t="s">
        <v>59</v>
      </c>
      <c r="D154" s="70">
        <f t="shared" si="15"/>
        <v>1.5228426395939085</v>
      </c>
      <c r="E154" s="110">
        <v>109.7</v>
      </c>
      <c r="F154" s="111">
        <v>0.48759999999999998</v>
      </c>
      <c r="G154" s="107">
        <f t="shared" si="14"/>
        <v>110.1876</v>
      </c>
      <c r="H154" s="72">
        <v>33.049999999999997</v>
      </c>
      <c r="I154" s="74" t="s">
        <v>60</v>
      </c>
      <c r="J154" s="71">
        <f t="shared" si="11"/>
        <v>33.049999999999997</v>
      </c>
      <c r="K154" s="72">
        <v>8821</v>
      </c>
      <c r="L154" s="74" t="s">
        <v>58</v>
      </c>
      <c r="M154" s="70">
        <f t="shared" si="12"/>
        <v>0.8821</v>
      </c>
      <c r="N154" s="72">
        <v>7605</v>
      </c>
      <c r="O154" s="74" t="s">
        <v>58</v>
      </c>
      <c r="P154" s="70">
        <f t="shared" si="13"/>
        <v>0.76050000000000006</v>
      </c>
    </row>
    <row r="155" spans="2:16">
      <c r="B155" s="108">
        <v>325</v>
      </c>
      <c r="C155" s="74" t="s">
        <v>59</v>
      </c>
      <c r="D155" s="70">
        <f t="shared" si="15"/>
        <v>1.649746192893401</v>
      </c>
      <c r="E155" s="110">
        <v>110.8</v>
      </c>
      <c r="F155" s="111">
        <v>0.45660000000000001</v>
      </c>
      <c r="G155" s="107">
        <f t="shared" si="14"/>
        <v>111.25659999999999</v>
      </c>
      <c r="H155" s="72">
        <v>34.64</v>
      </c>
      <c r="I155" s="74" t="s">
        <v>60</v>
      </c>
      <c r="J155" s="71">
        <f t="shared" si="11"/>
        <v>34.64</v>
      </c>
      <c r="K155" s="72">
        <v>9115</v>
      </c>
      <c r="L155" s="74" t="s">
        <v>58</v>
      </c>
      <c r="M155" s="70">
        <f t="shared" si="12"/>
        <v>0.91149999999999998</v>
      </c>
      <c r="N155" s="72">
        <v>7676</v>
      </c>
      <c r="O155" s="74" t="s">
        <v>58</v>
      </c>
      <c r="P155" s="70">
        <f t="shared" si="13"/>
        <v>0.76760000000000006</v>
      </c>
    </row>
    <row r="156" spans="2:16">
      <c r="B156" s="108">
        <v>350</v>
      </c>
      <c r="C156" s="74" t="s">
        <v>59</v>
      </c>
      <c r="D156" s="70">
        <f t="shared" si="15"/>
        <v>1.7766497461928934</v>
      </c>
      <c r="E156" s="110">
        <v>111.6</v>
      </c>
      <c r="F156" s="111">
        <v>0.42959999999999998</v>
      </c>
      <c r="G156" s="107">
        <f t="shared" si="14"/>
        <v>112.02959999999999</v>
      </c>
      <c r="H156" s="72">
        <v>36.22</v>
      </c>
      <c r="I156" s="74" t="s">
        <v>60</v>
      </c>
      <c r="J156" s="71">
        <f t="shared" si="11"/>
        <v>36.22</v>
      </c>
      <c r="K156" s="72">
        <v>9394</v>
      </c>
      <c r="L156" s="74" t="s">
        <v>58</v>
      </c>
      <c r="M156" s="70">
        <f t="shared" si="12"/>
        <v>0.93940000000000001</v>
      </c>
      <c r="N156" s="72">
        <v>7742</v>
      </c>
      <c r="O156" s="74" t="s">
        <v>58</v>
      </c>
      <c r="P156" s="70">
        <f t="shared" si="13"/>
        <v>0.7742</v>
      </c>
    </row>
    <row r="157" spans="2:16">
      <c r="B157" s="108">
        <v>375</v>
      </c>
      <c r="C157" s="74" t="s">
        <v>59</v>
      </c>
      <c r="D157" s="70">
        <f t="shared" si="15"/>
        <v>1.9035532994923858</v>
      </c>
      <c r="E157" s="110">
        <v>112.3</v>
      </c>
      <c r="F157" s="111">
        <v>0.40579999999999999</v>
      </c>
      <c r="G157" s="107">
        <f t="shared" si="14"/>
        <v>112.7058</v>
      </c>
      <c r="H157" s="72">
        <v>37.78</v>
      </c>
      <c r="I157" s="74" t="s">
        <v>60</v>
      </c>
      <c r="J157" s="71">
        <f t="shared" si="11"/>
        <v>37.78</v>
      </c>
      <c r="K157" s="72">
        <v>9661</v>
      </c>
      <c r="L157" s="74" t="s">
        <v>58</v>
      </c>
      <c r="M157" s="70">
        <f t="shared" si="12"/>
        <v>0.96609999999999996</v>
      </c>
      <c r="N157" s="72">
        <v>7804</v>
      </c>
      <c r="O157" s="74" t="s">
        <v>58</v>
      </c>
      <c r="P157" s="70">
        <f t="shared" si="13"/>
        <v>0.78039999999999998</v>
      </c>
    </row>
    <row r="158" spans="2:16">
      <c r="B158" s="108">
        <v>400</v>
      </c>
      <c r="C158" s="74" t="s">
        <v>59</v>
      </c>
      <c r="D158" s="70">
        <f t="shared" si="15"/>
        <v>2.030456852791878</v>
      </c>
      <c r="E158" s="110">
        <v>113.1</v>
      </c>
      <c r="F158" s="111">
        <v>0.38469999999999999</v>
      </c>
      <c r="G158" s="107">
        <f t="shared" si="14"/>
        <v>113.48469999999999</v>
      </c>
      <c r="H158" s="72">
        <v>39.340000000000003</v>
      </c>
      <c r="I158" s="74" t="s">
        <v>60</v>
      </c>
      <c r="J158" s="71">
        <f t="shared" si="11"/>
        <v>39.340000000000003</v>
      </c>
      <c r="K158" s="72">
        <v>9917</v>
      </c>
      <c r="L158" s="74" t="s">
        <v>58</v>
      </c>
      <c r="M158" s="70">
        <f t="shared" si="12"/>
        <v>0.99170000000000003</v>
      </c>
      <c r="N158" s="72">
        <v>7863</v>
      </c>
      <c r="O158" s="74" t="s">
        <v>58</v>
      </c>
      <c r="P158" s="70">
        <f t="shared" si="13"/>
        <v>0.7863</v>
      </c>
    </row>
    <row r="159" spans="2:16">
      <c r="B159" s="108">
        <v>450</v>
      </c>
      <c r="C159" s="74" t="s">
        <v>59</v>
      </c>
      <c r="D159" s="70">
        <f t="shared" si="15"/>
        <v>2.2842639593908629</v>
      </c>
      <c r="E159" s="110">
        <v>115.1</v>
      </c>
      <c r="F159" s="111">
        <v>0.34889999999999999</v>
      </c>
      <c r="G159" s="107">
        <f t="shared" si="14"/>
        <v>115.44889999999999</v>
      </c>
      <c r="H159" s="72">
        <v>42.42</v>
      </c>
      <c r="I159" s="74" t="s">
        <v>60</v>
      </c>
      <c r="J159" s="71">
        <f t="shared" si="11"/>
        <v>42.42</v>
      </c>
      <c r="K159" s="72">
        <v>1.08</v>
      </c>
      <c r="L159" s="73" t="s">
        <v>60</v>
      </c>
      <c r="M159" s="71">
        <f t="shared" ref="M159:M217" si="16">K159</f>
        <v>1.08</v>
      </c>
      <c r="N159" s="72">
        <v>7973</v>
      </c>
      <c r="O159" s="74" t="s">
        <v>58</v>
      </c>
      <c r="P159" s="70">
        <f t="shared" si="13"/>
        <v>0.79730000000000001</v>
      </c>
    </row>
    <row r="160" spans="2:16">
      <c r="B160" s="108">
        <v>500</v>
      </c>
      <c r="C160" s="74" t="s">
        <v>59</v>
      </c>
      <c r="D160" s="70">
        <f t="shared" si="15"/>
        <v>2.5380710659898478</v>
      </c>
      <c r="E160" s="110">
        <v>115.5</v>
      </c>
      <c r="F160" s="111">
        <v>0.3196</v>
      </c>
      <c r="G160" s="107">
        <f t="shared" si="14"/>
        <v>115.81959999999999</v>
      </c>
      <c r="H160" s="72">
        <v>45.46</v>
      </c>
      <c r="I160" s="74" t="s">
        <v>60</v>
      </c>
      <c r="J160" s="71">
        <f t="shared" si="11"/>
        <v>45.46</v>
      </c>
      <c r="K160" s="72">
        <v>1.17</v>
      </c>
      <c r="L160" s="74" t="s">
        <v>60</v>
      </c>
      <c r="M160" s="71">
        <f t="shared" si="16"/>
        <v>1.17</v>
      </c>
      <c r="N160" s="72">
        <v>8074</v>
      </c>
      <c r="O160" s="74" t="s">
        <v>58</v>
      </c>
      <c r="P160" s="70">
        <f t="shared" si="13"/>
        <v>0.80740000000000001</v>
      </c>
    </row>
    <row r="161" spans="2:16">
      <c r="B161" s="108">
        <v>550</v>
      </c>
      <c r="C161" s="74" t="s">
        <v>59</v>
      </c>
      <c r="D161" s="70">
        <f t="shared" si="15"/>
        <v>2.7918781725888326</v>
      </c>
      <c r="E161" s="110">
        <v>115.8</v>
      </c>
      <c r="F161" s="111">
        <v>0.29509999999999997</v>
      </c>
      <c r="G161" s="107">
        <f t="shared" si="14"/>
        <v>116.0951</v>
      </c>
      <c r="H161" s="72">
        <v>48.5</v>
      </c>
      <c r="I161" s="74" t="s">
        <v>60</v>
      </c>
      <c r="J161" s="71">
        <f t="shared" si="11"/>
        <v>48.5</v>
      </c>
      <c r="K161" s="72">
        <v>1.25</v>
      </c>
      <c r="L161" s="74" t="s">
        <v>60</v>
      </c>
      <c r="M161" s="71">
        <f t="shared" si="16"/>
        <v>1.25</v>
      </c>
      <c r="N161" s="72">
        <v>8169</v>
      </c>
      <c r="O161" s="74" t="s">
        <v>58</v>
      </c>
      <c r="P161" s="70">
        <f t="shared" si="13"/>
        <v>0.81690000000000007</v>
      </c>
    </row>
    <row r="162" spans="2:16">
      <c r="B162" s="108">
        <v>600</v>
      </c>
      <c r="C162" s="74" t="s">
        <v>59</v>
      </c>
      <c r="D162" s="70">
        <f t="shared" si="15"/>
        <v>3.0456852791878171</v>
      </c>
      <c r="E162" s="110">
        <v>115.9</v>
      </c>
      <c r="F162" s="111">
        <v>0.27429999999999999</v>
      </c>
      <c r="G162" s="107">
        <f t="shared" si="14"/>
        <v>116.1743</v>
      </c>
      <c r="H162" s="72">
        <v>51.53</v>
      </c>
      <c r="I162" s="74" t="s">
        <v>60</v>
      </c>
      <c r="J162" s="71">
        <f t="shared" si="11"/>
        <v>51.53</v>
      </c>
      <c r="K162" s="72">
        <v>1.32</v>
      </c>
      <c r="L162" s="74" t="s">
        <v>60</v>
      </c>
      <c r="M162" s="71">
        <f t="shared" si="16"/>
        <v>1.32</v>
      </c>
      <c r="N162" s="72">
        <v>8258</v>
      </c>
      <c r="O162" s="74" t="s">
        <v>58</v>
      </c>
      <c r="P162" s="70">
        <f t="shared" si="13"/>
        <v>0.82579999999999987</v>
      </c>
    </row>
    <row r="163" spans="2:16">
      <c r="B163" s="108">
        <v>650</v>
      </c>
      <c r="C163" s="74" t="s">
        <v>59</v>
      </c>
      <c r="D163" s="70">
        <f t="shared" si="15"/>
        <v>3.2994923857868019</v>
      </c>
      <c r="E163" s="110">
        <v>115.9</v>
      </c>
      <c r="F163" s="111">
        <v>0.25650000000000001</v>
      </c>
      <c r="G163" s="107">
        <f t="shared" si="14"/>
        <v>116.15650000000001</v>
      </c>
      <c r="H163" s="72">
        <v>54.56</v>
      </c>
      <c r="I163" s="74" t="s">
        <v>60</v>
      </c>
      <c r="J163" s="71">
        <f t="shared" si="11"/>
        <v>54.56</v>
      </c>
      <c r="K163" s="72">
        <v>1.39</v>
      </c>
      <c r="L163" s="74" t="s">
        <v>60</v>
      </c>
      <c r="M163" s="71">
        <f t="shared" si="16"/>
        <v>1.39</v>
      </c>
      <c r="N163" s="72">
        <v>8344</v>
      </c>
      <c r="O163" s="74" t="s">
        <v>58</v>
      </c>
      <c r="P163" s="70">
        <f t="shared" si="13"/>
        <v>0.83439999999999992</v>
      </c>
    </row>
    <row r="164" spans="2:16">
      <c r="B164" s="108">
        <v>700</v>
      </c>
      <c r="C164" s="74" t="s">
        <v>59</v>
      </c>
      <c r="D164" s="70">
        <f t="shared" si="15"/>
        <v>3.5532994923857868</v>
      </c>
      <c r="E164" s="110">
        <v>115.8</v>
      </c>
      <c r="F164" s="111">
        <v>0.24099999999999999</v>
      </c>
      <c r="G164" s="107">
        <f t="shared" si="14"/>
        <v>116.041</v>
      </c>
      <c r="H164" s="72">
        <v>57.59</v>
      </c>
      <c r="I164" s="74" t="s">
        <v>60</v>
      </c>
      <c r="J164" s="71">
        <f t="shared" si="11"/>
        <v>57.59</v>
      </c>
      <c r="K164" s="72">
        <v>1.45</v>
      </c>
      <c r="L164" s="74" t="s">
        <v>60</v>
      </c>
      <c r="M164" s="71">
        <f t="shared" si="16"/>
        <v>1.45</v>
      </c>
      <c r="N164" s="72">
        <v>8426</v>
      </c>
      <c r="O164" s="74" t="s">
        <v>58</v>
      </c>
      <c r="P164" s="70">
        <f t="shared" si="13"/>
        <v>0.84260000000000002</v>
      </c>
    </row>
    <row r="165" spans="2:16">
      <c r="B165" s="108">
        <v>800</v>
      </c>
      <c r="C165" s="74" t="s">
        <v>59</v>
      </c>
      <c r="D165" s="70">
        <f t="shared" si="15"/>
        <v>4.0609137055837561</v>
      </c>
      <c r="E165" s="110">
        <v>115.4</v>
      </c>
      <c r="F165" s="111">
        <v>0.2152</v>
      </c>
      <c r="G165" s="107">
        <f t="shared" si="14"/>
        <v>115.6152</v>
      </c>
      <c r="H165" s="72">
        <v>63.67</v>
      </c>
      <c r="I165" s="74" t="s">
        <v>60</v>
      </c>
      <c r="J165" s="71">
        <f t="shared" si="11"/>
        <v>63.67</v>
      </c>
      <c r="K165" s="72">
        <v>1.69</v>
      </c>
      <c r="L165" s="74" t="s">
        <v>60</v>
      </c>
      <c r="M165" s="71">
        <f t="shared" si="16"/>
        <v>1.69</v>
      </c>
      <c r="N165" s="72">
        <v>8583</v>
      </c>
      <c r="O165" s="74" t="s">
        <v>58</v>
      </c>
      <c r="P165" s="70">
        <f t="shared" si="13"/>
        <v>0.85830000000000006</v>
      </c>
    </row>
    <row r="166" spans="2:16">
      <c r="B166" s="108">
        <v>900</v>
      </c>
      <c r="C166" s="74" t="s">
        <v>59</v>
      </c>
      <c r="D166" s="70">
        <f t="shared" si="15"/>
        <v>4.5685279187817258</v>
      </c>
      <c r="E166" s="110">
        <v>114.7</v>
      </c>
      <c r="F166" s="111">
        <v>0.1948</v>
      </c>
      <c r="G166" s="107">
        <f t="shared" si="14"/>
        <v>114.8948</v>
      </c>
      <c r="H166" s="72">
        <v>69.78</v>
      </c>
      <c r="I166" s="74" t="s">
        <v>60</v>
      </c>
      <c r="J166" s="71">
        <f t="shared" si="11"/>
        <v>69.78</v>
      </c>
      <c r="K166" s="72">
        <v>1.9</v>
      </c>
      <c r="L166" s="74" t="s">
        <v>60</v>
      </c>
      <c r="M166" s="71">
        <f t="shared" si="16"/>
        <v>1.9</v>
      </c>
      <c r="N166" s="72">
        <v>8732</v>
      </c>
      <c r="O166" s="74" t="s">
        <v>58</v>
      </c>
      <c r="P166" s="70">
        <f t="shared" si="13"/>
        <v>0.87319999999999998</v>
      </c>
    </row>
    <row r="167" spans="2:16">
      <c r="B167" s="108">
        <v>1</v>
      </c>
      <c r="C167" s="73" t="s">
        <v>61</v>
      </c>
      <c r="D167" s="70">
        <f t="shared" ref="D167:D228" si="17">B167*1000/$C$5</f>
        <v>5.0761421319796955</v>
      </c>
      <c r="E167" s="110">
        <v>113.8</v>
      </c>
      <c r="F167" s="111">
        <v>0.17810000000000001</v>
      </c>
      <c r="G167" s="107">
        <f t="shared" si="14"/>
        <v>113.9781</v>
      </c>
      <c r="H167" s="72">
        <v>75.930000000000007</v>
      </c>
      <c r="I167" s="74" t="s">
        <v>60</v>
      </c>
      <c r="J167" s="71">
        <f t="shared" ref="J167:J193" si="18">H167</f>
        <v>75.930000000000007</v>
      </c>
      <c r="K167" s="72">
        <v>2.09</v>
      </c>
      <c r="L167" s="74" t="s">
        <v>60</v>
      </c>
      <c r="M167" s="71">
        <f t="shared" si="16"/>
        <v>2.09</v>
      </c>
      <c r="N167" s="72">
        <v>8876</v>
      </c>
      <c r="O167" s="74" t="s">
        <v>58</v>
      </c>
      <c r="P167" s="70">
        <f t="shared" si="13"/>
        <v>0.88759999999999994</v>
      </c>
    </row>
    <row r="168" spans="2:16">
      <c r="B168" s="108">
        <v>1.1000000000000001</v>
      </c>
      <c r="C168" s="74" t="s">
        <v>61</v>
      </c>
      <c r="D168" s="70">
        <f t="shared" si="17"/>
        <v>5.5837563451776653</v>
      </c>
      <c r="E168" s="110">
        <v>112.9</v>
      </c>
      <c r="F168" s="111">
        <v>0.16420000000000001</v>
      </c>
      <c r="G168" s="107">
        <f t="shared" si="14"/>
        <v>113.0642</v>
      </c>
      <c r="H168" s="72">
        <v>82.13</v>
      </c>
      <c r="I168" s="74" t="s">
        <v>60</v>
      </c>
      <c r="J168" s="71">
        <f t="shared" si="18"/>
        <v>82.13</v>
      </c>
      <c r="K168" s="72">
        <v>2.27</v>
      </c>
      <c r="L168" s="74" t="s">
        <v>60</v>
      </c>
      <c r="M168" s="71">
        <f t="shared" si="16"/>
        <v>2.27</v>
      </c>
      <c r="N168" s="72">
        <v>9015</v>
      </c>
      <c r="O168" s="74" t="s">
        <v>58</v>
      </c>
      <c r="P168" s="70">
        <f t="shared" si="13"/>
        <v>0.90150000000000008</v>
      </c>
    </row>
    <row r="169" spans="2:16">
      <c r="B169" s="108">
        <v>1.2</v>
      </c>
      <c r="C169" s="74" t="s">
        <v>61</v>
      </c>
      <c r="D169" s="70">
        <f t="shared" si="17"/>
        <v>6.0913705583756341</v>
      </c>
      <c r="E169" s="110">
        <v>111.8</v>
      </c>
      <c r="F169" s="111">
        <v>0.15240000000000001</v>
      </c>
      <c r="G169" s="107">
        <f t="shared" si="14"/>
        <v>111.9524</v>
      </c>
      <c r="H169" s="72">
        <v>88.39</v>
      </c>
      <c r="I169" s="74" t="s">
        <v>60</v>
      </c>
      <c r="J169" s="71">
        <f t="shared" si="18"/>
        <v>88.39</v>
      </c>
      <c r="K169" s="72">
        <v>2.4300000000000002</v>
      </c>
      <c r="L169" s="74" t="s">
        <v>60</v>
      </c>
      <c r="M169" s="71">
        <f t="shared" si="16"/>
        <v>2.4300000000000002</v>
      </c>
      <c r="N169" s="72">
        <v>9151</v>
      </c>
      <c r="O169" s="74" t="s">
        <v>58</v>
      </c>
      <c r="P169" s="70">
        <f t="shared" si="13"/>
        <v>0.91510000000000002</v>
      </c>
    </row>
    <row r="170" spans="2:16">
      <c r="B170" s="108">
        <v>1.3</v>
      </c>
      <c r="C170" s="74" t="s">
        <v>61</v>
      </c>
      <c r="D170" s="70">
        <f t="shared" si="17"/>
        <v>6.5989847715736039</v>
      </c>
      <c r="E170" s="110">
        <v>110.7</v>
      </c>
      <c r="F170" s="111">
        <v>0.14230000000000001</v>
      </c>
      <c r="G170" s="107">
        <f t="shared" si="14"/>
        <v>110.84230000000001</v>
      </c>
      <c r="H170" s="72">
        <v>94.71</v>
      </c>
      <c r="I170" s="74" t="s">
        <v>60</v>
      </c>
      <c r="J170" s="71">
        <f t="shared" si="18"/>
        <v>94.71</v>
      </c>
      <c r="K170" s="72">
        <v>2.59</v>
      </c>
      <c r="L170" s="74" t="s">
        <v>60</v>
      </c>
      <c r="M170" s="71">
        <f t="shared" si="16"/>
        <v>2.59</v>
      </c>
      <c r="N170" s="72">
        <v>9284</v>
      </c>
      <c r="O170" s="74" t="s">
        <v>58</v>
      </c>
      <c r="P170" s="70">
        <f t="shared" si="13"/>
        <v>0.92840000000000011</v>
      </c>
    </row>
    <row r="171" spans="2:16">
      <c r="B171" s="108">
        <v>1.4</v>
      </c>
      <c r="C171" s="74" t="s">
        <v>61</v>
      </c>
      <c r="D171" s="70">
        <f t="shared" si="17"/>
        <v>7.1065989847715736</v>
      </c>
      <c r="E171" s="110">
        <v>109.6</v>
      </c>
      <c r="F171" s="111">
        <v>0.13350000000000001</v>
      </c>
      <c r="G171" s="107">
        <f t="shared" si="14"/>
        <v>109.73349999999999</v>
      </c>
      <c r="H171" s="72">
        <v>101.1</v>
      </c>
      <c r="I171" s="74" t="s">
        <v>60</v>
      </c>
      <c r="J171" s="71">
        <f t="shared" si="18"/>
        <v>101.1</v>
      </c>
      <c r="K171" s="72">
        <v>2.75</v>
      </c>
      <c r="L171" s="74" t="s">
        <v>60</v>
      </c>
      <c r="M171" s="71">
        <f t="shared" si="16"/>
        <v>2.75</v>
      </c>
      <c r="N171" s="72">
        <v>9416</v>
      </c>
      <c r="O171" s="74" t="s">
        <v>58</v>
      </c>
      <c r="P171" s="70">
        <f t="shared" si="13"/>
        <v>0.94159999999999999</v>
      </c>
    </row>
    <row r="172" spans="2:16">
      <c r="B172" s="108">
        <v>1.5</v>
      </c>
      <c r="C172" s="74" t="s">
        <v>61</v>
      </c>
      <c r="D172" s="70">
        <f t="shared" si="17"/>
        <v>7.6142131979695433</v>
      </c>
      <c r="E172" s="110">
        <v>108.5</v>
      </c>
      <c r="F172" s="111">
        <v>0.1258</v>
      </c>
      <c r="G172" s="107">
        <f t="shared" si="14"/>
        <v>108.6258</v>
      </c>
      <c r="H172" s="72">
        <v>107.55</v>
      </c>
      <c r="I172" s="74" t="s">
        <v>60</v>
      </c>
      <c r="J172" s="71">
        <f t="shared" si="18"/>
        <v>107.55</v>
      </c>
      <c r="K172" s="72">
        <v>2.9</v>
      </c>
      <c r="L172" s="74" t="s">
        <v>60</v>
      </c>
      <c r="M172" s="71">
        <f t="shared" si="16"/>
        <v>2.9</v>
      </c>
      <c r="N172" s="72">
        <v>9547</v>
      </c>
      <c r="O172" s="74" t="s">
        <v>58</v>
      </c>
      <c r="P172" s="70">
        <f t="shared" si="13"/>
        <v>0.9547000000000001</v>
      </c>
    </row>
    <row r="173" spans="2:16">
      <c r="B173" s="108">
        <v>1.6</v>
      </c>
      <c r="C173" s="74" t="s">
        <v>61</v>
      </c>
      <c r="D173" s="70">
        <f t="shared" si="17"/>
        <v>8.1218274111675122</v>
      </c>
      <c r="E173" s="110">
        <v>107.3</v>
      </c>
      <c r="F173" s="111">
        <v>0.11899999999999999</v>
      </c>
      <c r="G173" s="107">
        <f t="shared" si="14"/>
        <v>107.419</v>
      </c>
      <c r="H173" s="72">
        <v>114.07</v>
      </c>
      <c r="I173" s="74" t="s">
        <v>60</v>
      </c>
      <c r="J173" s="71">
        <f t="shared" si="18"/>
        <v>114.07</v>
      </c>
      <c r="K173" s="72">
        <v>3.04</v>
      </c>
      <c r="L173" s="74" t="s">
        <v>60</v>
      </c>
      <c r="M173" s="71">
        <f t="shared" si="16"/>
        <v>3.04</v>
      </c>
      <c r="N173" s="72">
        <v>9677</v>
      </c>
      <c r="O173" s="74" t="s">
        <v>58</v>
      </c>
      <c r="P173" s="70">
        <f t="shared" si="13"/>
        <v>0.9677</v>
      </c>
    </row>
    <row r="174" spans="2:16">
      <c r="B174" s="108">
        <v>1.7</v>
      </c>
      <c r="C174" s="74" t="s">
        <v>61</v>
      </c>
      <c r="D174" s="70">
        <f t="shared" si="17"/>
        <v>8.6294416243654819</v>
      </c>
      <c r="E174" s="110">
        <v>106.2</v>
      </c>
      <c r="F174" s="111">
        <v>0.113</v>
      </c>
      <c r="G174" s="107">
        <f t="shared" si="14"/>
        <v>106.313</v>
      </c>
      <c r="H174" s="72">
        <v>120.66</v>
      </c>
      <c r="I174" s="74" t="s">
        <v>60</v>
      </c>
      <c r="J174" s="71">
        <f t="shared" si="18"/>
        <v>120.66</v>
      </c>
      <c r="K174" s="72">
        <v>3.18</v>
      </c>
      <c r="L174" s="74" t="s">
        <v>60</v>
      </c>
      <c r="M174" s="71">
        <f t="shared" si="16"/>
        <v>3.18</v>
      </c>
      <c r="N174" s="72">
        <v>9806</v>
      </c>
      <c r="O174" s="74" t="s">
        <v>58</v>
      </c>
      <c r="P174" s="70">
        <f t="shared" si="13"/>
        <v>0.98059999999999992</v>
      </c>
    </row>
    <row r="175" spans="2:16">
      <c r="B175" s="108">
        <v>1.8</v>
      </c>
      <c r="C175" s="74" t="s">
        <v>61</v>
      </c>
      <c r="D175" s="70">
        <f t="shared" si="17"/>
        <v>9.1370558375634516</v>
      </c>
      <c r="E175" s="110">
        <v>105</v>
      </c>
      <c r="F175" s="111">
        <v>0.1075</v>
      </c>
      <c r="G175" s="107">
        <f t="shared" si="14"/>
        <v>105.1075</v>
      </c>
      <c r="H175" s="72">
        <v>127.33</v>
      </c>
      <c r="I175" s="74" t="s">
        <v>60</v>
      </c>
      <c r="J175" s="71">
        <f t="shared" si="18"/>
        <v>127.33</v>
      </c>
      <c r="K175" s="72">
        <v>3.32</v>
      </c>
      <c r="L175" s="74" t="s">
        <v>60</v>
      </c>
      <c r="M175" s="71">
        <f t="shared" si="16"/>
        <v>3.32</v>
      </c>
      <c r="N175" s="72">
        <v>9936</v>
      </c>
      <c r="O175" s="74" t="s">
        <v>58</v>
      </c>
      <c r="P175" s="70">
        <f t="shared" si="13"/>
        <v>0.99360000000000004</v>
      </c>
    </row>
    <row r="176" spans="2:16">
      <c r="B176" s="108">
        <v>2</v>
      </c>
      <c r="C176" s="74" t="s">
        <v>61</v>
      </c>
      <c r="D176" s="70">
        <f t="shared" si="17"/>
        <v>10.152284263959391</v>
      </c>
      <c r="E176" s="110">
        <v>102.8</v>
      </c>
      <c r="F176" s="111">
        <v>9.8159999999999997E-2</v>
      </c>
      <c r="G176" s="107">
        <f t="shared" si="14"/>
        <v>102.89815999999999</v>
      </c>
      <c r="H176" s="72">
        <v>140.87</v>
      </c>
      <c r="I176" s="74" t="s">
        <v>60</v>
      </c>
      <c r="J176" s="71">
        <f t="shared" si="18"/>
        <v>140.87</v>
      </c>
      <c r="K176" s="72">
        <v>3.83</v>
      </c>
      <c r="L176" s="74" t="s">
        <v>60</v>
      </c>
      <c r="M176" s="71">
        <f t="shared" si="16"/>
        <v>3.83</v>
      </c>
      <c r="N176" s="72">
        <v>1.02</v>
      </c>
      <c r="O176" s="73" t="s">
        <v>60</v>
      </c>
      <c r="P176" s="71">
        <f t="shared" ref="P176:P181" si="19">N176</f>
        <v>1.02</v>
      </c>
    </row>
    <row r="177" spans="1:16">
      <c r="A177" s="4"/>
      <c r="B177" s="108">
        <v>2.25</v>
      </c>
      <c r="C177" s="74" t="s">
        <v>61</v>
      </c>
      <c r="D177" s="70">
        <f t="shared" si="17"/>
        <v>11.421319796954315</v>
      </c>
      <c r="E177" s="110">
        <v>100.1</v>
      </c>
      <c r="F177" s="111">
        <v>8.863E-2</v>
      </c>
      <c r="G177" s="107">
        <f t="shared" si="14"/>
        <v>100.18862999999999</v>
      </c>
      <c r="H177" s="72">
        <v>158.22</v>
      </c>
      <c r="I177" s="74" t="s">
        <v>60</v>
      </c>
      <c r="J177" s="71">
        <f t="shared" si="18"/>
        <v>158.22</v>
      </c>
      <c r="K177" s="72">
        <v>4.55</v>
      </c>
      <c r="L177" s="74" t="s">
        <v>60</v>
      </c>
      <c r="M177" s="71">
        <f t="shared" si="16"/>
        <v>4.55</v>
      </c>
      <c r="N177" s="72">
        <v>1.05</v>
      </c>
      <c r="O177" s="74" t="s">
        <v>60</v>
      </c>
      <c r="P177" s="71">
        <f t="shared" si="19"/>
        <v>1.05</v>
      </c>
    </row>
    <row r="178" spans="1:16">
      <c r="B178" s="72">
        <v>2.5</v>
      </c>
      <c r="C178" s="74" t="s">
        <v>61</v>
      </c>
      <c r="D178" s="70">
        <f t="shared" si="17"/>
        <v>12.690355329949238</v>
      </c>
      <c r="E178" s="110">
        <v>97.46</v>
      </c>
      <c r="F178" s="111">
        <v>8.0869999999999997E-2</v>
      </c>
      <c r="G178" s="107">
        <f t="shared" si="14"/>
        <v>97.540869999999998</v>
      </c>
      <c r="H178" s="72">
        <v>176.04</v>
      </c>
      <c r="I178" s="74" t="s">
        <v>60</v>
      </c>
      <c r="J178" s="71">
        <f t="shared" si="18"/>
        <v>176.04</v>
      </c>
      <c r="K178" s="72">
        <v>5.2</v>
      </c>
      <c r="L178" s="74" t="s">
        <v>60</v>
      </c>
      <c r="M178" s="71">
        <f t="shared" si="16"/>
        <v>5.2</v>
      </c>
      <c r="N178" s="72">
        <v>1.08</v>
      </c>
      <c r="O178" s="74" t="s">
        <v>60</v>
      </c>
      <c r="P178" s="71">
        <f t="shared" si="19"/>
        <v>1.08</v>
      </c>
    </row>
    <row r="179" spans="1:16">
      <c r="B179" s="108">
        <v>2.75</v>
      </c>
      <c r="C179" s="109" t="s">
        <v>61</v>
      </c>
      <c r="D179" s="70">
        <f t="shared" si="17"/>
        <v>13.959390862944163</v>
      </c>
      <c r="E179" s="110">
        <v>94.99</v>
      </c>
      <c r="F179" s="111">
        <v>7.4429999999999996E-2</v>
      </c>
      <c r="G179" s="107">
        <f t="shared" si="14"/>
        <v>95.064430000000002</v>
      </c>
      <c r="H179" s="72">
        <v>194.33</v>
      </c>
      <c r="I179" s="74" t="s">
        <v>60</v>
      </c>
      <c r="J179" s="71">
        <f t="shared" si="18"/>
        <v>194.33</v>
      </c>
      <c r="K179" s="72">
        <v>5.81</v>
      </c>
      <c r="L179" s="74" t="s">
        <v>60</v>
      </c>
      <c r="M179" s="71">
        <f t="shared" si="16"/>
        <v>5.81</v>
      </c>
      <c r="N179" s="72">
        <v>1.1200000000000001</v>
      </c>
      <c r="O179" s="74" t="s">
        <v>60</v>
      </c>
      <c r="P179" s="71">
        <f t="shared" si="19"/>
        <v>1.1200000000000001</v>
      </c>
    </row>
    <row r="180" spans="1:16">
      <c r="B180" s="108">
        <v>3</v>
      </c>
      <c r="C180" s="109" t="s">
        <v>61</v>
      </c>
      <c r="D180" s="70">
        <f t="shared" si="17"/>
        <v>15.228426395939087</v>
      </c>
      <c r="E180" s="110">
        <v>92.64</v>
      </c>
      <c r="F180" s="111">
        <v>6.8989999999999996E-2</v>
      </c>
      <c r="G180" s="107">
        <f t="shared" si="14"/>
        <v>92.70899</v>
      </c>
      <c r="H180" s="72">
        <v>213.08</v>
      </c>
      <c r="I180" s="74" t="s">
        <v>60</v>
      </c>
      <c r="J180" s="71">
        <f t="shared" si="18"/>
        <v>213.08</v>
      </c>
      <c r="K180" s="72">
        <v>6.39</v>
      </c>
      <c r="L180" s="74" t="s">
        <v>60</v>
      </c>
      <c r="M180" s="71">
        <f t="shared" si="16"/>
        <v>6.39</v>
      </c>
      <c r="N180" s="72">
        <v>1.1499999999999999</v>
      </c>
      <c r="O180" s="74" t="s">
        <v>60</v>
      </c>
      <c r="P180" s="71">
        <f t="shared" si="19"/>
        <v>1.1499999999999999</v>
      </c>
    </row>
    <row r="181" spans="1:16">
      <c r="B181" s="108">
        <v>3.25</v>
      </c>
      <c r="C181" s="109" t="s">
        <v>61</v>
      </c>
      <c r="D181" s="70">
        <f t="shared" si="17"/>
        <v>16.497461928934012</v>
      </c>
      <c r="E181" s="110">
        <v>90.4</v>
      </c>
      <c r="F181" s="111">
        <v>6.4329999999999998E-2</v>
      </c>
      <c r="G181" s="107">
        <f t="shared" si="14"/>
        <v>90.464330000000004</v>
      </c>
      <c r="H181" s="72">
        <v>232.31</v>
      </c>
      <c r="I181" s="74" t="s">
        <v>60</v>
      </c>
      <c r="J181" s="71">
        <f t="shared" si="18"/>
        <v>232.31</v>
      </c>
      <c r="K181" s="72">
        <v>6.94</v>
      </c>
      <c r="L181" s="74" t="s">
        <v>60</v>
      </c>
      <c r="M181" s="71">
        <f t="shared" si="16"/>
        <v>6.94</v>
      </c>
      <c r="N181" s="72">
        <v>1.19</v>
      </c>
      <c r="O181" s="74" t="s">
        <v>60</v>
      </c>
      <c r="P181" s="71">
        <f t="shared" si="19"/>
        <v>1.19</v>
      </c>
    </row>
    <row r="182" spans="1:16">
      <c r="B182" s="108">
        <v>3.5</v>
      </c>
      <c r="C182" s="109" t="s">
        <v>61</v>
      </c>
      <c r="D182" s="70">
        <f t="shared" si="17"/>
        <v>17.766497461928935</v>
      </c>
      <c r="E182" s="110">
        <v>88.26</v>
      </c>
      <c r="F182" s="111">
        <v>6.0290000000000003E-2</v>
      </c>
      <c r="G182" s="107">
        <f t="shared" si="14"/>
        <v>88.32029</v>
      </c>
      <c r="H182" s="72">
        <v>252.01</v>
      </c>
      <c r="I182" s="74" t="s">
        <v>60</v>
      </c>
      <c r="J182" s="71">
        <f t="shared" si="18"/>
        <v>252.01</v>
      </c>
      <c r="K182" s="72">
        <v>7.48</v>
      </c>
      <c r="L182" s="74" t="s">
        <v>60</v>
      </c>
      <c r="M182" s="71">
        <f t="shared" si="16"/>
        <v>7.48</v>
      </c>
      <c r="N182" s="72">
        <v>1.22</v>
      </c>
      <c r="O182" s="74" t="s">
        <v>60</v>
      </c>
      <c r="P182" s="71">
        <f t="shared" ref="P182:P228" si="20">N182</f>
        <v>1.22</v>
      </c>
    </row>
    <row r="183" spans="1:16">
      <c r="B183" s="108">
        <v>3.75</v>
      </c>
      <c r="C183" s="109" t="s">
        <v>61</v>
      </c>
      <c r="D183" s="70">
        <f t="shared" si="17"/>
        <v>19.035532994923859</v>
      </c>
      <c r="E183" s="110">
        <v>86.2</v>
      </c>
      <c r="F183" s="111">
        <v>5.6750000000000002E-2</v>
      </c>
      <c r="G183" s="107">
        <f t="shared" si="14"/>
        <v>86.256749999999997</v>
      </c>
      <c r="H183" s="72">
        <v>272.18</v>
      </c>
      <c r="I183" s="74" t="s">
        <v>60</v>
      </c>
      <c r="J183" s="71">
        <f t="shared" si="18"/>
        <v>272.18</v>
      </c>
      <c r="K183" s="72">
        <v>8.01</v>
      </c>
      <c r="L183" s="74" t="s">
        <v>60</v>
      </c>
      <c r="M183" s="71">
        <f t="shared" si="16"/>
        <v>8.01</v>
      </c>
      <c r="N183" s="72">
        <v>1.26</v>
      </c>
      <c r="O183" s="74" t="s">
        <v>60</v>
      </c>
      <c r="P183" s="71">
        <f t="shared" si="20"/>
        <v>1.26</v>
      </c>
    </row>
    <row r="184" spans="1:16">
      <c r="B184" s="108">
        <v>4</v>
      </c>
      <c r="C184" s="109" t="s">
        <v>61</v>
      </c>
      <c r="D184" s="70">
        <f t="shared" si="17"/>
        <v>20.304568527918782</v>
      </c>
      <c r="E184" s="110">
        <v>84.22</v>
      </c>
      <c r="F184" s="111">
        <v>5.3629999999999997E-2</v>
      </c>
      <c r="G184" s="107">
        <f t="shared" si="14"/>
        <v>84.273629999999997</v>
      </c>
      <c r="H184" s="72">
        <v>292.83</v>
      </c>
      <c r="I184" s="74" t="s">
        <v>60</v>
      </c>
      <c r="J184" s="71">
        <f t="shared" si="18"/>
        <v>292.83</v>
      </c>
      <c r="K184" s="72">
        <v>8.5299999999999994</v>
      </c>
      <c r="L184" s="74" t="s">
        <v>60</v>
      </c>
      <c r="M184" s="71">
        <f t="shared" si="16"/>
        <v>8.5299999999999994</v>
      </c>
      <c r="N184" s="72">
        <v>1.29</v>
      </c>
      <c r="O184" s="74" t="s">
        <v>60</v>
      </c>
      <c r="P184" s="71">
        <f t="shared" si="20"/>
        <v>1.29</v>
      </c>
    </row>
    <row r="185" spans="1:16">
      <c r="B185" s="108">
        <v>4.5</v>
      </c>
      <c r="C185" s="109" t="s">
        <v>61</v>
      </c>
      <c r="D185" s="70">
        <f t="shared" si="17"/>
        <v>22.842639593908629</v>
      </c>
      <c r="E185" s="110">
        <v>80.44</v>
      </c>
      <c r="F185" s="111">
        <v>4.836E-2</v>
      </c>
      <c r="G185" s="107">
        <f t="shared" si="14"/>
        <v>80.48836</v>
      </c>
      <c r="H185" s="72">
        <v>335.6</v>
      </c>
      <c r="I185" s="74" t="s">
        <v>60</v>
      </c>
      <c r="J185" s="71">
        <f t="shared" si="18"/>
        <v>335.6</v>
      </c>
      <c r="K185" s="72">
        <v>10.46</v>
      </c>
      <c r="L185" s="74" t="s">
        <v>60</v>
      </c>
      <c r="M185" s="71">
        <f t="shared" si="16"/>
        <v>10.46</v>
      </c>
      <c r="N185" s="72">
        <v>1.37</v>
      </c>
      <c r="O185" s="74" t="s">
        <v>60</v>
      </c>
      <c r="P185" s="71">
        <f t="shared" si="20"/>
        <v>1.37</v>
      </c>
    </row>
    <row r="186" spans="1:16">
      <c r="B186" s="108">
        <v>5</v>
      </c>
      <c r="C186" s="109" t="s">
        <v>61</v>
      </c>
      <c r="D186" s="70">
        <f t="shared" si="17"/>
        <v>25.380710659898476</v>
      </c>
      <c r="E186" s="110">
        <v>76.83</v>
      </c>
      <c r="F186" s="111">
        <v>4.4069999999999998E-2</v>
      </c>
      <c r="G186" s="107">
        <f t="shared" si="14"/>
        <v>76.874070000000003</v>
      </c>
      <c r="H186" s="72">
        <v>380.38</v>
      </c>
      <c r="I186" s="74" t="s">
        <v>60</v>
      </c>
      <c r="J186" s="71">
        <f t="shared" si="18"/>
        <v>380.38</v>
      </c>
      <c r="K186" s="72">
        <v>12.23</v>
      </c>
      <c r="L186" s="74" t="s">
        <v>60</v>
      </c>
      <c r="M186" s="71">
        <f t="shared" si="16"/>
        <v>12.23</v>
      </c>
      <c r="N186" s="72">
        <v>1.45</v>
      </c>
      <c r="O186" s="74" t="s">
        <v>60</v>
      </c>
      <c r="P186" s="71">
        <f t="shared" si="20"/>
        <v>1.45</v>
      </c>
    </row>
    <row r="187" spans="1:16">
      <c r="B187" s="108">
        <v>5.5</v>
      </c>
      <c r="C187" s="109" t="s">
        <v>61</v>
      </c>
      <c r="D187" s="70">
        <f t="shared" si="17"/>
        <v>27.918781725888326</v>
      </c>
      <c r="E187" s="110">
        <v>73.349999999999994</v>
      </c>
      <c r="F187" s="111">
        <v>4.052E-2</v>
      </c>
      <c r="G187" s="107">
        <f t="shared" si="14"/>
        <v>73.390519999999995</v>
      </c>
      <c r="H187" s="72">
        <v>427.27</v>
      </c>
      <c r="I187" s="74" t="s">
        <v>60</v>
      </c>
      <c r="J187" s="71">
        <f t="shared" si="18"/>
        <v>427.27</v>
      </c>
      <c r="K187" s="72">
        <v>13.91</v>
      </c>
      <c r="L187" s="74" t="s">
        <v>60</v>
      </c>
      <c r="M187" s="71">
        <f t="shared" si="16"/>
        <v>13.91</v>
      </c>
      <c r="N187" s="72">
        <v>1.53</v>
      </c>
      <c r="O187" s="74" t="s">
        <v>60</v>
      </c>
      <c r="P187" s="71">
        <f t="shared" si="20"/>
        <v>1.53</v>
      </c>
    </row>
    <row r="188" spans="1:16">
      <c r="B188" s="108">
        <v>6</v>
      </c>
      <c r="C188" s="109" t="s">
        <v>61</v>
      </c>
      <c r="D188" s="70">
        <f t="shared" si="17"/>
        <v>30.456852791878173</v>
      </c>
      <c r="E188" s="110">
        <v>70.08</v>
      </c>
      <c r="F188" s="111">
        <v>3.7519999999999998E-2</v>
      </c>
      <c r="G188" s="107">
        <f t="shared" si="14"/>
        <v>70.117519999999999</v>
      </c>
      <c r="H188" s="72">
        <v>476.38</v>
      </c>
      <c r="I188" s="74" t="s">
        <v>60</v>
      </c>
      <c r="J188" s="71">
        <f t="shared" si="18"/>
        <v>476.38</v>
      </c>
      <c r="K188" s="72">
        <v>15.55</v>
      </c>
      <c r="L188" s="74" t="s">
        <v>60</v>
      </c>
      <c r="M188" s="71">
        <f t="shared" si="16"/>
        <v>15.55</v>
      </c>
      <c r="N188" s="72">
        <v>1.61</v>
      </c>
      <c r="O188" s="74" t="s">
        <v>60</v>
      </c>
      <c r="P188" s="71">
        <f t="shared" si="20"/>
        <v>1.61</v>
      </c>
    </row>
    <row r="189" spans="1:16">
      <c r="B189" s="108">
        <v>6.5</v>
      </c>
      <c r="C189" s="109" t="s">
        <v>61</v>
      </c>
      <c r="D189" s="70">
        <f t="shared" si="17"/>
        <v>32.994923857868024</v>
      </c>
      <c r="E189" s="110">
        <v>67.59</v>
      </c>
      <c r="F189" s="111">
        <v>3.4959999999999998E-2</v>
      </c>
      <c r="G189" s="107">
        <f t="shared" si="14"/>
        <v>67.624960000000002</v>
      </c>
      <c r="H189" s="72">
        <v>527.53</v>
      </c>
      <c r="I189" s="74" t="s">
        <v>60</v>
      </c>
      <c r="J189" s="71">
        <f t="shared" si="18"/>
        <v>527.53</v>
      </c>
      <c r="K189" s="72">
        <v>17.149999999999999</v>
      </c>
      <c r="L189" s="74" t="s">
        <v>60</v>
      </c>
      <c r="M189" s="71">
        <f t="shared" si="16"/>
        <v>17.149999999999999</v>
      </c>
      <c r="N189" s="72">
        <v>1.7</v>
      </c>
      <c r="O189" s="74" t="s">
        <v>60</v>
      </c>
      <c r="P189" s="71">
        <f t="shared" si="20"/>
        <v>1.7</v>
      </c>
    </row>
    <row r="190" spans="1:16">
      <c r="B190" s="108">
        <v>7</v>
      </c>
      <c r="C190" s="109" t="s">
        <v>61</v>
      </c>
      <c r="D190" s="70">
        <f t="shared" si="17"/>
        <v>35.532994923857871</v>
      </c>
      <c r="E190" s="110">
        <v>65.28</v>
      </c>
      <c r="F190" s="111">
        <v>3.2739999999999998E-2</v>
      </c>
      <c r="G190" s="107">
        <f t="shared" si="14"/>
        <v>65.312740000000005</v>
      </c>
      <c r="H190" s="72">
        <v>580.52</v>
      </c>
      <c r="I190" s="74" t="s">
        <v>60</v>
      </c>
      <c r="J190" s="71">
        <f t="shared" si="18"/>
        <v>580.52</v>
      </c>
      <c r="K190" s="72">
        <v>18.72</v>
      </c>
      <c r="L190" s="74" t="s">
        <v>60</v>
      </c>
      <c r="M190" s="71">
        <f t="shared" si="16"/>
        <v>18.72</v>
      </c>
      <c r="N190" s="72">
        <v>1.8</v>
      </c>
      <c r="O190" s="74" t="s">
        <v>60</v>
      </c>
      <c r="P190" s="71">
        <f t="shared" si="20"/>
        <v>1.8</v>
      </c>
    </row>
    <row r="191" spans="1:16">
      <c r="B191" s="108">
        <v>8</v>
      </c>
      <c r="C191" s="109" t="s">
        <v>61</v>
      </c>
      <c r="D191" s="70">
        <f t="shared" si="17"/>
        <v>40.609137055837564</v>
      </c>
      <c r="E191" s="110">
        <v>61.13</v>
      </c>
      <c r="F191" s="111">
        <v>2.9080000000000002E-2</v>
      </c>
      <c r="G191" s="107">
        <f t="shared" si="14"/>
        <v>61.159080000000003</v>
      </c>
      <c r="H191" s="72">
        <v>692</v>
      </c>
      <c r="I191" s="74" t="s">
        <v>60</v>
      </c>
      <c r="J191" s="71">
        <f t="shared" si="18"/>
        <v>692</v>
      </c>
      <c r="K191" s="72">
        <v>24.48</v>
      </c>
      <c r="L191" s="74" t="s">
        <v>60</v>
      </c>
      <c r="M191" s="71">
        <f t="shared" si="16"/>
        <v>24.48</v>
      </c>
      <c r="N191" s="72">
        <v>1.99</v>
      </c>
      <c r="O191" s="74" t="s">
        <v>60</v>
      </c>
      <c r="P191" s="71">
        <f t="shared" si="20"/>
        <v>1.99</v>
      </c>
    </row>
    <row r="192" spans="1:16">
      <c r="B192" s="108">
        <v>9</v>
      </c>
      <c r="C192" s="109" t="s">
        <v>61</v>
      </c>
      <c r="D192" s="70">
        <f t="shared" si="17"/>
        <v>45.685279187817258</v>
      </c>
      <c r="E192" s="110">
        <v>57.53</v>
      </c>
      <c r="F192" s="111">
        <v>2.6190000000000001E-2</v>
      </c>
      <c r="G192" s="107">
        <f t="shared" si="14"/>
        <v>57.556190000000001</v>
      </c>
      <c r="H192" s="72">
        <v>810.74</v>
      </c>
      <c r="I192" s="74" t="s">
        <v>60</v>
      </c>
      <c r="J192" s="71">
        <f t="shared" si="18"/>
        <v>810.74</v>
      </c>
      <c r="K192" s="72">
        <v>29.69</v>
      </c>
      <c r="L192" s="74" t="s">
        <v>60</v>
      </c>
      <c r="M192" s="71">
        <f t="shared" si="16"/>
        <v>29.69</v>
      </c>
      <c r="N192" s="72">
        <v>2.2000000000000002</v>
      </c>
      <c r="O192" s="74" t="s">
        <v>60</v>
      </c>
      <c r="P192" s="71">
        <f t="shared" si="20"/>
        <v>2.2000000000000002</v>
      </c>
    </row>
    <row r="193" spans="2:16">
      <c r="B193" s="108">
        <v>10</v>
      </c>
      <c r="C193" s="109" t="s">
        <v>61</v>
      </c>
      <c r="D193" s="70">
        <f t="shared" si="17"/>
        <v>50.761421319796952</v>
      </c>
      <c r="E193" s="110">
        <v>54.38</v>
      </c>
      <c r="F193" s="111">
        <v>2.385E-2</v>
      </c>
      <c r="G193" s="107">
        <f t="shared" si="14"/>
        <v>54.403850000000006</v>
      </c>
      <c r="H193" s="72">
        <v>936.64</v>
      </c>
      <c r="I193" s="74" t="s">
        <v>60</v>
      </c>
      <c r="J193" s="71">
        <f t="shared" si="18"/>
        <v>936.64</v>
      </c>
      <c r="K193" s="72">
        <v>34.619999999999997</v>
      </c>
      <c r="L193" s="74" t="s">
        <v>60</v>
      </c>
      <c r="M193" s="71">
        <f t="shared" si="16"/>
        <v>34.619999999999997</v>
      </c>
      <c r="N193" s="72">
        <v>2.41</v>
      </c>
      <c r="O193" s="74" t="s">
        <v>60</v>
      </c>
      <c r="P193" s="71">
        <f t="shared" si="20"/>
        <v>2.41</v>
      </c>
    </row>
    <row r="194" spans="2:16">
      <c r="B194" s="108">
        <v>11</v>
      </c>
      <c r="C194" s="109" t="s">
        <v>61</v>
      </c>
      <c r="D194" s="70">
        <f t="shared" si="17"/>
        <v>55.837563451776653</v>
      </c>
      <c r="E194" s="110">
        <v>51.6</v>
      </c>
      <c r="F194" s="111">
        <v>2.1909999999999999E-2</v>
      </c>
      <c r="G194" s="107">
        <f t="shared" si="14"/>
        <v>51.62191</v>
      </c>
      <c r="H194" s="72">
        <v>1.07</v>
      </c>
      <c r="I194" s="73" t="s">
        <v>12</v>
      </c>
      <c r="J194" s="75">
        <f t="shared" ref="J194:J228" si="21">H194*1000</f>
        <v>1070</v>
      </c>
      <c r="K194" s="72">
        <v>39.4</v>
      </c>
      <c r="L194" s="74" t="s">
        <v>60</v>
      </c>
      <c r="M194" s="71">
        <f t="shared" si="16"/>
        <v>39.4</v>
      </c>
      <c r="N194" s="72">
        <v>2.64</v>
      </c>
      <c r="O194" s="74" t="s">
        <v>60</v>
      </c>
      <c r="P194" s="71">
        <f t="shared" si="20"/>
        <v>2.64</v>
      </c>
    </row>
    <row r="195" spans="2:16">
      <c r="B195" s="108">
        <v>12</v>
      </c>
      <c r="C195" s="109" t="s">
        <v>61</v>
      </c>
      <c r="D195" s="70">
        <f t="shared" si="17"/>
        <v>60.913705583756347</v>
      </c>
      <c r="E195" s="110">
        <v>49.14</v>
      </c>
      <c r="F195" s="111">
        <v>2.027E-2</v>
      </c>
      <c r="G195" s="107">
        <f t="shared" si="14"/>
        <v>49.160269999999997</v>
      </c>
      <c r="H195" s="72">
        <v>1.21</v>
      </c>
      <c r="I195" s="74" t="s">
        <v>12</v>
      </c>
      <c r="J195" s="75">
        <f t="shared" si="21"/>
        <v>1210</v>
      </c>
      <c r="K195" s="72">
        <v>44.08</v>
      </c>
      <c r="L195" s="74" t="s">
        <v>60</v>
      </c>
      <c r="M195" s="71">
        <f t="shared" si="16"/>
        <v>44.08</v>
      </c>
      <c r="N195" s="72">
        <v>2.88</v>
      </c>
      <c r="O195" s="74" t="s">
        <v>60</v>
      </c>
      <c r="P195" s="71">
        <f t="shared" si="20"/>
        <v>2.88</v>
      </c>
    </row>
    <row r="196" spans="2:16">
      <c r="B196" s="108">
        <v>13</v>
      </c>
      <c r="C196" s="109" t="s">
        <v>61</v>
      </c>
      <c r="D196" s="70">
        <f t="shared" si="17"/>
        <v>65.989847715736047</v>
      </c>
      <c r="E196" s="110">
        <v>46.94</v>
      </c>
      <c r="F196" s="111">
        <v>1.8870000000000001E-2</v>
      </c>
      <c r="G196" s="107">
        <f t="shared" si="14"/>
        <v>46.958869999999997</v>
      </c>
      <c r="H196" s="72">
        <v>1.36</v>
      </c>
      <c r="I196" s="74" t="s">
        <v>12</v>
      </c>
      <c r="J196" s="75">
        <f t="shared" si="21"/>
        <v>1360</v>
      </c>
      <c r="K196" s="72">
        <v>48.72</v>
      </c>
      <c r="L196" s="74" t="s">
        <v>60</v>
      </c>
      <c r="M196" s="71">
        <f t="shared" si="16"/>
        <v>48.72</v>
      </c>
      <c r="N196" s="72">
        <v>3.13</v>
      </c>
      <c r="O196" s="74" t="s">
        <v>60</v>
      </c>
      <c r="P196" s="71">
        <f t="shared" si="20"/>
        <v>3.13</v>
      </c>
    </row>
    <row r="197" spans="2:16">
      <c r="B197" s="108">
        <v>14</v>
      </c>
      <c r="C197" s="109" t="s">
        <v>61</v>
      </c>
      <c r="D197" s="70">
        <f t="shared" si="17"/>
        <v>71.065989847715741</v>
      </c>
      <c r="E197" s="110">
        <v>44.96</v>
      </c>
      <c r="F197" s="111">
        <v>1.7659999999999999E-2</v>
      </c>
      <c r="G197" s="107">
        <f t="shared" si="14"/>
        <v>44.97766</v>
      </c>
      <c r="H197" s="72">
        <v>1.51</v>
      </c>
      <c r="I197" s="74" t="s">
        <v>12</v>
      </c>
      <c r="J197" s="75">
        <f t="shared" si="21"/>
        <v>1510</v>
      </c>
      <c r="K197" s="72">
        <v>53.33</v>
      </c>
      <c r="L197" s="74" t="s">
        <v>60</v>
      </c>
      <c r="M197" s="71">
        <f t="shared" si="16"/>
        <v>53.33</v>
      </c>
      <c r="N197" s="72">
        <v>3.39</v>
      </c>
      <c r="O197" s="74" t="s">
        <v>60</v>
      </c>
      <c r="P197" s="71">
        <f t="shared" si="20"/>
        <v>3.39</v>
      </c>
    </row>
    <row r="198" spans="2:16">
      <c r="B198" s="108">
        <v>15</v>
      </c>
      <c r="C198" s="109" t="s">
        <v>61</v>
      </c>
      <c r="D198" s="70">
        <f t="shared" si="17"/>
        <v>76.142131979695435</v>
      </c>
      <c r="E198" s="110">
        <v>43.18</v>
      </c>
      <c r="F198" s="111">
        <v>1.661E-2</v>
      </c>
      <c r="G198" s="107">
        <f t="shared" si="14"/>
        <v>43.19661</v>
      </c>
      <c r="H198" s="72">
        <v>1.67</v>
      </c>
      <c r="I198" s="74" t="s">
        <v>12</v>
      </c>
      <c r="J198" s="75">
        <f t="shared" si="21"/>
        <v>1670</v>
      </c>
      <c r="K198" s="72">
        <v>57.92</v>
      </c>
      <c r="L198" s="74" t="s">
        <v>60</v>
      </c>
      <c r="M198" s="71">
        <f t="shared" si="16"/>
        <v>57.92</v>
      </c>
      <c r="N198" s="72">
        <v>3.66</v>
      </c>
      <c r="O198" s="74" t="s">
        <v>60</v>
      </c>
      <c r="P198" s="71">
        <f t="shared" si="20"/>
        <v>3.66</v>
      </c>
    </row>
    <row r="199" spans="2:16">
      <c r="B199" s="108">
        <v>16</v>
      </c>
      <c r="C199" s="109" t="s">
        <v>61</v>
      </c>
      <c r="D199" s="70">
        <f t="shared" si="17"/>
        <v>81.218274111675129</v>
      </c>
      <c r="E199" s="110">
        <v>41.56</v>
      </c>
      <c r="F199" s="111">
        <v>1.567E-2</v>
      </c>
      <c r="G199" s="107">
        <f t="shared" si="14"/>
        <v>41.575670000000002</v>
      </c>
      <c r="H199" s="72">
        <v>1.84</v>
      </c>
      <c r="I199" s="74" t="s">
        <v>12</v>
      </c>
      <c r="J199" s="75">
        <f t="shared" si="21"/>
        <v>1840</v>
      </c>
      <c r="K199" s="72">
        <v>62.52</v>
      </c>
      <c r="L199" s="74" t="s">
        <v>60</v>
      </c>
      <c r="M199" s="71">
        <f t="shared" si="16"/>
        <v>62.52</v>
      </c>
      <c r="N199" s="72">
        <v>3.94</v>
      </c>
      <c r="O199" s="74" t="s">
        <v>60</v>
      </c>
      <c r="P199" s="71">
        <f t="shared" si="20"/>
        <v>3.94</v>
      </c>
    </row>
    <row r="200" spans="2:16">
      <c r="B200" s="108">
        <v>17</v>
      </c>
      <c r="C200" s="109" t="s">
        <v>61</v>
      </c>
      <c r="D200" s="70">
        <f t="shared" si="17"/>
        <v>86.294416243654823</v>
      </c>
      <c r="E200" s="110">
        <v>40.08</v>
      </c>
      <c r="F200" s="111">
        <v>1.485E-2</v>
      </c>
      <c r="G200" s="107">
        <f t="shared" si="14"/>
        <v>40.094850000000001</v>
      </c>
      <c r="H200" s="72">
        <v>2.0099999999999998</v>
      </c>
      <c r="I200" s="74" t="s">
        <v>12</v>
      </c>
      <c r="J200" s="75">
        <f t="shared" si="21"/>
        <v>2009.9999999999998</v>
      </c>
      <c r="K200" s="72">
        <v>67.11</v>
      </c>
      <c r="L200" s="74" t="s">
        <v>60</v>
      </c>
      <c r="M200" s="71">
        <f t="shared" si="16"/>
        <v>67.11</v>
      </c>
      <c r="N200" s="72">
        <v>4.22</v>
      </c>
      <c r="O200" s="74" t="s">
        <v>60</v>
      </c>
      <c r="P200" s="71">
        <f t="shared" si="20"/>
        <v>4.22</v>
      </c>
    </row>
    <row r="201" spans="2:16">
      <c r="B201" s="108">
        <v>18</v>
      </c>
      <c r="C201" s="109" t="s">
        <v>61</v>
      </c>
      <c r="D201" s="70">
        <f t="shared" si="17"/>
        <v>91.370558375634516</v>
      </c>
      <c r="E201" s="110">
        <v>38.729999999999997</v>
      </c>
      <c r="F201" s="111">
        <v>1.41E-2</v>
      </c>
      <c r="G201" s="107">
        <f t="shared" si="14"/>
        <v>38.744099999999996</v>
      </c>
      <c r="H201" s="72">
        <v>2.19</v>
      </c>
      <c r="I201" s="74" t="s">
        <v>12</v>
      </c>
      <c r="J201" s="75">
        <f t="shared" si="21"/>
        <v>2190</v>
      </c>
      <c r="K201" s="72">
        <v>71.72</v>
      </c>
      <c r="L201" s="74" t="s">
        <v>60</v>
      </c>
      <c r="M201" s="71">
        <f t="shared" si="16"/>
        <v>71.72</v>
      </c>
      <c r="N201" s="72">
        <v>4.5199999999999996</v>
      </c>
      <c r="O201" s="74" t="s">
        <v>60</v>
      </c>
      <c r="P201" s="71">
        <f t="shared" si="20"/>
        <v>4.5199999999999996</v>
      </c>
    </row>
    <row r="202" spans="2:16">
      <c r="B202" s="108">
        <v>20</v>
      </c>
      <c r="C202" s="109" t="s">
        <v>61</v>
      </c>
      <c r="D202" s="70">
        <f t="shared" si="17"/>
        <v>101.5228426395939</v>
      </c>
      <c r="E202" s="110">
        <v>36.35</v>
      </c>
      <c r="F202" s="111">
        <v>1.2829999999999999E-2</v>
      </c>
      <c r="G202" s="107">
        <f t="shared" si="14"/>
        <v>36.362830000000002</v>
      </c>
      <c r="H202" s="72">
        <v>2.56</v>
      </c>
      <c r="I202" s="74" t="s">
        <v>12</v>
      </c>
      <c r="J202" s="75">
        <f t="shared" si="21"/>
        <v>2560</v>
      </c>
      <c r="K202" s="72">
        <v>89.24</v>
      </c>
      <c r="L202" s="74" t="s">
        <v>60</v>
      </c>
      <c r="M202" s="71">
        <f t="shared" si="16"/>
        <v>89.24</v>
      </c>
      <c r="N202" s="72">
        <v>5.14</v>
      </c>
      <c r="O202" s="74" t="s">
        <v>60</v>
      </c>
      <c r="P202" s="71">
        <f t="shared" si="20"/>
        <v>5.14</v>
      </c>
    </row>
    <row r="203" spans="2:16">
      <c r="B203" s="108">
        <v>22.5</v>
      </c>
      <c r="C203" s="109" t="s">
        <v>61</v>
      </c>
      <c r="D203" s="70">
        <f t="shared" si="17"/>
        <v>114.21319796954315</v>
      </c>
      <c r="E203" s="110">
        <v>33.85</v>
      </c>
      <c r="F203" s="111">
        <v>1.154E-2</v>
      </c>
      <c r="G203" s="107">
        <f t="shared" si="14"/>
        <v>33.861539999999998</v>
      </c>
      <c r="H203" s="72">
        <v>3.06</v>
      </c>
      <c r="I203" s="74" t="s">
        <v>12</v>
      </c>
      <c r="J203" s="75">
        <f t="shared" si="21"/>
        <v>3060</v>
      </c>
      <c r="K203" s="72">
        <v>114.05</v>
      </c>
      <c r="L203" s="74" t="s">
        <v>60</v>
      </c>
      <c r="M203" s="71">
        <f t="shared" si="16"/>
        <v>114.05</v>
      </c>
      <c r="N203" s="72">
        <v>5.95</v>
      </c>
      <c r="O203" s="74" t="s">
        <v>60</v>
      </c>
      <c r="P203" s="71">
        <f t="shared" si="20"/>
        <v>5.95</v>
      </c>
    </row>
    <row r="204" spans="2:16">
      <c r="B204" s="108">
        <v>25</v>
      </c>
      <c r="C204" s="109" t="s">
        <v>61</v>
      </c>
      <c r="D204" s="70">
        <f t="shared" si="17"/>
        <v>126.90355329949239</v>
      </c>
      <c r="E204" s="110">
        <v>31.76</v>
      </c>
      <c r="F204" s="111">
        <v>1.0500000000000001E-2</v>
      </c>
      <c r="G204" s="107">
        <f t="shared" si="14"/>
        <v>31.770500000000002</v>
      </c>
      <c r="H204" s="72">
        <v>3.6</v>
      </c>
      <c r="I204" s="74" t="s">
        <v>12</v>
      </c>
      <c r="J204" s="75">
        <f t="shared" si="21"/>
        <v>3600</v>
      </c>
      <c r="K204" s="72">
        <v>137.03</v>
      </c>
      <c r="L204" s="74" t="s">
        <v>60</v>
      </c>
      <c r="M204" s="71">
        <f t="shared" si="16"/>
        <v>137.03</v>
      </c>
      <c r="N204" s="72">
        <v>6.81</v>
      </c>
      <c r="O204" s="74" t="s">
        <v>60</v>
      </c>
      <c r="P204" s="71">
        <f t="shared" si="20"/>
        <v>6.81</v>
      </c>
    </row>
    <row r="205" spans="2:16">
      <c r="B205" s="108">
        <v>27.5</v>
      </c>
      <c r="C205" s="109" t="s">
        <v>61</v>
      </c>
      <c r="D205" s="70">
        <f t="shared" si="17"/>
        <v>139.59390862944161</v>
      </c>
      <c r="E205" s="110">
        <v>29.99</v>
      </c>
      <c r="F205" s="111">
        <v>9.6340000000000002E-3</v>
      </c>
      <c r="G205" s="107">
        <f t="shared" si="14"/>
        <v>29.999633999999997</v>
      </c>
      <c r="H205" s="72">
        <v>4.17</v>
      </c>
      <c r="I205" s="74" t="s">
        <v>12</v>
      </c>
      <c r="J205" s="75">
        <f t="shared" si="21"/>
        <v>4170</v>
      </c>
      <c r="K205" s="72">
        <v>159.03</v>
      </c>
      <c r="L205" s="74" t="s">
        <v>60</v>
      </c>
      <c r="M205" s="71">
        <f t="shared" si="16"/>
        <v>159.03</v>
      </c>
      <c r="N205" s="72">
        <v>7.72</v>
      </c>
      <c r="O205" s="74" t="s">
        <v>60</v>
      </c>
      <c r="P205" s="71">
        <f t="shared" si="20"/>
        <v>7.72</v>
      </c>
    </row>
    <row r="206" spans="2:16">
      <c r="B206" s="108">
        <v>30</v>
      </c>
      <c r="C206" s="109" t="s">
        <v>61</v>
      </c>
      <c r="D206" s="70">
        <f t="shared" si="17"/>
        <v>152.28426395939087</v>
      </c>
      <c r="E206" s="110">
        <v>28.47</v>
      </c>
      <c r="F206" s="111">
        <v>8.907E-3</v>
      </c>
      <c r="G206" s="107">
        <f t="shared" si="14"/>
        <v>28.478907</v>
      </c>
      <c r="H206" s="72">
        <v>4.7699999999999996</v>
      </c>
      <c r="I206" s="74" t="s">
        <v>12</v>
      </c>
      <c r="J206" s="75">
        <f t="shared" si="21"/>
        <v>4770</v>
      </c>
      <c r="K206" s="72">
        <v>180.43</v>
      </c>
      <c r="L206" s="74" t="s">
        <v>60</v>
      </c>
      <c r="M206" s="71">
        <f t="shared" si="16"/>
        <v>180.43</v>
      </c>
      <c r="N206" s="72">
        <v>8.66</v>
      </c>
      <c r="O206" s="74" t="s">
        <v>60</v>
      </c>
      <c r="P206" s="71">
        <f t="shared" si="20"/>
        <v>8.66</v>
      </c>
    </row>
    <row r="207" spans="2:16">
      <c r="B207" s="108">
        <v>32.5</v>
      </c>
      <c r="C207" s="109" t="s">
        <v>61</v>
      </c>
      <c r="D207" s="70">
        <f t="shared" si="17"/>
        <v>164.9746192893401</v>
      </c>
      <c r="E207" s="110">
        <v>27.15</v>
      </c>
      <c r="F207" s="111">
        <v>8.286E-3</v>
      </c>
      <c r="G207" s="107">
        <f t="shared" si="14"/>
        <v>27.158285999999997</v>
      </c>
      <c r="H207" s="72">
        <v>5.41</v>
      </c>
      <c r="I207" s="74" t="s">
        <v>12</v>
      </c>
      <c r="J207" s="75">
        <f t="shared" si="21"/>
        <v>5410</v>
      </c>
      <c r="K207" s="72">
        <v>201.45</v>
      </c>
      <c r="L207" s="74" t="s">
        <v>60</v>
      </c>
      <c r="M207" s="71">
        <f t="shared" si="16"/>
        <v>201.45</v>
      </c>
      <c r="N207" s="72">
        <v>9.64</v>
      </c>
      <c r="O207" s="74" t="s">
        <v>60</v>
      </c>
      <c r="P207" s="71">
        <f t="shared" si="20"/>
        <v>9.64</v>
      </c>
    </row>
    <row r="208" spans="2:16">
      <c r="B208" s="108">
        <v>35</v>
      </c>
      <c r="C208" s="109" t="s">
        <v>61</v>
      </c>
      <c r="D208" s="70">
        <f t="shared" si="17"/>
        <v>177.66497461928935</v>
      </c>
      <c r="E208" s="110">
        <v>26</v>
      </c>
      <c r="F208" s="111">
        <v>7.7489999999999998E-3</v>
      </c>
      <c r="G208" s="107">
        <f t="shared" si="14"/>
        <v>26.007749</v>
      </c>
      <c r="H208" s="72">
        <v>6.07</v>
      </c>
      <c r="I208" s="74" t="s">
        <v>12</v>
      </c>
      <c r="J208" s="75">
        <f t="shared" si="21"/>
        <v>6070</v>
      </c>
      <c r="K208" s="72">
        <v>222.19</v>
      </c>
      <c r="L208" s="74" t="s">
        <v>60</v>
      </c>
      <c r="M208" s="71">
        <f t="shared" si="16"/>
        <v>222.19</v>
      </c>
      <c r="N208" s="72">
        <v>10.66</v>
      </c>
      <c r="O208" s="74" t="s">
        <v>60</v>
      </c>
      <c r="P208" s="71">
        <f t="shared" si="20"/>
        <v>10.66</v>
      </c>
    </row>
    <row r="209" spans="2:16">
      <c r="B209" s="108">
        <v>37.5</v>
      </c>
      <c r="C209" s="109" t="s">
        <v>61</v>
      </c>
      <c r="D209" s="70">
        <f t="shared" si="17"/>
        <v>190.35532994923858</v>
      </c>
      <c r="E209" s="110">
        <v>24.98</v>
      </c>
      <c r="F209" s="111">
        <v>7.2810000000000001E-3</v>
      </c>
      <c r="G209" s="107">
        <f t="shared" si="14"/>
        <v>24.987280999999999</v>
      </c>
      <c r="H209" s="72">
        <v>6.76</v>
      </c>
      <c r="I209" s="74" t="s">
        <v>12</v>
      </c>
      <c r="J209" s="75">
        <f t="shared" si="21"/>
        <v>6760</v>
      </c>
      <c r="K209" s="72">
        <v>242.73</v>
      </c>
      <c r="L209" s="74" t="s">
        <v>60</v>
      </c>
      <c r="M209" s="71">
        <f t="shared" si="16"/>
        <v>242.73</v>
      </c>
      <c r="N209" s="72">
        <v>11.71</v>
      </c>
      <c r="O209" s="74" t="s">
        <v>60</v>
      </c>
      <c r="P209" s="71">
        <f t="shared" si="20"/>
        <v>11.71</v>
      </c>
    </row>
    <row r="210" spans="2:16">
      <c r="B210" s="108">
        <v>40</v>
      </c>
      <c r="C210" s="109" t="s">
        <v>61</v>
      </c>
      <c r="D210" s="70">
        <f t="shared" si="17"/>
        <v>203.04568527918781</v>
      </c>
      <c r="E210" s="110">
        <v>24.07</v>
      </c>
      <c r="F210" s="111">
        <v>6.868E-3</v>
      </c>
      <c r="G210" s="107">
        <f t="shared" si="14"/>
        <v>24.076868000000001</v>
      </c>
      <c r="H210" s="72">
        <v>7.48</v>
      </c>
      <c r="I210" s="74" t="s">
        <v>12</v>
      </c>
      <c r="J210" s="75">
        <f t="shared" si="21"/>
        <v>7480</v>
      </c>
      <c r="K210" s="72">
        <v>263.13</v>
      </c>
      <c r="L210" s="74" t="s">
        <v>60</v>
      </c>
      <c r="M210" s="71">
        <f t="shared" si="16"/>
        <v>263.13</v>
      </c>
      <c r="N210" s="72">
        <v>12.79</v>
      </c>
      <c r="O210" s="74" t="s">
        <v>60</v>
      </c>
      <c r="P210" s="71">
        <f t="shared" si="20"/>
        <v>12.79</v>
      </c>
    </row>
    <row r="211" spans="2:16">
      <c r="B211" s="108">
        <v>45</v>
      </c>
      <c r="C211" s="109" t="s">
        <v>61</v>
      </c>
      <c r="D211" s="70">
        <f t="shared" si="17"/>
        <v>228.42639593908629</v>
      </c>
      <c r="E211" s="110">
        <v>22.53</v>
      </c>
      <c r="F211" s="111">
        <v>6.1729999999999997E-3</v>
      </c>
      <c r="G211" s="107">
        <f t="shared" si="14"/>
        <v>22.536173000000002</v>
      </c>
      <c r="H211" s="72">
        <v>8.99</v>
      </c>
      <c r="I211" s="74" t="s">
        <v>12</v>
      </c>
      <c r="J211" s="75">
        <f t="shared" si="21"/>
        <v>8990</v>
      </c>
      <c r="K211" s="72">
        <v>339.12</v>
      </c>
      <c r="L211" s="74" t="s">
        <v>60</v>
      </c>
      <c r="M211" s="71">
        <f t="shared" si="16"/>
        <v>339.12</v>
      </c>
      <c r="N211" s="72">
        <v>15.05</v>
      </c>
      <c r="O211" s="74" t="s">
        <v>60</v>
      </c>
      <c r="P211" s="71">
        <f t="shared" si="20"/>
        <v>15.05</v>
      </c>
    </row>
    <row r="212" spans="2:16">
      <c r="B212" s="108">
        <v>50</v>
      </c>
      <c r="C212" s="109" t="s">
        <v>61</v>
      </c>
      <c r="D212" s="70">
        <f t="shared" si="17"/>
        <v>253.80710659898477</v>
      </c>
      <c r="E212" s="110">
        <v>21.27</v>
      </c>
      <c r="F212" s="111">
        <v>5.6100000000000004E-3</v>
      </c>
      <c r="G212" s="107">
        <f t="shared" si="14"/>
        <v>21.27561</v>
      </c>
      <c r="H212" s="72">
        <v>10.6</v>
      </c>
      <c r="I212" s="74" t="s">
        <v>12</v>
      </c>
      <c r="J212" s="75">
        <f t="shared" si="21"/>
        <v>10600</v>
      </c>
      <c r="K212" s="72">
        <v>408.39</v>
      </c>
      <c r="L212" s="74" t="s">
        <v>60</v>
      </c>
      <c r="M212" s="71">
        <f t="shared" si="16"/>
        <v>408.39</v>
      </c>
      <c r="N212" s="72">
        <v>17.399999999999999</v>
      </c>
      <c r="O212" s="74" t="s">
        <v>60</v>
      </c>
      <c r="P212" s="71">
        <f t="shared" si="20"/>
        <v>17.399999999999999</v>
      </c>
    </row>
    <row r="213" spans="2:16">
      <c r="B213" s="108">
        <v>55</v>
      </c>
      <c r="C213" s="109" t="s">
        <v>61</v>
      </c>
      <c r="D213" s="70">
        <f t="shared" si="17"/>
        <v>279.18781725888323</v>
      </c>
      <c r="E213" s="110">
        <v>20.22</v>
      </c>
      <c r="F213" s="111">
        <v>5.1460000000000004E-3</v>
      </c>
      <c r="G213" s="107">
        <f t="shared" ref="G213:G228" si="22">E213+F213</f>
        <v>20.225145999999999</v>
      </c>
      <c r="H213" s="72">
        <v>12.3</v>
      </c>
      <c r="I213" s="74" t="s">
        <v>12</v>
      </c>
      <c r="J213" s="75">
        <f t="shared" si="21"/>
        <v>12300</v>
      </c>
      <c r="K213" s="72">
        <v>473.77</v>
      </c>
      <c r="L213" s="74" t="s">
        <v>60</v>
      </c>
      <c r="M213" s="71">
        <f t="shared" si="16"/>
        <v>473.77</v>
      </c>
      <c r="N213" s="72">
        <v>19.84</v>
      </c>
      <c r="O213" s="74" t="s">
        <v>60</v>
      </c>
      <c r="P213" s="71">
        <f t="shared" si="20"/>
        <v>19.84</v>
      </c>
    </row>
    <row r="214" spans="2:16">
      <c r="B214" s="108">
        <v>60</v>
      </c>
      <c r="C214" s="109" t="s">
        <v>61</v>
      </c>
      <c r="D214" s="70">
        <f t="shared" si="17"/>
        <v>304.56852791878174</v>
      </c>
      <c r="E214" s="110">
        <v>19.34</v>
      </c>
      <c r="F214" s="111">
        <v>4.7549999999999997E-3</v>
      </c>
      <c r="G214" s="107">
        <f t="shared" si="22"/>
        <v>19.344754999999999</v>
      </c>
      <c r="H214" s="72">
        <v>14.08</v>
      </c>
      <c r="I214" s="74" t="s">
        <v>12</v>
      </c>
      <c r="J214" s="75">
        <f t="shared" si="21"/>
        <v>14080</v>
      </c>
      <c r="K214" s="72">
        <v>536.54999999999995</v>
      </c>
      <c r="L214" s="74" t="s">
        <v>60</v>
      </c>
      <c r="M214" s="71">
        <f t="shared" si="16"/>
        <v>536.54999999999995</v>
      </c>
      <c r="N214" s="72">
        <v>22.37</v>
      </c>
      <c r="O214" s="74" t="s">
        <v>60</v>
      </c>
      <c r="P214" s="71">
        <f t="shared" si="20"/>
        <v>22.37</v>
      </c>
    </row>
    <row r="215" spans="2:16">
      <c r="B215" s="108">
        <v>65</v>
      </c>
      <c r="C215" s="109" t="s">
        <v>61</v>
      </c>
      <c r="D215" s="70">
        <f t="shared" si="17"/>
        <v>329.94923857868019</v>
      </c>
      <c r="E215" s="110">
        <v>18.59</v>
      </c>
      <c r="F215" s="111">
        <v>4.4209999999999996E-3</v>
      </c>
      <c r="G215" s="107">
        <f t="shared" si="22"/>
        <v>18.594421000000001</v>
      </c>
      <c r="H215" s="72">
        <v>15.94</v>
      </c>
      <c r="I215" s="74" t="s">
        <v>12</v>
      </c>
      <c r="J215" s="75">
        <f t="shared" si="21"/>
        <v>15940</v>
      </c>
      <c r="K215" s="72">
        <v>597.4</v>
      </c>
      <c r="L215" s="74" t="s">
        <v>60</v>
      </c>
      <c r="M215" s="71">
        <f t="shared" si="16"/>
        <v>597.4</v>
      </c>
      <c r="N215" s="72">
        <v>24.97</v>
      </c>
      <c r="O215" s="74" t="s">
        <v>60</v>
      </c>
      <c r="P215" s="71">
        <f t="shared" si="20"/>
        <v>24.97</v>
      </c>
    </row>
    <row r="216" spans="2:16">
      <c r="B216" s="108">
        <v>70</v>
      </c>
      <c r="C216" s="109" t="s">
        <v>61</v>
      </c>
      <c r="D216" s="70">
        <f t="shared" si="17"/>
        <v>355.32994923857871</v>
      </c>
      <c r="E216" s="110">
        <v>17.93</v>
      </c>
      <c r="F216" s="111">
        <v>4.1330000000000004E-3</v>
      </c>
      <c r="G216" s="107">
        <f t="shared" si="22"/>
        <v>17.934132999999999</v>
      </c>
      <c r="H216" s="72">
        <v>17.86</v>
      </c>
      <c r="I216" s="74" t="s">
        <v>12</v>
      </c>
      <c r="J216" s="75">
        <f t="shared" si="21"/>
        <v>17860</v>
      </c>
      <c r="K216" s="72">
        <v>656.75</v>
      </c>
      <c r="L216" s="74" t="s">
        <v>60</v>
      </c>
      <c r="M216" s="71">
        <f t="shared" si="16"/>
        <v>656.75</v>
      </c>
      <c r="N216" s="72">
        <v>27.63</v>
      </c>
      <c r="O216" s="74" t="s">
        <v>60</v>
      </c>
      <c r="P216" s="71">
        <f t="shared" si="20"/>
        <v>27.63</v>
      </c>
    </row>
    <row r="217" spans="2:16">
      <c r="B217" s="108">
        <v>80</v>
      </c>
      <c r="C217" s="109" t="s">
        <v>61</v>
      </c>
      <c r="D217" s="70">
        <f t="shared" si="17"/>
        <v>406.09137055837562</v>
      </c>
      <c r="E217" s="110">
        <v>16.850000000000001</v>
      </c>
      <c r="F217" s="111">
        <v>3.6600000000000001E-3</v>
      </c>
      <c r="G217" s="107">
        <f t="shared" si="22"/>
        <v>16.853660000000001</v>
      </c>
      <c r="H217" s="72">
        <v>21.92</v>
      </c>
      <c r="I217" s="74" t="s">
        <v>12</v>
      </c>
      <c r="J217" s="75">
        <f t="shared" si="21"/>
        <v>21920</v>
      </c>
      <c r="K217" s="72">
        <v>871.67</v>
      </c>
      <c r="L217" s="74" t="s">
        <v>60</v>
      </c>
      <c r="M217" s="71">
        <f t="shared" si="16"/>
        <v>871.67</v>
      </c>
      <c r="N217" s="72">
        <v>33.1</v>
      </c>
      <c r="O217" s="74" t="s">
        <v>60</v>
      </c>
      <c r="P217" s="71">
        <f t="shared" si="20"/>
        <v>33.1</v>
      </c>
    </row>
    <row r="218" spans="2:16">
      <c r="B218" s="108">
        <v>90</v>
      </c>
      <c r="C218" s="109" t="s">
        <v>61</v>
      </c>
      <c r="D218" s="70">
        <f t="shared" si="17"/>
        <v>456.85279187817258</v>
      </c>
      <c r="E218" s="110">
        <v>16.010000000000002</v>
      </c>
      <c r="F218" s="111">
        <v>3.287E-3</v>
      </c>
      <c r="G218" s="107">
        <f t="shared" si="22"/>
        <v>16.013287000000002</v>
      </c>
      <c r="H218" s="72">
        <v>26.2</v>
      </c>
      <c r="I218" s="74" t="s">
        <v>12</v>
      </c>
      <c r="J218" s="75">
        <f t="shared" si="21"/>
        <v>26200</v>
      </c>
      <c r="K218" s="72">
        <v>1.06</v>
      </c>
      <c r="L218" s="73" t="s">
        <v>12</v>
      </c>
      <c r="M218" s="75">
        <f t="shared" ref="M218:M228" si="23">K218*1000</f>
        <v>1060</v>
      </c>
      <c r="N218" s="72">
        <v>38.76</v>
      </c>
      <c r="O218" s="74" t="s">
        <v>60</v>
      </c>
      <c r="P218" s="71">
        <f t="shared" si="20"/>
        <v>38.76</v>
      </c>
    </row>
    <row r="219" spans="2:16">
      <c r="B219" s="108">
        <v>100</v>
      </c>
      <c r="C219" s="109" t="s">
        <v>61</v>
      </c>
      <c r="D219" s="70">
        <f t="shared" si="17"/>
        <v>507.61421319796955</v>
      </c>
      <c r="E219" s="110">
        <v>15.34</v>
      </c>
      <c r="F219" s="111">
        <v>2.9859999999999999E-3</v>
      </c>
      <c r="G219" s="107">
        <f t="shared" si="22"/>
        <v>15.342986</v>
      </c>
      <c r="H219" s="72">
        <v>30.7</v>
      </c>
      <c r="I219" s="74" t="s">
        <v>12</v>
      </c>
      <c r="J219" s="75">
        <f t="shared" si="21"/>
        <v>30700</v>
      </c>
      <c r="K219" s="72">
        <v>1.24</v>
      </c>
      <c r="L219" s="74" t="s">
        <v>12</v>
      </c>
      <c r="M219" s="75">
        <f t="shared" si="23"/>
        <v>1240</v>
      </c>
      <c r="N219" s="72">
        <v>44.54</v>
      </c>
      <c r="O219" s="74" t="s">
        <v>60</v>
      </c>
      <c r="P219" s="71">
        <f t="shared" si="20"/>
        <v>44.54</v>
      </c>
    </row>
    <row r="220" spans="2:16">
      <c r="B220" s="108">
        <v>110</v>
      </c>
      <c r="C220" s="109" t="s">
        <v>61</v>
      </c>
      <c r="D220" s="70">
        <f t="shared" si="17"/>
        <v>558.37563451776646</v>
      </c>
      <c r="E220" s="110">
        <v>14.8</v>
      </c>
      <c r="F220" s="111">
        <v>2.7369999999999998E-3</v>
      </c>
      <c r="G220" s="107">
        <f t="shared" si="22"/>
        <v>14.802737</v>
      </c>
      <c r="H220" s="72">
        <v>35.369999999999997</v>
      </c>
      <c r="I220" s="74" t="s">
        <v>12</v>
      </c>
      <c r="J220" s="75">
        <f t="shared" si="21"/>
        <v>35370</v>
      </c>
      <c r="K220" s="72">
        <v>1.4</v>
      </c>
      <c r="L220" s="74" t="s">
        <v>12</v>
      </c>
      <c r="M220" s="75">
        <f t="shared" si="23"/>
        <v>1400</v>
      </c>
      <c r="N220" s="72">
        <v>50.42</v>
      </c>
      <c r="O220" s="74" t="s">
        <v>60</v>
      </c>
      <c r="P220" s="71">
        <f t="shared" si="20"/>
        <v>50.42</v>
      </c>
    </row>
    <row r="221" spans="2:16">
      <c r="B221" s="108">
        <v>120</v>
      </c>
      <c r="C221" s="109" t="s">
        <v>61</v>
      </c>
      <c r="D221" s="70">
        <f t="shared" si="17"/>
        <v>609.13705583756348</v>
      </c>
      <c r="E221" s="110">
        <v>14.35</v>
      </c>
      <c r="F221" s="111">
        <v>2.5279999999999999E-3</v>
      </c>
      <c r="G221" s="107">
        <f t="shared" si="22"/>
        <v>14.352528</v>
      </c>
      <c r="H221" s="72">
        <v>40.200000000000003</v>
      </c>
      <c r="I221" s="74" t="s">
        <v>12</v>
      </c>
      <c r="J221" s="75">
        <f t="shared" si="21"/>
        <v>40200</v>
      </c>
      <c r="K221" s="72">
        <v>1.56</v>
      </c>
      <c r="L221" s="74" t="s">
        <v>12</v>
      </c>
      <c r="M221" s="75">
        <f t="shared" si="23"/>
        <v>1560</v>
      </c>
      <c r="N221" s="72">
        <v>56.37</v>
      </c>
      <c r="O221" s="74" t="s">
        <v>60</v>
      </c>
      <c r="P221" s="71">
        <f t="shared" si="20"/>
        <v>56.37</v>
      </c>
    </row>
    <row r="222" spans="2:16">
      <c r="B222" s="108">
        <v>130</v>
      </c>
      <c r="C222" s="109" t="s">
        <v>61</v>
      </c>
      <c r="D222" s="70">
        <f t="shared" si="17"/>
        <v>659.89847715736039</v>
      </c>
      <c r="E222" s="110">
        <v>13.97</v>
      </c>
      <c r="F222" s="111">
        <v>2.349E-3</v>
      </c>
      <c r="G222" s="107">
        <f t="shared" si="22"/>
        <v>13.972349000000001</v>
      </c>
      <c r="H222" s="72">
        <v>45.18</v>
      </c>
      <c r="I222" s="74" t="s">
        <v>12</v>
      </c>
      <c r="J222" s="75">
        <f t="shared" si="21"/>
        <v>45180</v>
      </c>
      <c r="K222" s="72">
        <v>1.71</v>
      </c>
      <c r="L222" s="74" t="s">
        <v>12</v>
      </c>
      <c r="M222" s="75">
        <f t="shared" si="23"/>
        <v>1710</v>
      </c>
      <c r="N222" s="72">
        <v>62.37</v>
      </c>
      <c r="O222" s="74" t="s">
        <v>60</v>
      </c>
      <c r="P222" s="71">
        <f t="shared" si="20"/>
        <v>62.37</v>
      </c>
    </row>
    <row r="223" spans="2:16">
      <c r="B223" s="108">
        <v>140</v>
      </c>
      <c r="C223" s="109" t="s">
        <v>61</v>
      </c>
      <c r="D223" s="70">
        <f t="shared" si="17"/>
        <v>710.65989847715741</v>
      </c>
      <c r="E223" s="110">
        <v>13.65</v>
      </c>
      <c r="F223" s="111">
        <v>2.1949999999999999E-3</v>
      </c>
      <c r="G223" s="107">
        <f t="shared" si="22"/>
        <v>13.652195000000001</v>
      </c>
      <c r="H223" s="72">
        <v>50.28</v>
      </c>
      <c r="I223" s="74" t="s">
        <v>12</v>
      </c>
      <c r="J223" s="75">
        <f t="shared" si="21"/>
        <v>50280</v>
      </c>
      <c r="K223" s="72">
        <v>1.86</v>
      </c>
      <c r="L223" s="74" t="s">
        <v>12</v>
      </c>
      <c r="M223" s="75">
        <f t="shared" si="23"/>
        <v>1860</v>
      </c>
      <c r="N223" s="72">
        <v>68.400000000000006</v>
      </c>
      <c r="O223" s="74" t="s">
        <v>60</v>
      </c>
      <c r="P223" s="71">
        <f t="shared" si="20"/>
        <v>68.400000000000006</v>
      </c>
    </row>
    <row r="224" spans="2:16">
      <c r="B224" s="108">
        <v>150</v>
      </c>
      <c r="C224" s="109" t="s">
        <v>61</v>
      </c>
      <c r="D224" s="70">
        <f t="shared" si="17"/>
        <v>761.42131979695432</v>
      </c>
      <c r="E224" s="110">
        <v>13.38</v>
      </c>
      <c r="F224" s="111">
        <v>2.0609999999999999E-3</v>
      </c>
      <c r="G224" s="107">
        <f t="shared" si="22"/>
        <v>13.382061</v>
      </c>
      <c r="H224" s="72">
        <v>55.49</v>
      </c>
      <c r="I224" s="74" t="s">
        <v>12</v>
      </c>
      <c r="J224" s="75">
        <f t="shared" si="21"/>
        <v>55490</v>
      </c>
      <c r="K224" s="72">
        <v>2</v>
      </c>
      <c r="L224" s="74" t="s">
        <v>12</v>
      </c>
      <c r="M224" s="75">
        <f t="shared" si="23"/>
        <v>2000</v>
      </c>
      <c r="N224" s="72">
        <v>74.44</v>
      </c>
      <c r="O224" s="74" t="s">
        <v>60</v>
      </c>
      <c r="P224" s="71">
        <f t="shared" si="20"/>
        <v>74.44</v>
      </c>
    </row>
    <row r="225" spans="1:16">
      <c r="B225" s="108">
        <v>160</v>
      </c>
      <c r="C225" s="109" t="s">
        <v>61</v>
      </c>
      <c r="D225" s="70">
        <f t="shared" si="17"/>
        <v>812.18274111675123</v>
      </c>
      <c r="E225" s="110">
        <v>13.15</v>
      </c>
      <c r="F225" s="111">
        <v>1.9430000000000001E-3</v>
      </c>
      <c r="G225" s="107">
        <f t="shared" si="22"/>
        <v>13.151943000000001</v>
      </c>
      <c r="H225" s="72">
        <v>60.8</v>
      </c>
      <c r="I225" s="74" t="s">
        <v>12</v>
      </c>
      <c r="J225" s="75">
        <f t="shared" si="21"/>
        <v>60800</v>
      </c>
      <c r="K225" s="72">
        <v>2.13</v>
      </c>
      <c r="L225" s="74" t="s">
        <v>12</v>
      </c>
      <c r="M225" s="75">
        <f t="shared" si="23"/>
        <v>2130</v>
      </c>
      <c r="N225" s="72">
        <v>80.47</v>
      </c>
      <c r="O225" s="74" t="s">
        <v>60</v>
      </c>
      <c r="P225" s="71">
        <f t="shared" si="20"/>
        <v>80.47</v>
      </c>
    </row>
    <row r="226" spans="1:16">
      <c r="B226" s="108">
        <v>170</v>
      </c>
      <c r="C226" s="109" t="s">
        <v>61</v>
      </c>
      <c r="D226" s="70">
        <f t="shared" si="17"/>
        <v>862.94416243654825</v>
      </c>
      <c r="E226" s="110">
        <v>12.95</v>
      </c>
      <c r="F226" s="111">
        <v>1.838E-3</v>
      </c>
      <c r="G226" s="107">
        <f t="shared" si="22"/>
        <v>12.951837999999999</v>
      </c>
      <c r="H226" s="72">
        <v>66.19</v>
      </c>
      <c r="I226" s="74" t="s">
        <v>12</v>
      </c>
      <c r="J226" s="75">
        <f t="shared" si="21"/>
        <v>66190</v>
      </c>
      <c r="K226" s="72">
        <v>2.27</v>
      </c>
      <c r="L226" s="74" t="s">
        <v>12</v>
      </c>
      <c r="M226" s="75">
        <f t="shared" si="23"/>
        <v>2270</v>
      </c>
      <c r="N226" s="72">
        <v>86.5</v>
      </c>
      <c r="O226" s="74" t="s">
        <v>60</v>
      </c>
      <c r="P226" s="71">
        <f t="shared" si="20"/>
        <v>86.5</v>
      </c>
    </row>
    <row r="227" spans="1:16">
      <c r="B227" s="108">
        <v>180</v>
      </c>
      <c r="C227" s="109" t="s">
        <v>61</v>
      </c>
      <c r="D227" s="70">
        <f t="shared" si="17"/>
        <v>913.70558375634516</v>
      </c>
      <c r="E227" s="110">
        <v>12.78</v>
      </c>
      <c r="F227" s="111">
        <v>1.7440000000000001E-3</v>
      </c>
      <c r="G227" s="107">
        <f t="shared" si="22"/>
        <v>12.781744</v>
      </c>
      <c r="H227" s="72">
        <v>71.67</v>
      </c>
      <c r="I227" s="74" t="s">
        <v>12</v>
      </c>
      <c r="J227" s="75">
        <f t="shared" si="21"/>
        <v>71670</v>
      </c>
      <c r="K227" s="72">
        <v>2.4</v>
      </c>
      <c r="L227" s="74" t="s">
        <v>12</v>
      </c>
      <c r="M227" s="75">
        <f t="shared" si="23"/>
        <v>2400</v>
      </c>
      <c r="N227" s="72">
        <v>92.51</v>
      </c>
      <c r="O227" s="74" t="s">
        <v>60</v>
      </c>
      <c r="P227" s="71">
        <f t="shared" si="20"/>
        <v>92.51</v>
      </c>
    </row>
    <row r="228" spans="1:16">
      <c r="A228" s="4">
        <v>228</v>
      </c>
      <c r="B228" s="108">
        <v>197</v>
      </c>
      <c r="C228" s="109" t="s">
        <v>61</v>
      </c>
      <c r="D228" s="70">
        <f t="shared" si="17"/>
        <v>1000</v>
      </c>
      <c r="E228" s="110">
        <v>12.53</v>
      </c>
      <c r="F228" s="111">
        <v>1.6050000000000001E-3</v>
      </c>
      <c r="G228" s="107">
        <f t="shared" si="22"/>
        <v>12.531604999999999</v>
      </c>
      <c r="H228" s="72">
        <v>81.13</v>
      </c>
      <c r="I228" s="74" t="s">
        <v>12</v>
      </c>
      <c r="J228" s="75">
        <f t="shared" si="21"/>
        <v>81130</v>
      </c>
      <c r="K228" s="72">
        <v>2.74</v>
      </c>
      <c r="L228" s="74" t="s">
        <v>12</v>
      </c>
      <c r="M228" s="75">
        <f t="shared" si="23"/>
        <v>2740</v>
      </c>
      <c r="N228" s="72">
        <v>102.66</v>
      </c>
      <c r="O228" s="74" t="s">
        <v>60</v>
      </c>
      <c r="P228" s="71">
        <f t="shared" si="20"/>
        <v>102.66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1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92</v>
      </c>
      <c r="M2" s="8"/>
      <c r="N2" s="9" t="s">
        <v>14</v>
      </c>
      <c r="R2" s="46"/>
      <c r="S2" s="128"/>
      <c r="T2" s="25"/>
      <c r="U2" s="46"/>
      <c r="V2" s="129"/>
      <c r="W2" s="25"/>
      <c r="X2" s="25"/>
      <c r="Y2" s="25"/>
    </row>
    <row r="3" spans="1:25">
      <c r="A3" s="4">
        <v>3</v>
      </c>
      <c r="B3" s="12" t="s">
        <v>15</v>
      </c>
      <c r="C3" s="13" t="s">
        <v>16</v>
      </c>
      <c r="E3" s="12" t="s">
        <v>108</v>
      </c>
      <c r="F3" s="185"/>
      <c r="G3" s="14" t="s">
        <v>17</v>
      </c>
      <c r="H3" s="14"/>
      <c r="I3" s="14"/>
      <c r="K3" s="15"/>
      <c r="L3" s="5" t="s">
        <v>93</v>
      </c>
      <c r="M3" s="16"/>
      <c r="N3" s="9" t="s">
        <v>94</v>
      </c>
      <c r="O3" s="9"/>
      <c r="R3" s="25"/>
      <c r="S3" s="25"/>
      <c r="T3" s="25"/>
      <c r="U3" s="46"/>
      <c r="V3" s="122"/>
      <c r="W3" s="123"/>
      <c r="X3" s="25"/>
      <c r="Y3" s="25"/>
    </row>
    <row r="4" spans="1:25">
      <c r="A4" s="4">
        <v>4</v>
      </c>
      <c r="B4" s="12" t="s">
        <v>95</v>
      </c>
      <c r="C4" s="20">
        <v>79</v>
      </c>
      <c r="D4" s="21"/>
      <c r="F4" s="14" t="s">
        <v>11</v>
      </c>
      <c r="G4" s="14" t="s">
        <v>11</v>
      </c>
      <c r="H4" s="14" t="s">
        <v>18</v>
      </c>
      <c r="I4" s="14" t="s">
        <v>1</v>
      </c>
      <c r="J4" s="9"/>
      <c r="K4" s="22" t="s">
        <v>19</v>
      </c>
      <c r="L4" s="9"/>
      <c r="M4" s="9"/>
      <c r="N4" s="9"/>
      <c r="O4" s="9"/>
      <c r="R4" s="46"/>
      <c r="S4" s="23"/>
      <c r="T4" s="25"/>
      <c r="U4" s="25"/>
      <c r="V4" s="130"/>
      <c r="W4" s="25"/>
      <c r="X4" s="25"/>
      <c r="Y4" s="25"/>
    </row>
    <row r="5" spans="1:25">
      <c r="A5" s="1">
        <v>5</v>
      </c>
      <c r="B5" s="12" t="s">
        <v>20</v>
      </c>
      <c r="C5" s="20">
        <v>197</v>
      </c>
      <c r="D5" s="21" t="s">
        <v>21</v>
      </c>
      <c r="F5" s="14" t="s">
        <v>0</v>
      </c>
      <c r="G5" s="14" t="s">
        <v>22</v>
      </c>
      <c r="H5" s="14" t="s">
        <v>23</v>
      </c>
      <c r="I5" s="14" t="s">
        <v>23</v>
      </c>
      <c r="J5" s="24" t="s">
        <v>24</v>
      </c>
      <c r="K5" s="5" t="s">
        <v>62</v>
      </c>
      <c r="L5" s="14"/>
      <c r="M5" s="14"/>
      <c r="N5" s="9"/>
      <c r="O5" s="15" t="s">
        <v>105</v>
      </c>
      <c r="P5" s="1" t="str">
        <f ca="1">RIGHT(CELL("filename",A1),LEN(CELL("filename",A1))-FIND("]",CELL("filename",A1)))</f>
        <v>srim197Au_Mylar</v>
      </c>
      <c r="R5" s="46"/>
      <c r="S5" s="23"/>
      <c r="T5" s="124"/>
      <c r="U5" s="121"/>
      <c r="V5" s="98"/>
      <c r="W5" s="25"/>
      <c r="X5" s="25"/>
      <c r="Y5" s="25"/>
    </row>
    <row r="6" spans="1:25">
      <c r="A6" s="4">
        <v>6</v>
      </c>
      <c r="B6" s="12" t="s">
        <v>63</v>
      </c>
      <c r="C6" s="26" t="s">
        <v>77</v>
      </c>
      <c r="D6" s="21" t="s">
        <v>28</v>
      </c>
      <c r="F6" s="27" t="s">
        <v>3</v>
      </c>
      <c r="G6" s="28">
        <v>1</v>
      </c>
      <c r="H6" s="28">
        <v>36.36</v>
      </c>
      <c r="I6" s="29">
        <v>4.2</v>
      </c>
      <c r="J6" s="4">
        <v>1</v>
      </c>
      <c r="K6" s="30">
        <v>13.97</v>
      </c>
      <c r="L6" s="22" t="s">
        <v>96</v>
      </c>
      <c r="M6" s="9"/>
      <c r="N6" s="9"/>
      <c r="O6" s="15" t="s">
        <v>104</v>
      </c>
      <c r="P6" s="131" t="s">
        <v>106</v>
      </c>
      <c r="R6" s="46"/>
      <c r="S6" s="23"/>
      <c r="T6" s="58"/>
      <c r="U6" s="121"/>
      <c r="V6" s="98"/>
      <c r="W6" s="25"/>
      <c r="X6" s="25"/>
      <c r="Y6" s="25"/>
    </row>
    <row r="7" spans="1:25">
      <c r="A7" s="1">
        <v>7</v>
      </c>
      <c r="B7" s="31"/>
      <c r="C7" s="26" t="s">
        <v>78</v>
      </c>
      <c r="F7" s="32" t="s">
        <v>4</v>
      </c>
      <c r="G7" s="33">
        <v>6</v>
      </c>
      <c r="H7" s="33">
        <v>45.45</v>
      </c>
      <c r="I7" s="34">
        <v>62.5</v>
      </c>
      <c r="J7" s="4">
        <v>2</v>
      </c>
      <c r="K7" s="35">
        <v>139.69999999999999</v>
      </c>
      <c r="L7" s="22" t="s">
        <v>97</v>
      </c>
      <c r="M7" s="9"/>
      <c r="N7" s="9"/>
      <c r="O7" s="9"/>
      <c r="R7" s="46"/>
      <c r="S7" s="23"/>
      <c r="T7" s="25"/>
      <c r="U7" s="121"/>
      <c r="V7" s="98"/>
      <c r="W7" s="25"/>
      <c r="X7" s="36"/>
      <c r="Y7" s="25"/>
    </row>
    <row r="8" spans="1:25">
      <c r="A8" s="1">
        <v>8</v>
      </c>
      <c r="B8" s="12" t="s">
        <v>30</v>
      </c>
      <c r="C8" s="37">
        <v>1.397</v>
      </c>
      <c r="D8" s="38" t="s">
        <v>9</v>
      </c>
      <c r="F8" s="32" t="s">
        <v>5</v>
      </c>
      <c r="G8" s="33">
        <v>8</v>
      </c>
      <c r="H8" s="33">
        <v>18.18</v>
      </c>
      <c r="I8" s="34">
        <v>33.299999999999997</v>
      </c>
      <c r="J8" s="4">
        <v>3</v>
      </c>
      <c r="K8" s="35">
        <v>139.69999999999999</v>
      </c>
      <c r="L8" s="22" t="s">
        <v>31</v>
      </c>
      <c r="M8" s="9"/>
      <c r="N8" s="9"/>
      <c r="O8" s="9"/>
      <c r="R8" s="46"/>
      <c r="S8" s="23"/>
      <c r="T8" s="25"/>
      <c r="U8" s="121"/>
      <c r="V8" s="99"/>
      <c r="W8" s="25"/>
      <c r="X8" s="40"/>
      <c r="Y8" s="125"/>
    </row>
    <row r="9" spans="1:25">
      <c r="A9" s="1">
        <v>9</v>
      </c>
      <c r="B9" s="31"/>
      <c r="C9" s="37">
        <v>9.6310999999999992E+22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66</v>
      </c>
      <c r="M9" s="9"/>
      <c r="N9" s="9"/>
      <c r="O9" s="9"/>
      <c r="R9" s="46"/>
      <c r="S9" s="41"/>
      <c r="T9" s="126"/>
      <c r="U9" s="121"/>
      <c r="V9" s="99"/>
      <c r="W9" s="25"/>
      <c r="X9" s="40"/>
      <c r="Y9" s="125"/>
    </row>
    <row r="10" spans="1:25">
      <c r="A10" s="1">
        <v>10</v>
      </c>
      <c r="B10" s="12" t="s">
        <v>99</v>
      </c>
      <c r="C10" s="42">
        <v>-6.5699999999999995E-2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100</v>
      </c>
      <c r="M10" s="9"/>
      <c r="N10" s="9"/>
      <c r="O10" s="9"/>
      <c r="R10" s="46"/>
      <c r="S10" s="41"/>
      <c r="T10" s="58"/>
      <c r="U10" s="121"/>
      <c r="V10" s="99"/>
      <c r="W10" s="25"/>
      <c r="X10" s="40"/>
      <c r="Y10" s="125"/>
    </row>
    <row r="11" spans="1:25">
      <c r="A11" s="1">
        <v>11</v>
      </c>
      <c r="C11" s="43" t="s">
        <v>67</v>
      </c>
      <c r="D11" s="7" t="s">
        <v>36</v>
      </c>
      <c r="F11" s="32"/>
      <c r="G11" s="33"/>
      <c r="H11" s="33"/>
      <c r="I11" s="34"/>
      <c r="J11" s="4">
        <v>6</v>
      </c>
      <c r="K11" s="35">
        <v>1000</v>
      </c>
      <c r="L11" s="22" t="s">
        <v>68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69</v>
      </c>
      <c r="C12" s="44">
        <v>20</v>
      </c>
      <c r="D12" s="45">
        <f>$C$5/100</f>
        <v>1.97</v>
      </c>
      <c r="E12" s="21" t="s">
        <v>89</v>
      </c>
      <c r="F12" s="32"/>
      <c r="G12" s="33"/>
      <c r="H12" s="33"/>
      <c r="I12" s="34"/>
      <c r="J12" s="4">
        <v>7</v>
      </c>
      <c r="K12" s="35">
        <v>14.505000000000001</v>
      </c>
      <c r="L12" s="22" t="s">
        <v>101</v>
      </c>
      <c r="M12" s="9"/>
      <c r="R12" s="46"/>
      <c r="S12" s="47"/>
      <c r="T12" s="25"/>
      <c r="U12" s="25"/>
      <c r="V12" s="93"/>
      <c r="W12" s="93"/>
      <c r="X12" s="93"/>
      <c r="Y12" s="25"/>
    </row>
    <row r="13" spans="1:25">
      <c r="A13" s="1">
        <v>13</v>
      </c>
      <c r="B13" s="5" t="s">
        <v>70</v>
      </c>
      <c r="C13" s="48">
        <v>228</v>
      </c>
      <c r="D13" s="45">
        <f>$C$5*1000000</f>
        <v>197000000</v>
      </c>
      <c r="E13" s="21" t="s">
        <v>71</v>
      </c>
      <c r="F13" s="49"/>
      <c r="G13" s="50"/>
      <c r="H13" s="50"/>
      <c r="I13" s="51"/>
      <c r="J13" s="4">
        <v>8</v>
      </c>
      <c r="K13" s="52">
        <v>2.2929999999999999E-2</v>
      </c>
      <c r="L13" s="22" t="s">
        <v>72</v>
      </c>
      <c r="R13" s="46"/>
      <c r="S13" s="47"/>
      <c r="T13" s="25"/>
      <c r="U13" s="46"/>
      <c r="V13" s="93"/>
      <c r="W13" s="93"/>
      <c r="X13" s="39"/>
      <c r="Y13" s="25"/>
    </row>
    <row r="14" spans="1:25" ht="13.5">
      <c r="A14" s="1">
        <v>14</v>
      </c>
      <c r="B14" s="5" t="s">
        <v>222</v>
      </c>
      <c r="C14" s="81"/>
      <c r="D14" s="21" t="s">
        <v>223</v>
      </c>
      <c r="E14" s="25"/>
      <c r="F14" s="25"/>
      <c r="G14" s="25"/>
      <c r="H14" s="85">
        <f>SUM(H6:H13)</f>
        <v>99.990000000000009</v>
      </c>
      <c r="I14" s="85">
        <f>SUM(I6:I13)</f>
        <v>100</v>
      </c>
      <c r="J14" s="4">
        <v>0</v>
      </c>
      <c r="K14" s="53" t="s">
        <v>42</v>
      </c>
      <c r="L14" s="54"/>
      <c r="N14" s="43"/>
      <c r="O14" s="43"/>
      <c r="P14" s="43"/>
      <c r="R14" s="46"/>
      <c r="S14" s="47"/>
      <c r="T14" s="25"/>
      <c r="U14" s="46"/>
      <c r="V14" s="96"/>
      <c r="W14" s="96"/>
      <c r="X14" s="127"/>
      <c r="Y14" s="25"/>
    </row>
    <row r="15" spans="1:25" ht="13.5">
      <c r="A15" s="1">
        <v>15</v>
      </c>
      <c r="B15" s="5" t="s">
        <v>224</v>
      </c>
      <c r="C15" s="82"/>
      <c r="D15" s="80" t="s">
        <v>221</v>
      </c>
      <c r="E15" s="100"/>
      <c r="F15" s="100"/>
      <c r="G15" s="100"/>
      <c r="H15" s="58"/>
      <c r="I15" s="58"/>
      <c r="J15" s="101"/>
      <c r="K15" s="59"/>
      <c r="L15" s="60"/>
      <c r="M15" s="101"/>
      <c r="N15" s="21"/>
      <c r="O15" s="21"/>
      <c r="P15" s="101"/>
      <c r="R15" s="46"/>
      <c r="S15" s="47"/>
      <c r="T15" s="25"/>
      <c r="U15" s="25"/>
      <c r="V15" s="97"/>
      <c r="W15" s="97"/>
      <c r="X15" s="40"/>
      <c r="Y15" s="25"/>
    </row>
    <row r="16" spans="1:25" ht="13.5">
      <c r="A16" s="1">
        <v>16</v>
      </c>
      <c r="B16" s="21"/>
      <c r="C16" s="56"/>
      <c r="D16" s="57"/>
      <c r="F16" s="61" t="s">
        <v>43</v>
      </c>
      <c r="G16" s="100"/>
      <c r="H16" s="62"/>
      <c r="I16" s="58"/>
      <c r="J16" s="94" t="s">
        <v>85</v>
      </c>
      <c r="K16" s="59"/>
      <c r="L16" s="60"/>
      <c r="M16" s="21"/>
      <c r="N16" s="21"/>
      <c r="O16" s="21"/>
      <c r="P16" s="21"/>
      <c r="R16" s="46"/>
      <c r="S16" s="47"/>
      <c r="T16" s="25"/>
      <c r="U16" s="25"/>
      <c r="V16" s="97"/>
      <c r="W16" s="97"/>
      <c r="X16" s="40"/>
      <c r="Y16" s="25"/>
    </row>
    <row r="17" spans="1:16">
      <c r="A17" s="1">
        <v>17</v>
      </c>
      <c r="B17" s="63" t="s">
        <v>44</v>
      </c>
      <c r="C17" s="11"/>
      <c r="D17" s="10"/>
      <c r="E17" s="63" t="s">
        <v>102</v>
      </c>
      <c r="F17" s="64" t="s">
        <v>46</v>
      </c>
      <c r="G17" s="65" t="s">
        <v>47</v>
      </c>
      <c r="H17" s="63" t="s">
        <v>48</v>
      </c>
      <c r="I17" s="11"/>
      <c r="J17" s="10"/>
      <c r="K17" s="63" t="s">
        <v>49</v>
      </c>
      <c r="L17" s="66"/>
      <c r="M17" s="67"/>
      <c r="N17" s="63" t="s">
        <v>50</v>
      </c>
      <c r="O17" s="11"/>
      <c r="P17" s="10"/>
    </row>
    <row r="18" spans="1:16">
      <c r="A18" s="1">
        <v>18</v>
      </c>
      <c r="B18" s="68" t="s">
        <v>51</v>
      </c>
      <c r="C18" s="25"/>
      <c r="D18" s="119" t="s">
        <v>52</v>
      </c>
      <c r="E18" s="182" t="s">
        <v>103</v>
      </c>
      <c r="F18" s="183"/>
      <c r="G18" s="184"/>
      <c r="H18" s="68" t="s">
        <v>54</v>
      </c>
      <c r="I18" s="25"/>
      <c r="J18" s="119" t="s">
        <v>55</v>
      </c>
      <c r="K18" s="68" t="s">
        <v>56</v>
      </c>
      <c r="L18" s="69"/>
      <c r="M18" s="119" t="s">
        <v>55</v>
      </c>
      <c r="N18" s="68" t="s">
        <v>56</v>
      </c>
      <c r="O18" s="25"/>
      <c r="P18" s="119" t="s">
        <v>55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3">
        <v>2</v>
      </c>
      <c r="C20" s="104" t="s">
        <v>57</v>
      </c>
      <c r="D20" s="117">
        <f>B20/1000/$C$5</f>
        <v>1.0152284263959391E-5</v>
      </c>
      <c r="E20" s="105">
        <v>0.44319999999999998</v>
      </c>
      <c r="F20" s="106">
        <v>3.4830000000000001</v>
      </c>
      <c r="G20" s="107">
        <f>E20+F20</f>
        <v>3.9262000000000001</v>
      </c>
      <c r="H20" s="103">
        <v>80</v>
      </c>
      <c r="I20" s="104" t="s">
        <v>58</v>
      </c>
      <c r="J20" s="76">
        <f>H20/1000/10</f>
        <v>8.0000000000000002E-3</v>
      </c>
      <c r="K20" s="103">
        <v>15</v>
      </c>
      <c r="L20" s="104" t="s">
        <v>58</v>
      </c>
      <c r="M20" s="76">
        <f t="shared" ref="M20:M83" si="0">K20/1000/10</f>
        <v>1.5E-3</v>
      </c>
      <c r="N20" s="103">
        <v>10</v>
      </c>
      <c r="O20" s="104" t="s">
        <v>58</v>
      </c>
      <c r="P20" s="76">
        <f t="shared" ref="P20:P83" si="1">N20/1000/10</f>
        <v>1E-3</v>
      </c>
    </row>
    <row r="21" spans="1:16">
      <c r="B21" s="108">
        <v>2.25</v>
      </c>
      <c r="C21" s="109" t="s">
        <v>57</v>
      </c>
      <c r="D21" s="95">
        <f t="shared" ref="D21:D84" si="2">B21/1000/$C$5</f>
        <v>1.1421319796954314E-5</v>
      </c>
      <c r="E21" s="110">
        <v>0.47010000000000002</v>
      </c>
      <c r="F21" s="111">
        <v>3.6960000000000002</v>
      </c>
      <c r="G21" s="107">
        <f t="shared" ref="G21:G84" si="3">E21+F21</f>
        <v>4.1661000000000001</v>
      </c>
      <c r="H21" s="108">
        <v>84</v>
      </c>
      <c r="I21" s="109" t="s">
        <v>58</v>
      </c>
      <c r="J21" s="70">
        <f t="shared" ref="J21:J84" si="4">H21/1000/10</f>
        <v>8.4000000000000012E-3</v>
      </c>
      <c r="K21" s="108">
        <v>16</v>
      </c>
      <c r="L21" s="109" t="s">
        <v>58</v>
      </c>
      <c r="M21" s="70">
        <f t="shared" si="0"/>
        <v>1.6000000000000001E-3</v>
      </c>
      <c r="N21" s="108">
        <v>11</v>
      </c>
      <c r="O21" s="109" t="s">
        <v>58</v>
      </c>
      <c r="P21" s="70">
        <f t="shared" si="1"/>
        <v>1.0999999999999998E-3</v>
      </c>
    </row>
    <row r="22" spans="1:16">
      <c r="B22" s="108">
        <v>2.5</v>
      </c>
      <c r="C22" s="109" t="s">
        <v>57</v>
      </c>
      <c r="D22" s="95">
        <f t="shared" si="2"/>
        <v>1.2690355329949238E-5</v>
      </c>
      <c r="E22" s="110">
        <v>0.4955</v>
      </c>
      <c r="F22" s="111">
        <v>3.895</v>
      </c>
      <c r="G22" s="107">
        <f t="shared" si="3"/>
        <v>4.3905000000000003</v>
      </c>
      <c r="H22" s="108">
        <v>88</v>
      </c>
      <c r="I22" s="109" t="s">
        <v>58</v>
      </c>
      <c r="J22" s="70">
        <f t="shared" si="4"/>
        <v>8.7999999999999988E-3</v>
      </c>
      <c r="K22" s="108">
        <v>16</v>
      </c>
      <c r="L22" s="109" t="s">
        <v>58</v>
      </c>
      <c r="M22" s="70">
        <f t="shared" si="0"/>
        <v>1.6000000000000001E-3</v>
      </c>
      <c r="N22" s="108">
        <v>11</v>
      </c>
      <c r="O22" s="109" t="s">
        <v>58</v>
      </c>
      <c r="P22" s="70">
        <f t="shared" si="1"/>
        <v>1.0999999999999998E-3</v>
      </c>
    </row>
    <row r="23" spans="1:16">
      <c r="B23" s="108">
        <v>2.75</v>
      </c>
      <c r="C23" s="109" t="s">
        <v>57</v>
      </c>
      <c r="D23" s="95">
        <f t="shared" si="2"/>
        <v>1.3959390862944161E-5</v>
      </c>
      <c r="E23" s="110">
        <v>0.51970000000000005</v>
      </c>
      <c r="F23" s="111">
        <v>4.0819999999999999</v>
      </c>
      <c r="G23" s="107">
        <f t="shared" si="3"/>
        <v>4.6017000000000001</v>
      </c>
      <c r="H23" s="108">
        <v>92</v>
      </c>
      <c r="I23" s="109" t="s">
        <v>58</v>
      </c>
      <c r="J23" s="70">
        <f t="shared" si="4"/>
        <v>9.1999999999999998E-3</v>
      </c>
      <c r="K23" s="108">
        <v>17</v>
      </c>
      <c r="L23" s="109" t="s">
        <v>58</v>
      </c>
      <c r="M23" s="70">
        <f t="shared" si="0"/>
        <v>1.7000000000000001E-3</v>
      </c>
      <c r="N23" s="108">
        <v>12</v>
      </c>
      <c r="O23" s="109" t="s">
        <v>58</v>
      </c>
      <c r="P23" s="70">
        <f t="shared" si="1"/>
        <v>1.2000000000000001E-3</v>
      </c>
    </row>
    <row r="24" spans="1:16">
      <c r="B24" s="108">
        <v>3</v>
      </c>
      <c r="C24" s="109" t="s">
        <v>57</v>
      </c>
      <c r="D24" s="95">
        <f t="shared" si="2"/>
        <v>1.5228426395939086E-5</v>
      </c>
      <c r="E24" s="110">
        <v>0.54279999999999995</v>
      </c>
      <c r="F24" s="111">
        <v>4.258</v>
      </c>
      <c r="G24" s="107">
        <f t="shared" si="3"/>
        <v>4.8007999999999997</v>
      </c>
      <c r="H24" s="108">
        <v>95</v>
      </c>
      <c r="I24" s="109" t="s">
        <v>58</v>
      </c>
      <c r="J24" s="70">
        <f t="shared" si="4"/>
        <v>9.4999999999999998E-3</v>
      </c>
      <c r="K24" s="108">
        <v>18</v>
      </c>
      <c r="L24" s="109" t="s">
        <v>58</v>
      </c>
      <c r="M24" s="70">
        <f t="shared" si="0"/>
        <v>1.8E-3</v>
      </c>
      <c r="N24" s="108">
        <v>12</v>
      </c>
      <c r="O24" s="109" t="s">
        <v>58</v>
      </c>
      <c r="P24" s="70">
        <f t="shared" si="1"/>
        <v>1.2000000000000001E-3</v>
      </c>
    </row>
    <row r="25" spans="1:16">
      <c r="B25" s="108">
        <v>3.25</v>
      </c>
      <c r="C25" s="109" t="s">
        <v>57</v>
      </c>
      <c r="D25" s="95">
        <f t="shared" si="2"/>
        <v>1.6497461928934009E-5</v>
      </c>
      <c r="E25" s="110">
        <v>0.56499999999999995</v>
      </c>
      <c r="F25" s="111">
        <v>4.4249999999999998</v>
      </c>
      <c r="G25" s="107">
        <f t="shared" si="3"/>
        <v>4.99</v>
      </c>
      <c r="H25" s="108">
        <v>99</v>
      </c>
      <c r="I25" s="109" t="s">
        <v>58</v>
      </c>
      <c r="J25" s="70">
        <f t="shared" si="4"/>
        <v>9.9000000000000008E-3</v>
      </c>
      <c r="K25" s="108">
        <v>18</v>
      </c>
      <c r="L25" s="109" t="s">
        <v>58</v>
      </c>
      <c r="M25" s="70">
        <f t="shared" si="0"/>
        <v>1.8E-3</v>
      </c>
      <c r="N25" s="108">
        <v>13</v>
      </c>
      <c r="O25" s="109" t="s">
        <v>58</v>
      </c>
      <c r="P25" s="70">
        <f t="shared" si="1"/>
        <v>1.2999999999999999E-3</v>
      </c>
    </row>
    <row r="26" spans="1:16">
      <c r="B26" s="108">
        <v>3.5</v>
      </c>
      <c r="C26" s="109" t="s">
        <v>57</v>
      </c>
      <c r="D26" s="95">
        <f t="shared" si="2"/>
        <v>1.7766497461928935E-5</v>
      </c>
      <c r="E26" s="110">
        <v>0.58630000000000004</v>
      </c>
      <c r="F26" s="111">
        <v>4.5839999999999996</v>
      </c>
      <c r="G26" s="107">
        <f t="shared" si="3"/>
        <v>5.1702999999999992</v>
      </c>
      <c r="H26" s="108">
        <v>102</v>
      </c>
      <c r="I26" s="109" t="s">
        <v>58</v>
      </c>
      <c r="J26" s="70">
        <f t="shared" si="4"/>
        <v>1.0199999999999999E-2</v>
      </c>
      <c r="K26" s="108">
        <v>19</v>
      </c>
      <c r="L26" s="109" t="s">
        <v>58</v>
      </c>
      <c r="M26" s="70">
        <f t="shared" si="0"/>
        <v>1.9E-3</v>
      </c>
      <c r="N26" s="108">
        <v>13</v>
      </c>
      <c r="O26" s="109" t="s">
        <v>58</v>
      </c>
      <c r="P26" s="70">
        <f t="shared" si="1"/>
        <v>1.2999999999999999E-3</v>
      </c>
    </row>
    <row r="27" spans="1:16">
      <c r="B27" s="108">
        <v>3.75</v>
      </c>
      <c r="C27" s="109" t="s">
        <v>57</v>
      </c>
      <c r="D27" s="95">
        <f t="shared" si="2"/>
        <v>1.9035532994923858E-5</v>
      </c>
      <c r="E27" s="110">
        <v>0.6069</v>
      </c>
      <c r="F27" s="111">
        <v>4.7359999999999998</v>
      </c>
      <c r="G27" s="107">
        <f t="shared" si="3"/>
        <v>5.3429000000000002</v>
      </c>
      <c r="H27" s="108">
        <v>105</v>
      </c>
      <c r="I27" s="109" t="s">
        <v>58</v>
      </c>
      <c r="J27" s="70">
        <f t="shared" si="4"/>
        <v>1.0499999999999999E-2</v>
      </c>
      <c r="K27" s="108">
        <v>19</v>
      </c>
      <c r="L27" s="109" t="s">
        <v>58</v>
      </c>
      <c r="M27" s="70">
        <f t="shared" si="0"/>
        <v>1.9E-3</v>
      </c>
      <c r="N27" s="108">
        <v>14</v>
      </c>
      <c r="O27" s="109" t="s">
        <v>58</v>
      </c>
      <c r="P27" s="70">
        <f t="shared" si="1"/>
        <v>1.4E-3</v>
      </c>
    </row>
    <row r="28" spans="1:16">
      <c r="B28" s="108">
        <v>4</v>
      </c>
      <c r="C28" s="109" t="s">
        <v>57</v>
      </c>
      <c r="D28" s="95">
        <f t="shared" si="2"/>
        <v>2.0304568527918781E-5</v>
      </c>
      <c r="E28" s="110">
        <v>0.62680000000000002</v>
      </c>
      <c r="F28" s="111">
        <v>4.8810000000000002</v>
      </c>
      <c r="G28" s="107">
        <f t="shared" si="3"/>
        <v>5.5078000000000005</v>
      </c>
      <c r="H28" s="108">
        <v>108</v>
      </c>
      <c r="I28" s="109" t="s">
        <v>58</v>
      </c>
      <c r="J28" s="70">
        <f t="shared" si="4"/>
        <v>1.0800000000000001E-2</v>
      </c>
      <c r="K28" s="108">
        <v>20</v>
      </c>
      <c r="L28" s="109" t="s">
        <v>58</v>
      </c>
      <c r="M28" s="70">
        <f t="shared" si="0"/>
        <v>2E-3</v>
      </c>
      <c r="N28" s="108">
        <v>14</v>
      </c>
      <c r="O28" s="109" t="s">
        <v>58</v>
      </c>
      <c r="P28" s="70">
        <f t="shared" si="1"/>
        <v>1.4E-3</v>
      </c>
    </row>
    <row r="29" spans="1:16">
      <c r="B29" s="108">
        <v>4.5</v>
      </c>
      <c r="C29" s="109" t="s">
        <v>57</v>
      </c>
      <c r="D29" s="95">
        <f t="shared" si="2"/>
        <v>2.2842639593908627E-5</v>
      </c>
      <c r="E29" s="110">
        <v>0.66479999999999995</v>
      </c>
      <c r="F29" s="111">
        <v>5.1539999999999999</v>
      </c>
      <c r="G29" s="107">
        <f t="shared" si="3"/>
        <v>5.8187999999999995</v>
      </c>
      <c r="H29" s="108">
        <v>114</v>
      </c>
      <c r="I29" s="109" t="s">
        <v>58</v>
      </c>
      <c r="J29" s="70">
        <f t="shared" si="4"/>
        <v>1.14E-2</v>
      </c>
      <c r="K29" s="108">
        <v>21</v>
      </c>
      <c r="L29" s="109" t="s">
        <v>58</v>
      </c>
      <c r="M29" s="70">
        <f t="shared" si="0"/>
        <v>2.1000000000000003E-3</v>
      </c>
      <c r="N29" s="108">
        <v>15</v>
      </c>
      <c r="O29" s="109" t="s">
        <v>58</v>
      </c>
      <c r="P29" s="70">
        <f t="shared" si="1"/>
        <v>1.5E-3</v>
      </c>
    </row>
    <row r="30" spans="1:16">
      <c r="B30" s="108">
        <v>5</v>
      </c>
      <c r="C30" s="109" t="s">
        <v>57</v>
      </c>
      <c r="D30" s="95">
        <f t="shared" si="2"/>
        <v>2.5380710659898476E-5</v>
      </c>
      <c r="E30" s="110">
        <v>0.70069999999999999</v>
      </c>
      <c r="F30" s="111">
        <v>5.4059999999999997</v>
      </c>
      <c r="G30" s="107">
        <f t="shared" si="3"/>
        <v>6.1067</v>
      </c>
      <c r="H30" s="108">
        <v>120</v>
      </c>
      <c r="I30" s="109" t="s">
        <v>58</v>
      </c>
      <c r="J30" s="70">
        <f t="shared" si="4"/>
        <v>1.2E-2</v>
      </c>
      <c r="K30" s="108">
        <v>22</v>
      </c>
      <c r="L30" s="109" t="s">
        <v>58</v>
      </c>
      <c r="M30" s="70">
        <f t="shared" si="0"/>
        <v>2.1999999999999997E-3</v>
      </c>
      <c r="N30" s="108">
        <v>15</v>
      </c>
      <c r="O30" s="109" t="s">
        <v>58</v>
      </c>
      <c r="P30" s="70">
        <f t="shared" si="1"/>
        <v>1.5E-3</v>
      </c>
    </row>
    <row r="31" spans="1:16">
      <c r="B31" s="108">
        <v>5.5</v>
      </c>
      <c r="C31" s="109" t="s">
        <v>57</v>
      </c>
      <c r="D31" s="95">
        <f t="shared" si="2"/>
        <v>2.7918781725888322E-5</v>
      </c>
      <c r="E31" s="110">
        <v>0.7349</v>
      </c>
      <c r="F31" s="111">
        <v>5.6420000000000003</v>
      </c>
      <c r="G31" s="107">
        <f t="shared" si="3"/>
        <v>6.3769</v>
      </c>
      <c r="H31" s="108">
        <v>125</v>
      </c>
      <c r="I31" s="109" t="s">
        <v>58</v>
      </c>
      <c r="J31" s="70">
        <f t="shared" si="4"/>
        <v>1.2500000000000001E-2</v>
      </c>
      <c r="K31" s="108">
        <v>23</v>
      </c>
      <c r="L31" s="109" t="s">
        <v>58</v>
      </c>
      <c r="M31" s="70">
        <f t="shared" si="0"/>
        <v>2.3E-3</v>
      </c>
      <c r="N31" s="108">
        <v>16</v>
      </c>
      <c r="O31" s="109" t="s">
        <v>58</v>
      </c>
      <c r="P31" s="70">
        <f t="shared" si="1"/>
        <v>1.6000000000000001E-3</v>
      </c>
    </row>
    <row r="32" spans="1:16">
      <c r="B32" s="108">
        <v>6</v>
      </c>
      <c r="C32" s="109" t="s">
        <v>57</v>
      </c>
      <c r="D32" s="95">
        <f t="shared" si="2"/>
        <v>3.0456852791878172E-5</v>
      </c>
      <c r="E32" s="110">
        <v>0.76759999999999995</v>
      </c>
      <c r="F32" s="111">
        <v>5.8630000000000004</v>
      </c>
      <c r="G32" s="107">
        <f t="shared" si="3"/>
        <v>6.6306000000000003</v>
      </c>
      <c r="H32" s="108">
        <v>130</v>
      </c>
      <c r="I32" s="109" t="s">
        <v>58</v>
      </c>
      <c r="J32" s="70">
        <f t="shared" si="4"/>
        <v>1.3000000000000001E-2</v>
      </c>
      <c r="K32" s="108">
        <v>24</v>
      </c>
      <c r="L32" s="109" t="s">
        <v>58</v>
      </c>
      <c r="M32" s="70">
        <f t="shared" si="0"/>
        <v>2.4000000000000002E-3</v>
      </c>
      <c r="N32" s="108">
        <v>17</v>
      </c>
      <c r="O32" s="109" t="s">
        <v>58</v>
      </c>
      <c r="P32" s="70">
        <f t="shared" si="1"/>
        <v>1.7000000000000001E-3</v>
      </c>
    </row>
    <row r="33" spans="2:16">
      <c r="B33" s="108">
        <v>6.5</v>
      </c>
      <c r="C33" s="109" t="s">
        <v>57</v>
      </c>
      <c r="D33" s="95">
        <f t="shared" si="2"/>
        <v>3.2994923857868018E-5</v>
      </c>
      <c r="E33" s="110">
        <v>0.79900000000000004</v>
      </c>
      <c r="F33" s="111">
        <v>6.0709999999999997</v>
      </c>
      <c r="G33" s="107">
        <f t="shared" si="3"/>
        <v>6.87</v>
      </c>
      <c r="H33" s="108">
        <v>136</v>
      </c>
      <c r="I33" s="109" t="s">
        <v>58</v>
      </c>
      <c r="J33" s="70">
        <f t="shared" si="4"/>
        <v>1.3600000000000001E-2</v>
      </c>
      <c r="K33" s="108">
        <v>24</v>
      </c>
      <c r="L33" s="109" t="s">
        <v>58</v>
      </c>
      <c r="M33" s="70">
        <f t="shared" si="0"/>
        <v>2.4000000000000002E-3</v>
      </c>
      <c r="N33" s="108">
        <v>17</v>
      </c>
      <c r="O33" s="109" t="s">
        <v>58</v>
      </c>
      <c r="P33" s="70">
        <f t="shared" si="1"/>
        <v>1.7000000000000001E-3</v>
      </c>
    </row>
    <row r="34" spans="2:16">
      <c r="B34" s="108">
        <v>7</v>
      </c>
      <c r="C34" s="109" t="s">
        <v>57</v>
      </c>
      <c r="D34" s="95">
        <f t="shared" si="2"/>
        <v>3.553299492385787E-5</v>
      </c>
      <c r="E34" s="110">
        <v>0.82909999999999995</v>
      </c>
      <c r="F34" s="111">
        <v>6.2679999999999998</v>
      </c>
      <c r="G34" s="107">
        <f t="shared" si="3"/>
        <v>7.0970999999999993</v>
      </c>
      <c r="H34" s="108">
        <v>140</v>
      </c>
      <c r="I34" s="109" t="s">
        <v>58</v>
      </c>
      <c r="J34" s="70">
        <f t="shared" si="4"/>
        <v>1.4000000000000002E-2</v>
      </c>
      <c r="K34" s="108">
        <v>25</v>
      </c>
      <c r="L34" s="109" t="s">
        <v>58</v>
      </c>
      <c r="M34" s="70">
        <f t="shared" si="0"/>
        <v>2.5000000000000001E-3</v>
      </c>
      <c r="N34" s="108">
        <v>18</v>
      </c>
      <c r="O34" s="109" t="s">
        <v>58</v>
      </c>
      <c r="P34" s="70">
        <f t="shared" si="1"/>
        <v>1.8E-3</v>
      </c>
    </row>
    <row r="35" spans="2:16">
      <c r="B35" s="108">
        <v>8</v>
      </c>
      <c r="C35" s="109" t="s">
        <v>57</v>
      </c>
      <c r="D35" s="95">
        <f t="shared" si="2"/>
        <v>4.0609137055837562E-5</v>
      </c>
      <c r="E35" s="110">
        <v>0.88639999999999997</v>
      </c>
      <c r="F35" s="111">
        <v>6.6319999999999997</v>
      </c>
      <c r="G35" s="107">
        <f t="shared" si="3"/>
        <v>7.5183999999999997</v>
      </c>
      <c r="H35" s="108">
        <v>150</v>
      </c>
      <c r="I35" s="109" t="s">
        <v>58</v>
      </c>
      <c r="J35" s="70">
        <f t="shared" si="4"/>
        <v>1.4999999999999999E-2</v>
      </c>
      <c r="K35" s="108">
        <v>27</v>
      </c>
      <c r="L35" s="109" t="s">
        <v>58</v>
      </c>
      <c r="M35" s="70">
        <f t="shared" si="0"/>
        <v>2.7000000000000001E-3</v>
      </c>
      <c r="N35" s="108">
        <v>19</v>
      </c>
      <c r="O35" s="109" t="s">
        <v>58</v>
      </c>
      <c r="P35" s="70">
        <f t="shared" si="1"/>
        <v>1.9E-3</v>
      </c>
    </row>
    <row r="36" spans="2:16">
      <c r="B36" s="108">
        <v>9</v>
      </c>
      <c r="C36" s="109" t="s">
        <v>57</v>
      </c>
      <c r="D36" s="95">
        <f t="shared" si="2"/>
        <v>4.5685279187817254E-5</v>
      </c>
      <c r="E36" s="110">
        <v>0.94010000000000005</v>
      </c>
      <c r="F36" s="111">
        <v>6.9619999999999997</v>
      </c>
      <c r="G36" s="107">
        <f t="shared" si="3"/>
        <v>7.9020999999999999</v>
      </c>
      <c r="H36" s="108">
        <v>158</v>
      </c>
      <c r="I36" s="109" t="s">
        <v>58</v>
      </c>
      <c r="J36" s="70">
        <f t="shared" si="4"/>
        <v>1.5800000000000002E-2</v>
      </c>
      <c r="K36" s="108">
        <v>28</v>
      </c>
      <c r="L36" s="109" t="s">
        <v>58</v>
      </c>
      <c r="M36" s="70">
        <f t="shared" si="0"/>
        <v>2.8E-3</v>
      </c>
      <c r="N36" s="108">
        <v>20</v>
      </c>
      <c r="O36" s="109" t="s">
        <v>58</v>
      </c>
      <c r="P36" s="70">
        <f t="shared" si="1"/>
        <v>2E-3</v>
      </c>
    </row>
    <row r="37" spans="2:16">
      <c r="B37" s="108">
        <v>10</v>
      </c>
      <c r="C37" s="109" t="s">
        <v>57</v>
      </c>
      <c r="D37" s="95">
        <f t="shared" si="2"/>
        <v>5.0761421319796953E-5</v>
      </c>
      <c r="E37" s="110">
        <v>0.99099999999999999</v>
      </c>
      <c r="F37" s="111">
        <v>7.266</v>
      </c>
      <c r="G37" s="107">
        <f t="shared" si="3"/>
        <v>8.2569999999999997</v>
      </c>
      <c r="H37" s="108">
        <v>167</v>
      </c>
      <c r="I37" s="109" t="s">
        <v>58</v>
      </c>
      <c r="J37" s="70">
        <f t="shared" si="4"/>
        <v>1.67E-2</v>
      </c>
      <c r="K37" s="108">
        <v>29</v>
      </c>
      <c r="L37" s="109" t="s">
        <v>58</v>
      </c>
      <c r="M37" s="70">
        <f t="shared" si="0"/>
        <v>2.9000000000000002E-3</v>
      </c>
      <c r="N37" s="108">
        <v>21</v>
      </c>
      <c r="O37" s="109" t="s">
        <v>58</v>
      </c>
      <c r="P37" s="70">
        <f t="shared" si="1"/>
        <v>2.1000000000000003E-3</v>
      </c>
    </row>
    <row r="38" spans="2:16">
      <c r="B38" s="108">
        <v>11</v>
      </c>
      <c r="C38" s="109" t="s">
        <v>57</v>
      </c>
      <c r="D38" s="95">
        <f t="shared" si="2"/>
        <v>5.5837563451776645E-5</v>
      </c>
      <c r="E38" s="110">
        <v>1.0389999999999999</v>
      </c>
      <c r="F38" s="111">
        <v>7.5460000000000003</v>
      </c>
      <c r="G38" s="107">
        <f t="shared" si="3"/>
        <v>8.5850000000000009</v>
      </c>
      <c r="H38" s="108">
        <v>175</v>
      </c>
      <c r="I38" s="109" t="s">
        <v>58</v>
      </c>
      <c r="J38" s="70">
        <f t="shared" si="4"/>
        <v>1.7499999999999998E-2</v>
      </c>
      <c r="K38" s="108">
        <v>30</v>
      </c>
      <c r="L38" s="109" t="s">
        <v>58</v>
      </c>
      <c r="M38" s="70">
        <f t="shared" si="0"/>
        <v>3.0000000000000001E-3</v>
      </c>
      <c r="N38" s="108">
        <v>22</v>
      </c>
      <c r="O38" s="109" t="s">
        <v>58</v>
      </c>
      <c r="P38" s="70">
        <f t="shared" si="1"/>
        <v>2.1999999999999997E-3</v>
      </c>
    </row>
    <row r="39" spans="2:16">
      <c r="B39" s="108">
        <v>12</v>
      </c>
      <c r="C39" s="109" t="s">
        <v>57</v>
      </c>
      <c r="D39" s="95">
        <f t="shared" si="2"/>
        <v>6.0913705583756343E-5</v>
      </c>
      <c r="E39" s="110">
        <v>1.0860000000000001</v>
      </c>
      <c r="F39" s="111">
        <v>7.8070000000000004</v>
      </c>
      <c r="G39" s="107">
        <f t="shared" si="3"/>
        <v>8.8930000000000007</v>
      </c>
      <c r="H39" s="108">
        <v>183</v>
      </c>
      <c r="I39" s="109" t="s">
        <v>58</v>
      </c>
      <c r="J39" s="70">
        <f t="shared" si="4"/>
        <v>1.83E-2</v>
      </c>
      <c r="K39" s="108">
        <v>32</v>
      </c>
      <c r="L39" s="109" t="s">
        <v>58</v>
      </c>
      <c r="M39" s="70">
        <f t="shared" si="0"/>
        <v>3.2000000000000002E-3</v>
      </c>
      <c r="N39" s="108">
        <v>23</v>
      </c>
      <c r="O39" s="109" t="s">
        <v>58</v>
      </c>
      <c r="P39" s="70">
        <f t="shared" si="1"/>
        <v>2.3E-3</v>
      </c>
    </row>
    <row r="40" spans="2:16">
      <c r="B40" s="108">
        <v>13</v>
      </c>
      <c r="C40" s="109" t="s">
        <v>57</v>
      </c>
      <c r="D40" s="95">
        <f t="shared" si="2"/>
        <v>6.5989847715736035E-5</v>
      </c>
      <c r="E40" s="110">
        <v>1.1299999999999999</v>
      </c>
      <c r="F40" s="111">
        <v>8.0500000000000007</v>
      </c>
      <c r="G40" s="107">
        <f t="shared" si="3"/>
        <v>9.18</v>
      </c>
      <c r="H40" s="108">
        <v>190</v>
      </c>
      <c r="I40" s="109" t="s">
        <v>58</v>
      </c>
      <c r="J40" s="70">
        <f t="shared" si="4"/>
        <v>1.9E-2</v>
      </c>
      <c r="K40" s="108">
        <v>33</v>
      </c>
      <c r="L40" s="109" t="s">
        <v>58</v>
      </c>
      <c r="M40" s="70">
        <f t="shared" si="0"/>
        <v>3.3E-3</v>
      </c>
      <c r="N40" s="108">
        <v>24</v>
      </c>
      <c r="O40" s="109" t="s">
        <v>58</v>
      </c>
      <c r="P40" s="70">
        <f t="shared" si="1"/>
        <v>2.4000000000000002E-3</v>
      </c>
    </row>
    <row r="41" spans="2:16">
      <c r="B41" s="108">
        <v>14</v>
      </c>
      <c r="C41" s="109" t="s">
        <v>57</v>
      </c>
      <c r="D41" s="95">
        <f t="shared" si="2"/>
        <v>7.1065989847715741E-5</v>
      </c>
      <c r="E41" s="110">
        <v>1.173</v>
      </c>
      <c r="F41" s="111">
        <v>8.2780000000000005</v>
      </c>
      <c r="G41" s="107">
        <f t="shared" si="3"/>
        <v>9.4510000000000005</v>
      </c>
      <c r="H41" s="108">
        <v>197</v>
      </c>
      <c r="I41" s="109" t="s">
        <v>58</v>
      </c>
      <c r="J41" s="70">
        <f t="shared" si="4"/>
        <v>1.9700000000000002E-2</v>
      </c>
      <c r="K41" s="108">
        <v>34</v>
      </c>
      <c r="L41" s="109" t="s">
        <v>58</v>
      </c>
      <c r="M41" s="70">
        <f t="shared" si="0"/>
        <v>3.4000000000000002E-3</v>
      </c>
      <c r="N41" s="108">
        <v>25</v>
      </c>
      <c r="O41" s="109" t="s">
        <v>58</v>
      </c>
      <c r="P41" s="70">
        <f t="shared" si="1"/>
        <v>2.5000000000000001E-3</v>
      </c>
    </row>
    <row r="42" spans="2:16">
      <c r="B42" s="108">
        <v>15</v>
      </c>
      <c r="C42" s="109" t="s">
        <v>57</v>
      </c>
      <c r="D42" s="95">
        <f t="shared" si="2"/>
        <v>7.6142131979695433E-5</v>
      </c>
      <c r="E42" s="110">
        <v>1.214</v>
      </c>
      <c r="F42" s="111">
        <v>8.4930000000000003</v>
      </c>
      <c r="G42" s="107">
        <f t="shared" si="3"/>
        <v>9.7070000000000007</v>
      </c>
      <c r="H42" s="108">
        <v>204</v>
      </c>
      <c r="I42" s="109" t="s">
        <v>58</v>
      </c>
      <c r="J42" s="70">
        <f t="shared" si="4"/>
        <v>2.0399999999999998E-2</v>
      </c>
      <c r="K42" s="108">
        <v>35</v>
      </c>
      <c r="L42" s="109" t="s">
        <v>58</v>
      </c>
      <c r="M42" s="70">
        <f t="shared" si="0"/>
        <v>3.5000000000000005E-3</v>
      </c>
      <c r="N42" s="108">
        <v>26</v>
      </c>
      <c r="O42" s="109" t="s">
        <v>58</v>
      </c>
      <c r="P42" s="70">
        <f t="shared" si="1"/>
        <v>2.5999999999999999E-3</v>
      </c>
    </row>
    <row r="43" spans="2:16">
      <c r="B43" s="108">
        <v>16</v>
      </c>
      <c r="C43" s="109" t="s">
        <v>57</v>
      </c>
      <c r="D43" s="95">
        <f t="shared" si="2"/>
        <v>8.1218274111675124E-5</v>
      </c>
      <c r="E43" s="110">
        <v>1.254</v>
      </c>
      <c r="F43" s="111">
        <v>8.6950000000000003</v>
      </c>
      <c r="G43" s="107">
        <f t="shared" si="3"/>
        <v>9.9489999999999998</v>
      </c>
      <c r="H43" s="108">
        <v>211</v>
      </c>
      <c r="I43" s="109" t="s">
        <v>58</v>
      </c>
      <c r="J43" s="70">
        <f t="shared" si="4"/>
        <v>2.1100000000000001E-2</v>
      </c>
      <c r="K43" s="108">
        <v>36</v>
      </c>
      <c r="L43" s="109" t="s">
        <v>58</v>
      </c>
      <c r="M43" s="70">
        <f t="shared" si="0"/>
        <v>3.5999999999999999E-3</v>
      </c>
      <c r="N43" s="108">
        <v>26</v>
      </c>
      <c r="O43" s="109" t="s">
        <v>58</v>
      </c>
      <c r="P43" s="70">
        <f t="shared" si="1"/>
        <v>2.5999999999999999E-3</v>
      </c>
    </row>
    <row r="44" spans="2:16">
      <c r="B44" s="108">
        <v>17</v>
      </c>
      <c r="C44" s="109" t="s">
        <v>57</v>
      </c>
      <c r="D44" s="95">
        <f t="shared" si="2"/>
        <v>8.629441624365483E-5</v>
      </c>
      <c r="E44" s="110">
        <v>1.292</v>
      </c>
      <c r="F44" s="111">
        <v>8.8870000000000005</v>
      </c>
      <c r="G44" s="107">
        <f t="shared" si="3"/>
        <v>10.179</v>
      </c>
      <c r="H44" s="108">
        <v>218</v>
      </c>
      <c r="I44" s="109" t="s">
        <v>58</v>
      </c>
      <c r="J44" s="70">
        <f t="shared" si="4"/>
        <v>2.18E-2</v>
      </c>
      <c r="K44" s="108">
        <v>37</v>
      </c>
      <c r="L44" s="109" t="s">
        <v>58</v>
      </c>
      <c r="M44" s="70">
        <f t="shared" si="0"/>
        <v>3.6999999999999997E-3</v>
      </c>
      <c r="N44" s="108">
        <v>27</v>
      </c>
      <c r="O44" s="109" t="s">
        <v>58</v>
      </c>
      <c r="P44" s="70">
        <f t="shared" si="1"/>
        <v>2.7000000000000001E-3</v>
      </c>
    </row>
    <row r="45" spans="2:16">
      <c r="B45" s="108">
        <v>18</v>
      </c>
      <c r="C45" s="109" t="s">
        <v>57</v>
      </c>
      <c r="D45" s="95">
        <f t="shared" si="2"/>
        <v>9.1370558375634508E-5</v>
      </c>
      <c r="E45" s="110">
        <v>1.33</v>
      </c>
      <c r="F45" s="111">
        <v>9.07</v>
      </c>
      <c r="G45" s="107">
        <f t="shared" si="3"/>
        <v>10.4</v>
      </c>
      <c r="H45" s="108">
        <v>225</v>
      </c>
      <c r="I45" s="109" t="s">
        <v>58</v>
      </c>
      <c r="J45" s="70">
        <f t="shared" si="4"/>
        <v>2.2499999999999999E-2</v>
      </c>
      <c r="K45" s="108">
        <v>38</v>
      </c>
      <c r="L45" s="109" t="s">
        <v>58</v>
      </c>
      <c r="M45" s="70">
        <f t="shared" si="0"/>
        <v>3.8E-3</v>
      </c>
      <c r="N45" s="108">
        <v>28</v>
      </c>
      <c r="O45" s="109" t="s">
        <v>58</v>
      </c>
      <c r="P45" s="70">
        <f t="shared" si="1"/>
        <v>2.8E-3</v>
      </c>
    </row>
    <row r="46" spans="2:16">
      <c r="B46" s="108">
        <v>20</v>
      </c>
      <c r="C46" s="109" t="s">
        <v>57</v>
      </c>
      <c r="D46" s="95">
        <f t="shared" si="2"/>
        <v>1.0152284263959391E-4</v>
      </c>
      <c r="E46" s="110">
        <v>1.401</v>
      </c>
      <c r="F46" s="111">
        <v>9.4090000000000007</v>
      </c>
      <c r="G46" s="107">
        <f t="shared" si="3"/>
        <v>10.81</v>
      </c>
      <c r="H46" s="108">
        <v>238</v>
      </c>
      <c r="I46" s="109" t="s">
        <v>58</v>
      </c>
      <c r="J46" s="70">
        <f t="shared" si="4"/>
        <v>2.3799999999999998E-2</v>
      </c>
      <c r="K46" s="108">
        <v>39</v>
      </c>
      <c r="L46" s="109" t="s">
        <v>58</v>
      </c>
      <c r="M46" s="70">
        <f t="shared" si="0"/>
        <v>3.8999999999999998E-3</v>
      </c>
      <c r="N46" s="108">
        <v>29</v>
      </c>
      <c r="O46" s="109" t="s">
        <v>58</v>
      </c>
      <c r="P46" s="70">
        <f t="shared" si="1"/>
        <v>2.9000000000000002E-3</v>
      </c>
    </row>
    <row r="47" spans="2:16">
      <c r="B47" s="108">
        <v>22.5</v>
      </c>
      <c r="C47" s="109" t="s">
        <v>57</v>
      </c>
      <c r="D47" s="95">
        <f t="shared" si="2"/>
        <v>1.1421319796954314E-4</v>
      </c>
      <c r="E47" s="110">
        <v>1.4870000000000001</v>
      </c>
      <c r="F47" s="111">
        <v>9.7919999999999998</v>
      </c>
      <c r="G47" s="107">
        <f t="shared" si="3"/>
        <v>11.279</v>
      </c>
      <c r="H47" s="108">
        <v>253</v>
      </c>
      <c r="I47" s="109" t="s">
        <v>58</v>
      </c>
      <c r="J47" s="70">
        <f t="shared" si="4"/>
        <v>2.53E-2</v>
      </c>
      <c r="K47" s="108">
        <v>41</v>
      </c>
      <c r="L47" s="109" t="s">
        <v>58</v>
      </c>
      <c r="M47" s="70">
        <f t="shared" si="0"/>
        <v>4.1000000000000003E-3</v>
      </c>
      <c r="N47" s="108">
        <v>31</v>
      </c>
      <c r="O47" s="109" t="s">
        <v>58</v>
      </c>
      <c r="P47" s="70">
        <f t="shared" si="1"/>
        <v>3.0999999999999999E-3</v>
      </c>
    </row>
    <row r="48" spans="2:16">
      <c r="B48" s="108">
        <v>25</v>
      </c>
      <c r="C48" s="109" t="s">
        <v>57</v>
      </c>
      <c r="D48" s="95">
        <f t="shared" si="2"/>
        <v>1.2690355329949239E-4</v>
      </c>
      <c r="E48" s="110">
        <v>1.5669999999999999</v>
      </c>
      <c r="F48" s="111">
        <v>10.14</v>
      </c>
      <c r="G48" s="107">
        <f t="shared" si="3"/>
        <v>11.707000000000001</v>
      </c>
      <c r="H48" s="108">
        <v>268</v>
      </c>
      <c r="I48" s="109" t="s">
        <v>58</v>
      </c>
      <c r="J48" s="70">
        <f t="shared" si="4"/>
        <v>2.6800000000000001E-2</v>
      </c>
      <c r="K48" s="108">
        <v>43</v>
      </c>
      <c r="L48" s="109" t="s">
        <v>58</v>
      </c>
      <c r="M48" s="70">
        <f t="shared" si="0"/>
        <v>4.3E-3</v>
      </c>
      <c r="N48" s="108">
        <v>33</v>
      </c>
      <c r="O48" s="109" t="s">
        <v>58</v>
      </c>
      <c r="P48" s="70">
        <f t="shared" si="1"/>
        <v>3.3E-3</v>
      </c>
    </row>
    <row r="49" spans="2:16">
      <c r="B49" s="108">
        <v>27.5</v>
      </c>
      <c r="C49" s="109" t="s">
        <v>57</v>
      </c>
      <c r="D49" s="95">
        <f t="shared" si="2"/>
        <v>1.3959390862944163E-4</v>
      </c>
      <c r="E49" s="110">
        <v>1.643</v>
      </c>
      <c r="F49" s="111">
        <v>10.45</v>
      </c>
      <c r="G49" s="107">
        <f t="shared" si="3"/>
        <v>12.093</v>
      </c>
      <c r="H49" s="108">
        <v>282</v>
      </c>
      <c r="I49" s="109" t="s">
        <v>58</v>
      </c>
      <c r="J49" s="70">
        <f t="shared" si="4"/>
        <v>2.8199999999999996E-2</v>
      </c>
      <c r="K49" s="108">
        <v>45</v>
      </c>
      <c r="L49" s="109" t="s">
        <v>58</v>
      </c>
      <c r="M49" s="70">
        <f t="shared" si="0"/>
        <v>4.4999999999999997E-3</v>
      </c>
      <c r="N49" s="108">
        <v>35</v>
      </c>
      <c r="O49" s="109" t="s">
        <v>58</v>
      </c>
      <c r="P49" s="70">
        <f t="shared" si="1"/>
        <v>3.5000000000000005E-3</v>
      </c>
    </row>
    <row r="50" spans="2:16">
      <c r="B50" s="108">
        <v>30</v>
      </c>
      <c r="C50" s="109" t="s">
        <v>57</v>
      </c>
      <c r="D50" s="95">
        <f t="shared" si="2"/>
        <v>1.5228426395939087E-4</v>
      </c>
      <c r="E50" s="110">
        <v>1.716</v>
      </c>
      <c r="F50" s="111">
        <v>10.74</v>
      </c>
      <c r="G50" s="107">
        <f t="shared" si="3"/>
        <v>12.456</v>
      </c>
      <c r="H50" s="108">
        <v>296</v>
      </c>
      <c r="I50" s="109" t="s">
        <v>58</v>
      </c>
      <c r="J50" s="70">
        <f t="shared" si="4"/>
        <v>2.9599999999999998E-2</v>
      </c>
      <c r="K50" s="108">
        <v>47</v>
      </c>
      <c r="L50" s="109" t="s">
        <v>58</v>
      </c>
      <c r="M50" s="70">
        <f t="shared" si="0"/>
        <v>4.7000000000000002E-3</v>
      </c>
      <c r="N50" s="108">
        <v>36</v>
      </c>
      <c r="O50" s="109" t="s">
        <v>58</v>
      </c>
      <c r="P50" s="70">
        <f t="shared" si="1"/>
        <v>3.5999999999999999E-3</v>
      </c>
    </row>
    <row r="51" spans="2:16">
      <c r="B51" s="108">
        <v>32.5</v>
      </c>
      <c r="C51" s="109" t="s">
        <v>57</v>
      </c>
      <c r="D51" s="95">
        <f t="shared" si="2"/>
        <v>1.649746192893401E-4</v>
      </c>
      <c r="E51" s="110">
        <v>1.7869999999999999</v>
      </c>
      <c r="F51" s="111">
        <v>11</v>
      </c>
      <c r="G51" s="107">
        <f t="shared" si="3"/>
        <v>12.786999999999999</v>
      </c>
      <c r="H51" s="108">
        <v>310</v>
      </c>
      <c r="I51" s="109" t="s">
        <v>58</v>
      </c>
      <c r="J51" s="70">
        <f t="shared" si="4"/>
        <v>3.1E-2</v>
      </c>
      <c r="K51" s="108">
        <v>49</v>
      </c>
      <c r="L51" s="109" t="s">
        <v>58</v>
      </c>
      <c r="M51" s="70">
        <f t="shared" si="0"/>
        <v>4.8999999999999998E-3</v>
      </c>
      <c r="N51" s="108">
        <v>38</v>
      </c>
      <c r="O51" s="109" t="s">
        <v>58</v>
      </c>
      <c r="P51" s="70">
        <f t="shared" si="1"/>
        <v>3.8E-3</v>
      </c>
    </row>
    <row r="52" spans="2:16">
      <c r="B52" s="108">
        <v>35</v>
      </c>
      <c r="C52" s="109" t="s">
        <v>57</v>
      </c>
      <c r="D52" s="95">
        <f t="shared" si="2"/>
        <v>1.7766497461928937E-4</v>
      </c>
      <c r="E52" s="110">
        <v>1.8540000000000001</v>
      </c>
      <c r="F52" s="111">
        <v>11.25</v>
      </c>
      <c r="G52" s="107">
        <f t="shared" si="3"/>
        <v>13.103999999999999</v>
      </c>
      <c r="H52" s="108">
        <v>323</v>
      </c>
      <c r="I52" s="109" t="s">
        <v>58</v>
      </c>
      <c r="J52" s="70">
        <f t="shared" si="4"/>
        <v>3.2300000000000002E-2</v>
      </c>
      <c r="K52" s="108">
        <v>51</v>
      </c>
      <c r="L52" s="109" t="s">
        <v>58</v>
      </c>
      <c r="M52" s="70">
        <f t="shared" si="0"/>
        <v>5.0999999999999995E-3</v>
      </c>
      <c r="N52" s="108">
        <v>39</v>
      </c>
      <c r="O52" s="109" t="s">
        <v>58</v>
      </c>
      <c r="P52" s="70">
        <f t="shared" si="1"/>
        <v>3.8999999999999998E-3</v>
      </c>
    </row>
    <row r="53" spans="2:16">
      <c r="B53" s="108">
        <v>37.5</v>
      </c>
      <c r="C53" s="109" t="s">
        <v>57</v>
      </c>
      <c r="D53" s="95">
        <f t="shared" si="2"/>
        <v>1.9035532994923857E-4</v>
      </c>
      <c r="E53" s="110">
        <v>1.919</v>
      </c>
      <c r="F53" s="111">
        <v>11.47</v>
      </c>
      <c r="G53" s="107">
        <f t="shared" si="3"/>
        <v>13.389000000000001</v>
      </c>
      <c r="H53" s="108">
        <v>336</v>
      </c>
      <c r="I53" s="109" t="s">
        <v>58</v>
      </c>
      <c r="J53" s="70">
        <f t="shared" si="4"/>
        <v>3.3600000000000005E-2</v>
      </c>
      <c r="K53" s="108">
        <v>52</v>
      </c>
      <c r="L53" s="109" t="s">
        <v>58</v>
      </c>
      <c r="M53" s="70">
        <f t="shared" si="0"/>
        <v>5.1999999999999998E-3</v>
      </c>
      <c r="N53" s="108">
        <v>41</v>
      </c>
      <c r="O53" s="109" t="s">
        <v>58</v>
      </c>
      <c r="P53" s="70">
        <f t="shared" si="1"/>
        <v>4.1000000000000003E-3</v>
      </c>
    </row>
    <row r="54" spans="2:16">
      <c r="B54" s="108">
        <v>40</v>
      </c>
      <c r="C54" s="109" t="s">
        <v>57</v>
      </c>
      <c r="D54" s="95">
        <f t="shared" si="2"/>
        <v>2.0304568527918781E-4</v>
      </c>
      <c r="E54" s="110">
        <v>1.982</v>
      </c>
      <c r="F54" s="111">
        <v>11.68</v>
      </c>
      <c r="G54" s="107">
        <f t="shared" si="3"/>
        <v>13.661999999999999</v>
      </c>
      <c r="H54" s="108">
        <v>348</v>
      </c>
      <c r="I54" s="109" t="s">
        <v>58</v>
      </c>
      <c r="J54" s="70">
        <f t="shared" si="4"/>
        <v>3.4799999999999998E-2</v>
      </c>
      <c r="K54" s="108">
        <v>54</v>
      </c>
      <c r="L54" s="109" t="s">
        <v>58</v>
      </c>
      <c r="M54" s="70">
        <f t="shared" si="0"/>
        <v>5.4000000000000003E-3</v>
      </c>
      <c r="N54" s="108">
        <v>42</v>
      </c>
      <c r="O54" s="109" t="s">
        <v>58</v>
      </c>
      <c r="P54" s="70">
        <f t="shared" si="1"/>
        <v>4.2000000000000006E-3</v>
      </c>
    </row>
    <row r="55" spans="2:16">
      <c r="B55" s="108">
        <v>45</v>
      </c>
      <c r="C55" s="109" t="s">
        <v>57</v>
      </c>
      <c r="D55" s="95">
        <f t="shared" si="2"/>
        <v>2.2842639593908628E-4</v>
      </c>
      <c r="E55" s="110">
        <v>2.1019999999999999</v>
      </c>
      <c r="F55" s="111">
        <v>12.07</v>
      </c>
      <c r="G55" s="107">
        <f t="shared" si="3"/>
        <v>14.172000000000001</v>
      </c>
      <c r="H55" s="108">
        <v>373</v>
      </c>
      <c r="I55" s="109" t="s">
        <v>58</v>
      </c>
      <c r="J55" s="70">
        <f t="shared" si="4"/>
        <v>3.73E-2</v>
      </c>
      <c r="K55" s="108">
        <v>57</v>
      </c>
      <c r="L55" s="109" t="s">
        <v>58</v>
      </c>
      <c r="M55" s="70">
        <f t="shared" si="0"/>
        <v>5.7000000000000002E-3</v>
      </c>
      <c r="N55" s="108">
        <v>45</v>
      </c>
      <c r="O55" s="109" t="s">
        <v>58</v>
      </c>
      <c r="P55" s="70">
        <f t="shared" si="1"/>
        <v>4.4999999999999997E-3</v>
      </c>
    </row>
    <row r="56" spans="2:16">
      <c r="B56" s="108">
        <v>50</v>
      </c>
      <c r="C56" s="109" t="s">
        <v>57</v>
      </c>
      <c r="D56" s="95">
        <f t="shared" si="2"/>
        <v>2.5380710659898478E-4</v>
      </c>
      <c r="E56" s="110">
        <v>2.2160000000000002</v>
      </c>
      <c r="F56" s="111">
        <v>12.41</v>
      </c>
      <c r="G56" s="107">
        <f t="shared" si="3"/>
        <v>14.626000000000001</v>
      </c>
      <c r="H56" s="108">
        <v>397</v>
      </c>
      <c r="I56" s="109" t="s">
        <v>58</v>
      </c>
      <c r="J56" s="70">
        <f t="shared" si="4"/>
        <v>3.9699999999999999E-2</v>
      </c>
      <c r="K56" s="108">
        <v>60</v>
      </c>
      <c r="L56" s="109" t="s">
        <v>58</v>
      </c>
      <c r="M56" s="70">
        <f t="shared" si="0"/>
        <v>6.0000000000000001E-3</v>
      </c>
      <c r="N56" s="108">
        <v>48</v>
      </c>
      <c r="O56" s="109" t="s">
        <v>58</v>
      </c>
      <c r="P56" s="70">
        <f t="shared" si="1"/>
        <v>4.8000000000000004E-3</v>
      </c>
    </row>
    <row r="57" spans="2:16">
      <c r="B57" s="108">
        <v>55</v>
      </c>
      <c r="C57" s="109" t="s">
        <v>57</v>
      </c>
      <c r="D57" s="95">
        <f t="shared" si="2"/>
        <v>2.7918781725888326E-4</v>
      </c>
      <c r="E57" s="110">
        <v>2.3239999999999998</v>
      </c>
      <c r="F57" s="111">
        <v>12.71</v>
      </c>
      <c r="G57" s="107">
        <f t="shared" si="3"/>
        <v>15.034000000000001</v>
      </c>
      <c r="H57" s="108">
        <v>420</v>
      </c>
      <c r="I57" s="109" t="s">
        <v>58</v>
      </c>
      <c r="J57" s="70">
        <f t="shared" si="4"/>
        <v>4.1999999999999996E-2</v>
      </c>
      <c r="K57" s="108">
        <v>63</v>
      </c>
      <c r="L57" s="109" t="s">
        <v>58</v>
      </c>
      <c r="M57" s="70">
        <f t="shared" si="0"/>
        <v>6.3E-3</v>
      </c>
      <c r="N57" s="108">
        <v>50</v>
      </c>
      <c r="O57" s="109" t="s">
        <v>58</v>
      </c>
      <c r="P57" s="70">
        <f t="shared" si="1"/>
        <v>5.0000000000000001E-3</v>
      </c>
    </row>
    <row r="58" spans="2:16">
      <c r="B58" s="108">
        <v>60</v>
      </c>
      <c r="C58" s="109" t="s">
        <v>57</v>
      </c>
      <c r="D58" s="95">
        <f t="shared" si="2"/>
        <v>3.0456852791878173E-4</v>
      </c>
      <c r="E58" s="110">
        <v>2.4279999999999999</v>
      </c>
      <c r="F58" s="111">
        <v>12.98</v>
      </c>
      <c r="G58" s="107">
        <f t="shared" si="3"/>
        <v>15.408000000000001</v>
      </c>
      <c r="H58" s="108">
        <v>442</v>
      </c>
      <c r="I58" s="109" t="s">
        <v>58</v>
      </c>
      <c r="J58" s="70">
        <f t="shared" si="4"/>
        <v>4.4200000000000003E-2</v>
      </c>
      <c r="K58" s="108">
        <v>65</v>
      </c>
      <c r="L58" s="109" t="s">
        <v>58</v>
      </c>
      <c r="M58" s="70">
        <f t="shared" si="0"/>
        <v>6.5000000000000006E-3</v>
      </c>
      <c r="N58" s="108">
        <v>53</v>
      </c>
      <c r="O58" s="109" t="s">
        <v>58</v>
      </c>
      <c r="P58" s="70">
        <f t="shared" si="1"/>
        <v>5.3E-3</v>
      </c>
    </row>
    <row r="59" spans="2:16">
      <c r="B59" s="108">
        <v>65</v>
      </c>
      <c r="C59" s="109" t="s">
        <v>57</v>
      </c>
      <c r="D59" s="95">
        <f t="shared" si="2"/>
        <v>3.299492385786802E-4</v>
      </c>
      <c r="E59" s="110">
        <v>2.5270000000000001</v>
      </c>
      <c r="F59" s="111">
        <v>13.23</v>
      </c>
      <c r="G59" s="107">
        <f t="shared" si="3"/>
        <v>15.757000000000001</v>
      </c>
      <c r="H59" s="108">
        <v>464</v>
      </c>
      <c r="I59" s="109" t="s">
        <v>58</v>
      </c>
      <c r="J59" s="70">
        <f t="shared" si="4"/>
        <v>4.6400000000000004E-2</v>
      </c>
      <c r="K59" s="108">
        <v>68</v>
      </c>
      <c r="L59" s="109" t="s">
        <v>58</v>
      </c>
      <c r="M59" s="70">
        <f t="shared" si="0"/>
        <v>6.8000000000000005E-3</v>
      </c>
      <c r="N59" s="108">
        <v>55</v>
      </c>
      <c r="O59" s="109" t="s">
        <v>58</v>
      </c>
      <c r="P59" s="70">
        <f t="shared" si="1"/>
        <v>5.4999999999999997E-3</v>
      </c>
    </row>
    <row r="60" spans="2:16">
      <c r="B60" s="108">
        <v>70</v>
      </c>
      <c r="C60" s="109" t="s">
        <v>57</v>
      </c>
      <c r="D60" s="95">
        <f t="shared" si="2"/>
        <v>3.5532994923857873E-4</v>
      </c>
      <c r="E60" s="110">
        <v>2.6219999999999999</v>
      </c>
      <c r="F60" s="111">
        <v>13.45</v>
      </c>
      <c r="G60" s="107">
        <f t="shared" si="3"/>
        <v>16.071999999999999</v>
      </c>
      <c r="H60" s="108">
        <v>486</v>
      </c>
      <c r="I60" s="109" t="s">
        <v>58</v>
      </c>
      <c r="J60" s="70">
        <f t="shared" si="4"/>
        <v>4.8599999999999997E-2</v>
      </c>
      <c r="K60" s="108">
        <v>70</v>
      </c>
      <c r="L60" s="109" t="s">
        <v>58</v>
      </c>
      <c r="M60" s="70">
        <f t="shared" si="0"/>
        <v>7.000000000000001E-3</v>
      </c>
      <c r="N60" s="108">
        <v>57</v>
      </c>
      <c r="O60" s="109" t="s">
        <v>58</v>
      </c>
      <c r="P60" s="70">
        <f t="shared" si="1"/>
        <v>5.7000000000000002E-3</v>
      </c>
    </row>
    <row r="61" spans="2:16">
      <c r="B61" s="108">
        <v>80</v>
      </c>
      <c r="C61" s="109" t="s">
        <v>57</v>
      </c>
      <c r="D61" s="95">
        <f t="shared" si="2"/>
        <v>4.0609137055837562E-4</v>
      </c>
      <c r="E61" s="110">
        <v>2.8029999999999999</v>
      </c>
      <c r="F61" s="111">
        <v>13.85</v>
      </c>
      <c r="G61" s="107">
        <f t="shared" si="3"/>
        <v>16.652999999999999</v>
      </c>
      <c r="H61" s="108">
        <v>528</v>
      </c>
      <c r="I61" s="109" t="s">
        <v>58</v>
      </c>
      <c r="J61" s="70">
        <f t="shared" si="4"/>
        <v>5.28E-2</v>
      </c>
      <c r="K61" s="108">
        <v>75</v>
      </c>
      <c r="L61" s="109" t="s">
        <v>58</v>
      </c>
      <c r="M61" s="70">
        <f t="shared" si="0"/>
        <v>7.4999999999999997E-3</v>
      </c>
      <c r="N61" s="108">
        <v>62</v>
      </c>
      <c r="O61" s="109" t="s">
        <v>58</v>
      </c>
      <c r="P61" s="70">
        <f t="shared" si="1"/>
        <v>6.1999999999999998E-3</v>
      </c>
    </row>
    <row r="62" spans="2:16">
      <c r="B62" s="108">
        <v>90</v>
      </c>
      <c r="C62" s="109" t="s">
        <v>57</v>
      </c>
      <c r="D62" s="95">
        <f t="shared" si="2"/>
        <v>4.5685279187817257E-4</v>
      </c>
      <c r="E62" s="110">
        <v>2.9729999999999999</v>
      </c>
      <c r="F62" s="111">
        <v>14.18</v>
      </c>
      <c r="G62" s="107">
        <f t="shared" si="3"/>
        <v>17.152999999999999</v>
      </c>
      <c r="H62" s="108">
        <v>569</v>
      </c>
      <c r="I62" s="109" t="s">
        <v>58</v>
      </c>
      <c r="J62" s="70">
        <f t="shared" si="4"/>
        <v>5.6899999999999992E-2</v>
      </c>
      <c r="K62" s="108">
        <v>80</v>
      </c>
      <c r="L62" s="109" t="s">
        <v>58</v>
      </c>
      <c r="M62" s="70">
        <f t="shared" si="0"/>
        <v>8.0000000000000002E-3</v>
      </c>
      <c r="N62" s="108">
        <v>66</v>
      </c>
      <c r="O62" s="109" t="s">
        <v>58</v>
      </c>
      <c r="P62" s="70">
        <f t="shared" si="1"/>
        <v>6.6E-3</v>
      </c>
    </row>
    <row r="63" spans="2:16">
      <c r="B63" s="108">
        <v>100</v>
      </c>
      <c r="C63" s="109" t="s">
        <v>57</v>
      </c>
      <c r="D63" s="95">
        <f t="shared" si="2"/>
        <v>5.0761421319796957E-4</v>
      </c>
      <c r="E63" s="110">
        <v>3.1339999999999999</v>
      </c>
      <c r="F63" s="111">
        <v>14.46</v>
      </c>
      <c r="G63" s="107">
        <f t="shared" si="3"/>
        <v>17.594000000000001</v>
      </c>
      <c r="H63" s="108">
        <v>608</v>
      </c>
      <c r="I63" s="109" t="s">
        <v>58</v>
      </c>
      <c r="J63" s="70">
        <f t="shared" si="4"/>
        <v>6.08E-2</v>
      </c>
      <c r="K63" s="108">
        <v>84</v>
      </c>
      <c r="L63" s="109" t="s">
        <v>58</v>
      </c>
      <c r="M63" s="70">
        <f t="shared" si="0"/>
        <v>8.4000000000000012E-3</v>
      </c>
      <c r="N63" s="108">
        <v>70</v>
      </c>
      <c r="O63" s="109" t="s">
        <v>58</v>
      </c>
      <c r="P63" s="70">
        <f t="shared" si="1"/>
        <v>7.000000000000001E-3</v>
      </c>
    </row>
    <row r="64" spans="2:16">
      <c r="B64" s="108">
        <v>110</v>
      </c>
      <c r="C64" s="109" t="s">
        <v>57</v>
      </c>
      <c r="D64" s="95">
        <f t="shared" si="2"/>
        <v>5.5837563451776651E-4</v>
      </c>
      <c r="E64" s="110">
        <v>3.2869999999999999</v>
      </c>
      <c r="F64" s="111">
        <v>14.71</v>
      </c>
      <c r="G64" s="107">
        <f t="shared" si="3"/>
        <v>17.997</v>
      </c>
      <c r="H64" s="108">
        <v>647</v>
      </c>
      <c r="I64" s="109" t="s">
        <v>58</v>
      </c>
      <c r="J64" s="70">
        <f t="shared" si="4"/>
        <v>6.4700000000000008E-2</v>
      </c>
      <c r="K64" s="108">
        <v>89</v>
      </c>
      <c r="L64" s="109" t="s">
        <v>58</v>
      </c>
      <c r="M64" s="70">
        <f t="shared" si="0"/>
        <v>8.8999999999999999E-3</v>
      </c>
      <c r="N64" s="108">
        <v>74</v>
      </c>
      <c r="O64" s="109" t="s">
        <v>58</v>
      </c>
      <c r="P64" s="70">
        <f t="shared" si="1"/>
        <v>7.3999999999999995E-3</v>
      </c>
    </row>
    <row r="65" spans="2:16">
      <c r="B65" s="108">
        <v>120</v>
      </c>
      <c r="C65" s="109" t="s">
        <v>57</v>
      </c>
      <c r="D65" s="95">
        <f t="shared" si="2"/>
        <v>6.0913705583756346E-4</v>
      </c>
      <c r="E65" s="110">
        <v>3.4329999999999998</v>
      </c>
      <c r="F65" s="111">
        <v>14.92</v>
      </c>
      <c r="G65" s="107">
        <f t="shared" si="3"/>
        <v>18.353000000000002</v>
      </c>
      <c r="H65" s="108">
        <v>685</v>
      </c>
      <c r="I65" s="109" t="s">
        <v>58</v>
      </c>
      <c r="J65" s="70">
        <f t="shared" si="4"/>
        <v>6.8500000000000005E-2</v>
      </c>
      <c r="K65" s="108">
        <v>93</v>
      </c>
      <c r="L65" s="109" t="s">
        <v>58</v>
      </c>
      <c r="M65" s="70">
        <f t="shared" si="0"/>
        <v>9.2999999999999992E-3</v>
      </c>
      <c r="N65" s="108">
        <v>78</v>
      </c>
      <c r="O65" s="109" t="s">
        <v>58</v>
      </c>
      <c r="P65" s="70">
        <f t="shared" si="1"/>
        <v>7.7999999999999996E-3</v>
      </c>
    </row>
    <row r="66" spans="2:16">
      <c r="B66" s="108">
        <v>130</v>
      </c>
      <c r="C66" s="109" t="s">
        <v>57</v>
      </c>
      <c r="D66" s="95">
        <f t="shared" si="2"/>
        <v>6.5989847715736041E-4</v>
      </c>
      <c r="E66" s="110">
        <v>3.573</v>
      </c>
      <c r="F66" s="111">
        <v>15.11</v>
      </c>
      <c r="G66" s="107">
        <f t="shared" si="3"/>
        <v>18.683</v>
      </c>
      <c r="H66" s="108">
        <v>722</v>
      </c>
      <c r="I66" s="109" t="s">
        <v>58</v>
      </c>
      <c r="J66" s="70">
        <f t="shared" si="4"/>
        <v>7.22E-2</v>
      </c>
      <c r="K66" s="108">
        <v>97</v>
      </c>
      <c r="L66" s="109" t="s">
        <v>58</v>
      </c>
      <c r="M66" s="70">
        <f t="shared" si="0"/>
        <v>9.7000000000000003E-3</v>
      </c>
      <c r="N66" s="108">
        <v>82</v>
      </c>
      <c r="O66" s="109" t="s">
        <v>58</v>
      </c>
      <c r="P66" s="70">
        <f t="shared" si="1"/>
        <v>8.2000000000000007E-3</v>
      </c>
    </row>
    <row r="67" spans="2:16">
      <c r="B67" s="108">
        <v>140</v>
      </c>
      <c r="C67" s="109" t="s">
        <v>57</v>
      </c>
      <c r="D67" s="95">
        <f t="shared" si="2"/>
        <v>7.1065989847715746E-4</v>
      </c>
      <c r="E67" s="110">
        <v>3.7080000000000002</v>
      </c>
      <c r="F67" s="111">
        <v>15.28</v>
      </c>
      <c r="G67" s="107">
        <f t="shared" si="3"/>
        <v>18.988</v>
      </c>
      <c r="H67" s="108">
        <v>759</v>
      </c>
      <c r="I67" s="109" t="s">
        <v>58</v>
      </c>
      <c r="J67" s="70">
        <f t="shared" si="4"/>
        <v>7.5899999999999995E-2</v>
      </c>
      <c r="K67" s="108">
        <v>101</v>
      </c>
      <c r="L67" s="109" t="s">
        <v>58</v>
      </c>
      <c r="M67" s="70">
        <f t="shared" si="0"/>
        <v>1.0100000000000001E-2</v>
      </c>
      <c r="N67" s="108">
        <v>86</v>
      </c>
      <c r="O67" s="109" t="s">
        <v>58</v>
      </c>
      <c r="P67" s="70">
        <f t="shared" si="1"/>
        <v>8.6E-3</v>
      </c>
    </row>
    <row r="68" spans="2:16">
      <c r="B68" s="108">
        <v>150</v>
      </c>
      <c r="C68" s="109" t="s">
        <v>57</v>
      </c>
      <c r="D68" s="95">
        <f t="shared" si="2"/>
        <v>7.614213197969543E-4</v>
      </c>
      <c r="E68" s="110">
        <v>3.8380000000000001</v>
      </c>
      <c r="F68" s="111">
        <v>15.42</v>
      </c>
      <c r="G68" s="107">
        <f t="shared" si="3"/>
        <v>19.257999999999999</v>
      </c>
      <c r="H68" s="108">
        <v>795</v>
      </c>
      <c r="I68" s="109" t="s">
        <v>58</v>
      </c>
      <c r="J68" s="70">
        <f t="shared" si="4"/>
        <v>7.9500000000000001E-2</v>
      </c>
      <c r="K68" s="108">
        <v>105</v>
      </c>
      <c r="L68" s="109" t="s">
        <v>58</v>
      </c>
      <c r="M68" s="70">
        <f t="shared" si="0"/>
        <v>1.0499999999999999E-2</v>
      </c>
      <c r="N68" s="108">
        <v>90</v>
      </c>
      <c r="O68" s="109" t="s">
        <v>58</v>
      </c>
      <c r="P68" s="70">
        <f t="shared" si="1"/>
        <v>8.9999999999999993E-3</v>
      </c>
    </row>
    <row r="69" spans="2:16">
      <c r="B69" s="108">
        <v>160</v>
      </c>
      <c r="C69" s="109" t="s">
        <v>57</v>
      </c>
      <c r="D69" s="95">
        <f t="shared" si="2"/>
        <v>8.1218274111675124E-4</v>
      </c>
      <c r="E69" s="110">
        <v>3.964</v>
      </c>
      <c r="F69" s="111">
        <v>15.55</v>
      </c>
      <c r="G69" s="107">
        <f t="shared" si="3"/>
        <v>19.513999999999999</v>
      </c>
      <c r="H69" s="108">
        <v>830</v>
      </c>
      <c r="I69" s="109" t="s">
        <v>58</v>
      </c>
      <c r="J69" s="70">
        <f t="shared" si="4"/>
        <v>8.299999999999999E-2</v>
      </c>
      <c r="K69" s="108">
        <v>108</v>
      </c>
      <c r="L69" s="109" t="s">
        <v>58</v>
      </c>
      <c r="M69" s="70">
        <f t="shared" si="0"/>
        <v>1.0800000000000001E-2</v>
      </c>
      <c r="N69" s="108">
        <v>93</v>
      </c>
      <c r="O69" s="109" t="s">
        <v>58</v>
      </c>
      <c r="P69" s="70">
        <f t="shared" si="1"/>
        <v>9.2999999999999992E-3</v>
      </c>
    </row>
    <row r="70" spans="2:16">
      <c r="B70" s="108">
        <v>170</v>
      </c>
      <c r="C70" s="109" t="s">
        <v>57</v>
      </c>
      <c r="D70" s="95">
        <f t="shared" si="2"/>
        <v>8.629441624365483E-4</v>
      </c>
      <c r="E70" s="110">
        <v>4.0860000000000003</v>
      </c>
      <c r="F70" s="111">
        <v>15.67</v>
      </c>
      <c r="G70" s="107">
        <f t="shared" si="3"/>
        <v>19.756</v>
      </c>
      <c r="H70" s="108">
        <v>866</v>
      </c>
      <c r="I70" s="109" t="s">
        <v>58</v>
      </c>
      <c r="J70" s="70">
        <f t="shared" si="4"/>
        <v>8.6599999999999996E-2</v>
      </c>
      <c r="K70" s="108">
        <v>112</v>
      </c>
      <c r="L70" s="109" t="s">
        <v>58</v>
      </c>
      <c r="M70" s="70">
        <f t="shared" si="0"/>
        <v>1.12E-2</v>
      </c>
      <c r="N70" s="108">
        <v>97</v>
      </c>
      <c r="O70" s="109" t="s">
        <v>58</v>
      </c>
      <c r="P70" s="70">
        <f t="shared" si="1"/>
        <v>9.7000000000000003E-3</v>
      </c>
    </row>
    <row r="71" spans="2:16">
      <c r="B71" s="108">
        <v>180</v>
      </c>
      <c r="C71" s="109" t="s">
        <v>57</v>
      </c>
      <c r="D71" s="95">
        <f t="shared" si="2"/>
        <v>9.1370558375634514E-4</v>
      </c>
      <c r="E71" s="110">
        <v>4.2050000000000001</v>
      </c>
      <c r="F71" s="111">
        <v>15.77</v>
      </c>
      <c r="G71" s="107">
        <f t="shared" si="3"/>
        <v>19.975000000000001</v>
      </c>
      <c r="H71" s="108">
        <v>900</v>
      </c>
      <c r="I71" s="109" t="s">
        <v>58</v>
      </c>
      <c r="J71" s="70">
        <f t="shared" si="4"/>
        <v>0.09</v>
      </c>
      <c r="K71" s="108">
        <v>116</v>
      </c>
      <c r="L71" s="109" t="s">
        <v>58</v>
      </c>
      <c r="M71" s="70">
        <f t="shared" si="0"/>
        <v>1.1600000000000001E-2</v>
      </c>
      <c r="N71" s="108">
        <v>100</v>
      </c>
      <c r="O71" s="109" t="s">
        <v>58</v>
      </c>
      <c r="P71" s="70">
        <f t="shared" si="1"/>
        <v>0.01</v>
      </c>
    </row>
    <row r="72" spans="2:16">
      <c r="B72" s="108">
        <v>200</v>
      </c>
      <c r="C72" s="109" t="s">
        <v>57</v>
      </c>
      <c r="D72" s="95">
        <f t="shared" si="2"/>
        <v>1.0152284263959391E-3</v>
      </c>
      <c r="E72" s="110">
        <v>4.4320000000000004</v>
      </c>
      <c r="F72" s="111">
        <v>15.94</v>
      </c>
      <c r="G72" s="107">
        <f t="shared" si="3"/>
        <v>20.372</v>
      </c>
      <c r="H72" s="108">
        <v>969</v>
      </c>
      <c r="I72" s="109" t="s">
        <v>58</v>
      </c>
      <c r="J72" s="70">
        <f t="shared" si="4"/>
        <v>9.69E-2</v>
      </c>
      <c r="K72" s="108">
        <v>123</v>
      </c>
      <c r="L72" s="109" t="s">
        <v>58</v>
      </c>
      <c r="M72" s="70">
        <f t="shared" si="0"/>
        <v>1.23E-2</v>
      </c>
      <c r="N72" s="108">
        <v>107</v>
      </c>
      <c r="O72" s="109" t="s">
        <v>58</v>
      </c>
      <c r="P72" s="70">
        <f t="shared" si="1"/>
        <v>1.0699999999999999E-2</v>
      </c>
    </row>
    <row r="73" spans="2:16">
      <c r="B73" s="108">
        <v>225</v>
      </c>
      <c r="C73" s="109" t="s">
        <v>57</v>
      </c>
      <c r="D73" s="95">
        <f t="shared" si="2"/>
        <v>1.1421319796954316E-3</v>
      </c>
      <c r="E73" s="110">
        <v>4.7009999999999996</v>
      </c>
      <c r="F73" s="111">
        <v>16.100000000000001</v>
      </c>
      <c r="G73" s="107">
        <f t="shared" si="3"/>
        <v>20.801000000000002</v>
      </c>
      <c r="H73" s="108">
        <v>1053</v>
      </c>
      <c r="I73" s="109" t="s">
        <v>58</v>
      </c>
      <c r="J73" s="70">
        <f t="shared" si="4"/>
        <v>0.10529999999999999</v>
      </c>
      <c r="K73" s="108">
        <v>131</v>
      </c>
      <c r="L73" s="109" t="s">
        <v>58</v>
      </c>
      <c r="M73" s="70">
        <f t="shared" si="0"/>
        <v>1.3100000000000001E-2</v>
      </c>
      <c r="N73" s="108">
        <v>115</v>
      </c>
      <c r="O73" s="109" t="s">
        <v>58</v>
      </c>
      <c r="P73" s="70">
        <f t="shared" si="1"/>
        <v>1.15E-2</v>
      </c>
    </row>
    <row r="74" spans="2:16">
      <c r="B74" s="108">
        <v>250</v>
      </c>
      <c r="C74" s="109" t="s">
        <v>57</v>
      </c>
      <c r="D74" s="95">
        <f t="shared" si="2"/>
        <v>1.2690355329949238E-3</v>
      </c>
      <c r="E74" s="110">
        <v>4.9550000000000001</v>
      </c>
      <c r="F74" s="111">
        <v>16.22</v>
      </c>
      <c r="G74" s="107">
        <f t="shared" si="3"/>
        <v>21.174999999999997</v>
      </c>
      <c r="H74" s="108">
        <v>1136</v>
      </c>
      <c r="I74" s="109" t="s">
        <v>58</v>
      </c>
      <c r="J74" s="70">
        <f t="shared" si="4"/>
        <v>0.11359999999999999</v>
      </c>
      <c r="K74" s="108">
        <v>140</v>
      </c>
      <c r="L74" s="109" t="s">
        <v>58</v>
      </c>
      <c r="M74" s="70">
        <f t="shared" si="0"/>
        <v>1.4000000000000002E-2</v>
      </c>
      <c r="N74" s="108">
        <v>123</v>
      </c>
      <c r="O74" s="109" t="s">
        <v>58</v>
      </c>
      <c r="P74" s="70">
        <f t="shared" si="1"/>
        <v>1.23E-2</v>
      </c>
    </row>
    <row r="75" spans="2:16">
      <c r="B75" s="108">
        <v>275</v>
      </c>
      <c r="C75" s="109" t="s">
        <v>57</v>
      </c>
      <c r="D75" s="95">
        <f t="shared" si="2"/>
        <v>1.3959390862944164E-3</v>
      </c>
      <c r="E75" s="110">
        <v>5.1970000000000001</v>
      </c>
      <c r="F75" s="111">
        <v>16.309999999999999</v>
      </c>
      <c r="G75" s="107">
        <f t="shared" si="3"/>
        <v>21.506999999999998</v>
      </c>
      <c r="H75" s="108">
        <v>1217</v>
      </c>
      <c r="I75" s="109" t="s">
        <v>58</v>
      </c>
      <c r="J75" s="70">
        <f t="shared" si="4"/>
        <v>0.1217</v>
      </c>
      <c r="K75" s="108">
        <v>148</v>
      </c>
      <c r="L75" s="109" t="s">
        <v>58</v>
      </c>
      <c r="M75" s="70">
        <f t="shared" si="0"/>
        <v>1.4799999999999999E-2</v>
      </c>
      <c r="N75" s="108">
        <v>131</v>
      </c>
      <c r="O75" s="109" t="s">
        <v>58</v>
      </c>
      <c r="P75" s="70">
        <f t="shared" si="1"/>
        <v>1.3100000000000001E-2</v>
      </c>
    </row>
    <row r="76" spans="2:16">
      <c r="B76" s="108">
        <v>300</v>
      </c>
      <c r="C76" s="109" t="s">
        <v>57</v>
      </c>
      <c r="D76" s="95">
        <f t="shared" si="2"/>
        <v>1.5228426395939086E-3</v>
      </c>
      <c r="E76" s="110">
        <v>5.4279999999999999</v>
      </c>
      <c r="F76" s="111">
        <v>16.37</v>
      </c>
      <c r="G76" s="107">
        <f t="shared" si="3"/>
        <v>21.798000000000002</v>
      </c>
      <c r="H76" s="108">
        <v>1297</v>
      </c>
      <c r="I76" s="109" t="s">
        <v>58</v>
      </c>
      <c r="J76" s="70">
        <f t="shared" si="4"/>
        <v>0.12969999999999998</v>
      </c>
      <c r="K76" s="108">
        <v>156</v>
      </c>
      <c r="L76" s="109" t="s">
        <v>58</v>
      </c>
      <c r="M76" s="70">
        <f t="shared" si="0"/>
        <v>1.5599999999999999E-2</v>
      </c>
      <c r="N76" s="108">
        <v>138</v>
      </c>
      <c r="O76" s="109" t="s">
        <v>58</v>
      </c>
      <c r="P76" s="70">
        <f t="shared" si="1"/>
        <v>1.3800000000000002E-2</v>
      </c>
    </row>
    <row r="77" spans="2:16">
      <c r="B77" s="108">
        <v>325</v>
      </c>
      <c r="C77" s="109" t="s">
        <v>57</v>
      </c>
      <c r="D77" s="95">
        <f t="shared" si="2"/>
        <v>1.649746192893401E-3</v>
      </c>
      <c r="E77" s="110">
        <v>5.65</v>
      </c>
      <c r="F77" s="111">
        <v>16.41</v>
      </c>
      <c r="G77" s="107">
        <f t="shared" si="3"/>
        <v>22.060000000000002</v>
      </c>
      <c r="H77" s="108">
        <v>1376</v>
      </c>
      <c r="I77" s="109" t="s">
        <v>58</v>
      </c>
      <c r="J77" s="70">
        <f t="shared" si="4"/>
        <v>0.1376</v>
      </c>
      <c r="K77" s="108">
        <v>163</v>
      </c>
      <c r="L77" s="109" t="s">
        <v>58</v>
      </c>
      <c r="M77" s="70">
        <f t="shared" si="0"/>
        <v>1.6300000000000002E-2</v>
      </c>
      <c r="N77" s="108">
        <v>146</v>
      </c>
      <c r="O77" s="109" t="s">
        <v>58</v>
      </c>
      <c r="P77" s="70">
        <f t="shared" si="1"/>
        <v>1.4599999999999998E-2</v>
      </c>
    </row>
    <row r="78" spans="2:16">
      <c r="B78" s="108">
        <v>350</v>
      </c>
      <c r="C78" s="109" t="s">
        <v>57</v>
      </c>
      <c r="D78" s="95">
        <f t="shared" si="2"/>
        <v>1.7766497461928932E-3</v>
      </c>
      <c r="E78" s="110">
        <v>5.8630000000000004</v>
      </c>
      <c r="F78" s="111">
        <v>16.43</v>
      </c>
      <c r="G78" s="107">
        <f t="shared" si="3"/>
        <v>22.292999999999999</v>
      </c>
      <c r="H78" s="108">
        <v>1454</v>
      </c>
      <c r="I78" s="109" t="s">
        <v>58</v>
      </c>
      <c r="J78" s="70">
        <f t="shared" si="4"/>
        <v>0.1454</v>
      </c>
      <c r="K78" s="108">
        <v>171</v>
      </c>
      <c r="L78" s="109" t="s">
        <v>58</v>
      </c>
      <c r="M78" s="70">
        <f t="shared" si="0"/>
        <v>1.7100000000000001E-2</v>
      </c>
      <c r="N78" s="108">
        <v>153</v>
      </c>
      <c r="O78" s="109" t="s">
        <v>58</v>
      </c>
      <c r="P78" s="70">
        <f t="shared" si="1"/>
        <v>1.5299999999999999E-2</v>
      </c>
    </row>
    <row r="79" spans="2:16">
      <c r="B79" s="108">
        <v>375</v>
      </c>
      <c r="C79" s="109" t="s">
        <v>57</v>
      </c>
      <c r="D79" s="95">
        <f t="shared" si="2"/>
        <v>1.9035532994923859E-3</v>
      </c>
      <c r="E79" s="110">
        <v>6.069</v>
      </c>
      <c r="F79" s="111">
        <v>16.43</v>
      </c>
      <c r="G79" s="107">
        <f t="shared" si="3"/>
        <v>22.498999999999999</v>
      </c>
      <c r="H79" s="108">
        <v>1532</v>
      </c>
      <c r="I79" s="109" t="s">
        <v>58</v>
      </c>
      <c r="J79" s="70">
        <f t="shared" si="4"/>
        <v>0.1532</v>
      </c>
      <c r="K79" s="108">
        <v>178</v>
      </c>
      <c r="L79" s="109" t="s">
        <v>58</v>
      </c>
      <c r="M79" s="70">
        <f t="shared" si="0"/>
        <v>1.78E-2</v>
      </c>
      <c r="N79" s="108">
        <v>160</v>
      </c>
      <c r="O79" s="109" t="s">
        <v>58</v>
      </c>
      <c r="P79" s="70">
        <f t="shared" si="1"/>
        <v>1.6E-2</v>
      </c>
    </row>
    <row r="80" spans="2:16">
      <c r="B80" s="108">
        <v>400</v>
      </c>
      <c r="C80" s="109" t="s">
        <v>57</v>
      </c>
      <c r="D80" s="95">
        <f t="shared" si="2"/>
        <v>2.0304568527918783E-3</v>
      </c>
      <c r="E80" s="110">
        <v>6.3010000000000002</v>
      </c>
      <c r="F80" s="111">
        <v>16.43</v>
      </c>
      <c r="G80" s="107">
        <f t="shared" si="3"/>
        <v>22.731000000000002</v>
      </c>
      <c r="H80" s="108">
        <v>1609</v>
      </c>
      <c r="I80" s="109" t="s">
        <v>58</v>
      </c>
      <c r="J80" s="70">
        <f t="shared" si="4"/>
        <v>0.16089999999999999</v>
      </c>
      <c r="K80" s="108">
        <v>185</v>
      </c>
      <c r="L80" s="109" t="s">
        <v>58</v>
      </c>
      <c r="M80" s="70">
        <f t="shared" si="0"/>
        <v>1.8499999999999999E-2</v>
      </c>
      <c r="N80" s="108">
        <v>167</v>
      </c>
      <c r="O80" s="109" t="s">
        <v>58</v>
      </c>
      <c r="P80" s="70">
        <f t="shared" si="1"/>
        <v>1.67E-2</v>
      </c>
    </row>
    <row r="81" spans="2:16">
      <c r="B81" s="108">
        <v>450</v>
      </c>
      <c r="C81" s="109" t="s">
        <v>57</v>
      </c>
      <c r="D81" s="95">
        <f t="shared" si="2"/>
        <v>2.2842639593908631E-3</v>
      </c>
      <c r="E81" s="110">
        <v>6.8470000000000004</v>
      </c>
      <c r="F81" s="111">
        <v>16.38</v>
      </c>
      <c r="G81" s="107">
        <f t="shared" si="3"/>
        <v>23.227</v>
      </c>
      <c r="H81" s="108">
        <v>1760</v>
      </c>
      <c r="I81" s="109" t="s">
        <v>58</v>
      </c>
      <c r="J81" s="70">
        <f t="shared" si="4"/>
        <v>0.17599999999999999</v>
      </c>
      <c r="K81" s="108">
        <v>200</v>
      </c>
      <c r="L81" s="109" t="s">
        <v>58</v>
      </c>
      <c r="M81" s="70">
        <f t="shared" si="0"/>
        <v>0.02</v>
      </c>
      <c r="N81" s="108">
        <v>180</v>
      </c>
      <c r="O81" s="109" t="s">
        <v>58</v>
      </c>
      <c r="P81" s="70">
        <f t="shared" si="1"/>
        <v>1.7999999999999999E-2</v>
      </c>
    </row>
    <row r="82" spans="2:16">
      <c r="B82" s="108">
        <v>500</v>
      </c>
      <c r="C82" s="109" t="s">
        <v>57</v>
      </c>
      <c r="D82" s="95">
        <f t="shared" si="2"/>
        <v>2.5380710659898475E-3</v>
      </c>
      <c r="E82" s="110">
        <v>7.2519999999999998</v>
      </c>
      <c r="F82" s="111">
        <v>16.309999999999999</v>
      </c>
      <c r="G82" s="107">
        <f t="shared" si="3"/>
        <v>23.561999999999998</v>
      </c>
      <c r="H82" s="108">
        <v>1909</v>
      </c>
      <c r="I82" s="109" t="s">
        <v>58</v>
      </c>
      <c r="J82" s="70">
        <f t="shared" si="4"/>
        <v>0.19090000000000001</v>
      </c>
      <c r="K82" s="108">
        <v>213</v>
      </c>
      <c r="L82" s="109" t="s">
        <v>58</v>
      </c>
      <c r="M82" s="70">
        <f t="shared" si="0"/>
        <v>2.1299999999999999E-2</v>
      </c>
      <c r="N82" s="108">
        <v>193</v>
      </c>
      <c r="O82" s="109" t="s">
        <v>58</v>
      </c>
      <c r="P82" s="70">
        <f t="shared" si="1"/>
        <v>1.9300000000000001E-2</v>
      </c>
    </row>
    <row r="83" spans="2:16">
      <c r="B83" s="108">
        <v>550</v>
      </c>
      <c r="C83" s="109" t="s">
        <v>57</v>
      </c>
      <c r="D83" s="95">
        <f t="shared" si="2"/>
        <v>2.7918781725888328E-3</v>
      </c>
      <c r="E83" s="110">
        <v>7.57</v>
      </c>
      <c r="F83" s="111">
        <v>16.22</v>
      </c>
      <c r="G83" s="107">
        <f t="shared" si="3"/>
        <v>23.79</v>
      </c>
      <c r="H83" s="108">
        <v>2056</v>
      </c>
      <c r="I83" s="109" t="s">
        <v>58</v>
      </c>
      <c r="J83" s="70">
        <f t="shared" si="4"/>
        <v>0.2056</v>
      </c>
      <c r="K83" s="108">
        <v>226</v>
      </c>
      <c r="L83" s="109" t="s">
        <v>58</v>
      </c>
      <c r="M83" s="70">
        <f t="shared" si="0"/>
        <v>2.2600000000000002E-2</v>
      </c>
      <c r="N83" s="108">
        <v>206</v>
      </c>
      <c r="O83" s="109" t="s">
        <v>58</v>
      </c>
      <c r="P83" s="70">
        <f t="shared" si="1"/>
        <v>2.06E-2</v>
      </c>
    </row>
    <row r="84" spans="2:16">
      <c r="B84" s="108">
        <v>600</v>
      </c>
      <c r="C84" s="109" t="s">
        <v>57</v>
      </c>
      <c r="D84" s="95">
        <f t="shared" si="2"/>
        <v>3.0456852791878172E-3</v>
      </c>
      <c r="E84" s="110">
        <v>7.8319999999999999</v>
      </c>
      <c r="F84" s="111">
        <v>16.11</v>
      </c>
      <c r="G84" s="107">
        <f t="shared" si="3"/>
        <v>23.942</v>
      </c>
      <c r="H84" s="108">
        <v>2203</v>
      </c>
      <c r="I84" s="109" t="s">
        <v>58</v>
      </c>
      <c r="J84" s="70">
        <f t="shared" si="4"/>
        <v>0.2203</v>
      </c>
      <c r="K84" s="108">
        <v>239</v>
      </c>
      <c r="L84" s="109" t="s">
        <v>58</v>
      </c>
      <c r="M84" s="70">
        <f t="shared" ref="M84:M147" si="5">K84/1000/10</f>
        <v>2.3899999999999998E-2</v>
      </c>
      <c r="N84" s="108">
        <v>219</v>
      </c>
      <c r="O84" s="109" t="s">
        <v>58</v>
      </c>
      <c r="P84" s="70">
        <f t="shared" ref="P84:P147" si="6">N84/1000/10</f>
        <v>2.1899999999999999E-2</v>
      </c>
    </row>
    <row r="85" spans="2:16">
      <c r="B85" s="108">
        <v>650</v>
      </c>
      <c r="C85" s="109" t="s">
        <v>57</v>
      </c>
      <c r="D85" s="95">
        <f t="shared" ref="D85:D88" si="7">B85/1000/$C$5</f>
        <v>3.299492385786802E-3</v>
      </c>
      <c r="E85" s="110">
        <v>8.0549999999999997</v>
      </c>
      <c r="F85" s="111">
        <v>16</v>
      </c>
      <c r="G85" s="107">
        <f t="shared" ref="G85:G148" si="8">E85+F85</f>
        <v>24.055</v>
      </c>
      <c r="H85" s="108">
        <v>2348</v>
      </c>
      <c r="I85" s="109" t="s">
        <v>58</v>
      </c>
      <c r="J85" s="70">
        <f t="shared" ref="J85:J102" si="9">H85/1000/10</f>
        <v>0.23479999999999998</v>
      </c>
      <c r="K85" s="108">
        <v>252</v>
      </c>
      <c r="L85" s="109" t="s">
        <v>58</v>
      </c>
      <c r="M85" s="70">
        <f t="shared" si="5"/>
        <v>2.52E-2</v>
      </c>
      <c r="N85" s="108">
        <v>231</v>
      </c>
      <c r="O85" s="109" t="s">
        <v>58</v>
      </c>
      <c r="P85" s="70">
        <f t="shared" si="6"/>
        <v>2.3100000000000002E-2</v>
      </c>
    </row>
    <row r="86" spans="2:16">
      <c r="B86" s="108">
        <v>700</v>
      </c>
      <c r="C86" s="109" t="s">
        <v>57</v>
      </c>
      <c r="D86" s="95">
        <f t="shared" si="7"/>
        <v>3.5532994923857864E-3</v>
      </c>
      <c r="E86" s="110">
        <v>8.2520000000000007</v>
      </c>
      <c r="F86" s="111">
        <v>15.87</v>
      </c>
      <c r="G86" s="107">
        <f t="shared" si="8"/>
        <v>24.122</v>
      </c>
      <c r="H86" s="108">
        <v>2493</v>
      </c>
      <c r="I86" s="109" t="s">
        <v>58</v>
      </c>
      <c r="J86" s="70">
        <f t="shared" si="9"/>
        <v>0.24929999999999999</v>
      </c>
      <c r="K86" s="108">
        <v>264</v>
      </c>
      <c r="L86" s="109" t="s">
        <v>58</v>
      </c>
      <c r="M86" s="70">
        <f t="shared" si="5"/>
        <v>2.64E-2</v>
      </c>
      <c r="N86" s="108">
        <v>243</v>
      </c>
      <c r="O86" s="109" t="s">
        <v>58</v>
      </c>
      <c r="P86" s="70">
        <f t="shared" si="6"/>
        <v>2.4299999999999999E-2</v>
      </c>
    </row>
    <row r="87" spans="2:16">
      <c r="B87" s="108">
        <v>800</v>
      </c>
      <c r="C87" s="109" t="s">
        <v>57</v>
      </c>
      <c r="D87" s="95">
        <f t="shared" si="7"/>
        <v>4.0609137055837565E-3</v>
      </c>
      <c r="E87" s="110">
        <v>8.5950000000000006</v>
      </c>
      <c r="F87" s="111">
        <v>15.61</v>
      </c>
      <c r="G87" s="107">
        <f t="shared" si="8"/>
        <v>24.204999999999998</v>
      </c>
      <c r="H87" s="108">
        <v>2782</v>
      </c>
      <c r="I87" s="109" t="s">
        <v>58</v>
      </c>
      <c r="J87" s="70">
        <f t="shared" si="9"/>
        <v>0.2782</v>
      </c>
      <c r="K87" s="108">
        <v>289</v>
      </c>
      <c r="L87" s="109" t="s">
        <v>58</v>
      </c>
      <c r="M87" s="70">
        <f t="shared" si="5"/>
        <v>2.8899999999999999E-2</v>
      </c>
      <c r="N87" s="108">
        <v>266</v>
      </c>
      <c r="O87" s="109" t="s">
        <v>58</v>
      </c>
      <c r="P87" s="70">
        <f t="shared" si="6"/>
        <v>2.6600000000000002E-2</v>
      </c>
    </row>
    <row r="88" spans="2:16">
      <c r="B88" s="108">
        <v>900</v>
      </c>
      <c r="C88" s="109" t="s">
        <v>57</v>
      </c>
      <c r="D88" s="95">
        <f t="shared" si="7"/>
        <v>4.5685279187817262E-3</v>
      </c>
      <c r="E88" s="110">
        <v>8.8940000000000001</v>
      </c>
      <c r="F88" s="111">
        <v>15.34</v>
      </c>
      <c r="G88" s="107">
        <f t="shared" si="8"/>
        <v>24.234000000000002</v>
      </c>
      <c r="H88" s="108">
        <v>3071</v>
      </c>
      <c r="I88" s="109" t="s">
        <v>58</v>
      </c>
      <c r="J88" s="70">
        <f t="shared" si="9"/>
        <v>0.30710000000000004</v>
      </c>
      <c r="K88" s="108">
        <v>314</v>
      </c>
      <c r="L88" s="109" t="s">
        <v>58</v>
      </c>
      <c r="M88" s="70">
        <f t="shared" si="5"/>
        <v>3.1399999999999997E-2</v>
      </c>
      <c r="N88" s="108">
        <v>289</v>
      </c>
      <c r="O88" s="109" t="s">
        <v>58</v>
      </c>
      <c r="P88" s="70">
        <f t="shared" si="6"/>
        <v>2.8899999999999999E-2</v>
      </c>
    </row>
    <row r="89" spans="2:16">
      <c r="B89" s="108">
        <v>1</v>
      </c>
      <c r="C89" s="118" t="s">
        <v>59</v>
      </c>
      <c r="D89" s="70">
        <f t="shared" ref="D89:D152" si="10">B89/$C$5</f>
        <v>5.076142131979695E-3</v>
      </c>
      <c r="E89" s="110">
        <v>9.1660000000000004</v>
      </c>
      <c r="F89" s="111">
        <v>15.06</v>
      </c>
      <c r="G89" s="107">
        <f t="shared" si="8"/>
        <v>24.225999999999999</v>
      </c>
      <c r="H89" s="108">
        <v>3360</v>
      </c>
      <c r="I89" s="109" t="s">
        <v>58</v>
      </c>
      <c r="J89" s="70">
        <f t="shared" si="9"/>
        <v>0.33599999999999997</v>
      </c>
      <c r="K89" s="108">
        <v>337</v>
      </c>
      <c r="L89" s="109" t="s">
        <v>58</v>
      </c>
      <c r="M89" s="70">
        <f t="shared" si="5"/>
        <v>3.3700000000000001E-2</v>
      </c>
      <c r="N89" s="108">
        <v>312</v>
      </c>
      <c r="O89" s="109" t="s">
        <v>58</v>
      </c>
      <c r="P89" s="70">
        <f t="shared" si="6"/>
        <v>3.1199999999999999E-2</v>
      </c>
    </row>
    <row r="90" spans="2:16">
      <c r="B90" s="108">
        <v>1.1000000000000001</v>
      </c>
      <c r="C90" s="109" t="s">
        <v>59</v>
      </c>
      <c r="D90" s="70">
        <f t="shared" si="10"/>
        <v>5.5837563451776656E-3</v>
      </c>
      <c r="E90" s="110">
        <v>9.4209999999999994</v>
      </c>
      <c r="F90" s="111">
        <v>14.79</v>
      </c>
      <c r="G90" s="107">
        <f t="shared" si="8"/>
        <v>24.210999999999999</v>
      </c>
      <c r="H90" s="108">
        <v>3650</v>
      </c>
      <c r="I90" s="109" t="s">
        <v>58</v>
      </c>
      <c r="J90" s="70">
        <f t="shared" si="9"/>
        <v>0.36499999999999999</v>
      </c>
      <c r="K90" s="108">
        <v>360</v>
      </c>
      <c r="L90" s="109" t="s">
        <v>58</v>
      </c>
      <c r="M90" s="70">
        <f t="shared" si="5"/>
        <v>3.5999999999999997E-2</v>
      </c>
      <c r="N90" s="108">
        <v>334</v>
      </c>
      <c r="O90" s="109" t="s">
        <v>58</v>
      </c>
      <c r="P90" s="70">
        <f t="shared" si="6"/>
        <v>3.3399999999999999E-2</v>
      </c>
    </row>
    <row r="91" spans="2:16">
      <c r="B91" s="108">
        <v>1.2</v>
      </c>
      <c r="C91" s="109" t="s">
        <v>59</v>
      </c>
      <c r="D91" s="70">
        <f t="shared" si="10"/>
        <v>6.0913705583756344E-3</v>
      </c>
      <c r="E91" s="110">
        <v>9.66</v>
      </c>
      <c r="F91" s="111">
        <v>14.52</v>
      </c>
      <c r="G91" s="107">
        <f t="shared" si="8"/>
        <v>24.18</v>
      </c>
      <c r="H91" s="108">
        <v>3940</v>
      </c>
      <c r="I91" s="109" t="s">
        <v>58</v>
      </c>
      <c r="J91" s="70">
        <f t="shared" si="9"/>
        <v>0.39400000000000002</v>
      </c>
      <c r="K91" s="108">
        <v>382</v>
      </c>
      <c r="L91" s="109" t="s">
        <v>58</v>
      </c>
      <c r="M91" s="70">
        <f t="shared" si="5"/>
        <v>3.8199999999999998E-2</v>
      </c>
      <c r="N91" s="108">
        <v>356</v>
      </c>
      <c r="O91" s="109" t="s">
        <v>58</v>
      </c>
      <c r="P91" s="70">
        <f t="shared" si="6"/>
        <v>3.56E-2</v>
      </c>
    </row>
    <row r="92" spans="2:16">
      <c r="B92" s="108">
        <v>1.3</v>
      </c>
      <c r="C92" s="109" t="s">
        <v>59</v>
      </c>
      <c r="D92" s="70">
        <f t="shared" si="10"/>
        <v>6.5989847715736041E-3</v>
      </c>
      <c r="E92" s="110">
        <v>9.8879999999999999</v>
      </c>
      <c r="F92" s="111">
        <v>14.26</v>
      </c>
      <c r="G92" s="107">
        <f t="shared" si="8"/>
        <v>24.148</v>
      </c>
      <c r="H92" s="108">
        <v>4230</v>
      </c>
      <c r="I92" s="109" t="s">
        <v>58</v>
      </c>
      <c r="J92" s="70">
        <f t="shared" si="9"/>
        <v>0.42300000000000004</v>
      </c>
      <c r="K92" s="108">
        <v>404</v>
      </c>
      <c r="L92" s="109" t="s">
        <v>58</v>
      </c>
      <c r="M92" s="70">
        <f t="shared" si="5"/>
        <v>4.0400000000000005E-2</v>
      </c>
      <c r="N92" s="108">
        <v>378</v>
      </c>
      <c r="O92" s="109" t="s">
        <v>58</v>
      </c>
      <c r="P92" s="70">
        <f t="shared" si="6"/>
        <v>3.78E-2</v>
      </c>
    </row>
    <row r="93" spans="2:16">
      <c r="B93" s="108">
        <v>1.4</v>
      </c>
      <c r="C93" s="109" t="s">
        <v>59</v>
      </c>
      <c r="D93" s="70">
        <f t="shared" si="10"/>
        <v>7.1065989847715729E-3</v>
      </c>
      <c r="E93" s="110">
        <v>10.1</v>
      </c>
      <c r="F93" s="111">
        <v>14</v>
      </c>
      <c r="G93" s="107">
        <f t="shared" si="8"/>
        <v>24.1</v>
      </c>
      <c r="H93" s="108">
        <v>4521</v>
      </c>
      <c r="I93" s="109" t="s">
        <v>58</v>
      </c>
      <c r="J93" s="70">
        <f t="shared" si="9"/>
        <v>0.4521</v>
      </c>
      <c r="K93" s="108">
        <v>426</v>
      </c>
      <c r="L93" s="109" t="s">
        <v>58</v>
      </c>
      <c r="M93" s="70">
        <f t="shared" si="5"/>
        <v>4.2599999999999999E-2</v>
      </c>
      <c r="N93" s="108">
        <v>400</v>
      </c>
      <c r="O93" s="109" t="s">
        <v>58</v>
      </c>
      <c r="P93" s="70">
        <f t="shared" si="6"/>
        <v>0.04</v>
      </c>
    </row>
    <row r="94" spans="2:16">
      <c r="B94" s="108">
        <v>1.5</v>
      </c>
      <c r="C94" s="109" t="s">
        <v>59</v>
      </c>
      <c r="D94" s="70">
        <f t="shared" si="10"/>
        <v>7.6142131979695434E-3</v>
      </c>
      <c r="E94" s="110">
        <v>10.31</v>
      </c>
      <c r="F94" s="111">
        <v>13.76</v>
      </c>
      <c r="G94" s="107">
        <f t="shared" si="8"/>
        <v>24.07</v>
      </c>
      <c r="H94" s="108">
        <v>4813</v>
      </c>
      <c r="I94" s="109" t="s">
        <v>58</v>
      </c>
      <c r="J94" s="70">
        <f t="shared" si="9"/>
        <v>0.48129999999999995</v>
      </c>
      <c r="K94" s="108">
        <v>447</v>
      </c>
      <c r="L94" s="109" t="s">
        <v>58</v>
      </c>
      <c r="M94" s="70">
        <f t="shared" si="5"/>
        <v>4.4700000000000004E-2</v>
      </c>
      <c r="N94" s="108">
        <v>421</v>
      </c>
      <c r="O94" s="109" t="s">
        <v>58</v>
      </c>
      <c r="P94" s="70">
        <f t="shared" si="6"/>
        <v>4.2099999999999999E-2</v>
      </c>
    </row>
    <row r="95" spans="2:16">
      <c r="B95" s="108">
        <v>1.6</v>
      </c>
      <c r="C95" s="109" t="s">
        <v>59</v>
      </c>
      <c r="D95" s="70">
        <f t="shared" si="10"/>
        <v>8.1218274111675131E-3</v>
      </c>
      <c r="E95" s="110">
        <v>10.5</v>
      </c>
      <c r="F95" s="111">
        <v>13.52</v>
      </c>
      <c r="G95" s="107">
        <f t="shared" si="8"/>
        <v>24.02</v>
      </c>
      <c r="H95" s="108">
        <v>5105</v>
      </c>
      <c r="I95" s="109" t="s">
        <v>58</v>
      </c>
      <c r="J95" s="70">
        <f t="shared" si="9"/>
        <v>0.51050000000000006</v>
      </c>
      <c r="K95" s="108">
        <v>467</v>
      </c>
      <c r="L95" s="109" t="s">
        <v>58</v>
      </c>
      <c r="M95" s="70">
        <f t="shared" si="5"/>
        <v>4.6700000000000005E-2</v>
      </c>
      <c r="N95" s="108">
        <v>442</v>
      </c>
      <c r="O95" s="109" t="s">
        <v>58</v>
      </c>
      <c r="P95" s="70">
        <f t="shared" si="6"/>
        <v>4.4200000000000003E-2</v>
      </c>
    </row>
    <row r="96" spans="2:16">
      <c r="B96" s="108">
        <v>1.7</v>
      </c>
      <c r="C96" s="109" t="s">
        <v>59</v>
      </c>
      <c r="D96" s="70">
        <f t="shared" si="10"/>
        <v>8.6294416243654828E-3</v>
      </c>
      <c r="E96" s="110">
        <v>10.68</v>
      </c>
      <c r="F96" s="111">
        <v>13.29</v>
      </c>
      <c r="G96" s="107">
        <f t="shared" si="8"/>
        <v>23.97</v>
      </c>
      <c r="H96" s="108">
        <v>5398</v>
      </c>
      <c r="I96" s="109" t="s">
        <v>58</v>
      </c>
      <c r="J96" s="70">
        <f t="shared" si="9"/>
        <v>0.53979999999999995</v>
      </c>
      <c r="K96" s="108">
        <v>488</v>
      </c>
      <c r="L96" s="109" t="s">
        <v>58</v>
      </c>
      <c r="M96" s="70">
        <f t="shared" si="5"/>
        <v>4.8799999999999996E-2</v>
      </c>
      <c r="N96" s="108">
        <v>463</v>
      </c>
      <c r="O96" s="109" t="s">
        <v>58</v>
      </c>
      <c r="P96" s="70">
        <f t="shared" si="6"/>
        <v>4.6300000000000001E-2</v>
      </c>
    </row>
    <row r="97" spans="2:16">
      <c r="B97" s="108">
        <v>1.8</v>
      </c>
      <c r="C97" s="109" t="s">
        <v>59</v>
      </c>
      <c r="D97" s="70">
        <f t="shared" si="10"/>
        <v>9.1370558375634525E-3</v>
      </c>
      <c r="E97" s="110">
        <v>10.85</v>
      </c>
      <c r="F97" s="111">
        <v>13.07</v>
      </c>
      <c r="G97" s="107">
        <f t="shared" si="8"/>
        <v>23.92</v>
      </c>
      <c r="H97" s="108">
        <v>5692</v>
      </c>
      <c r="I97" s="109" t="s">
        <v>58</v>
      </c>
      <c r="J97" s="70">
        <f t="shared" si="9"/>
        <v>0.56920000000000004</v>
      </c>
      <c r="K97" s="108">
        <v>507</v>
      </c>
      <c r="L97" s="109" t="s">
        <v>58</v>
      </c>
      <c r="M97" s="70">
        <f t="shared" si="5"/>
        <v>5.0700000000000002E-2</v>
      </c>
      <c r="N97" s="108">
        <v>484</v>
      </c>
      <c r="O97" s="109" t="s">
        <v>58</v>
      </c>
      <c r="P97" s="70">
        <f t="shared" si="6"/>
        <v>4.8399999999999999E-2</v>
      </c>
    </row>
    <row r="98" spans="2:16">
      <c r="B98" s="108">
        <v>2</v>
      </c>
      <c r="C98" s="109" t="s">
        <v>59</v>
      </c>
      <c r="D98" s="70">
        <f t="shared" si="10"/>
        <v>1.015228426395939E-2</v>
      </c>
      <c r="E98" s="110">
        <v>11.16</v>
      </c>
      <c r="F98" s="111">
        <v>12.65</v>
      </c>
      <c r="G98" s="107">
        <f t="shared" si="8"/>
        <v>23.810000000000002</v>
      </c>
      <c r="H98" s="108">
        <v>6282</v>
      </c>
      <c r="I98" s="109" t="s">
        <v>58</v>
      </c>
      <c r="J98" s="70">
        <f t="shared" si="9"/>
        <v>0.62819999999999998</v>
      </c>
      <c r="K98" s="108">
        <v>550</v>
      </c>
      <c r="L98" s="109" t="s">
        <v>58</v>
      </c>
      <c r="M98" s="70">
        <f t="shared" si="5"/>
        <v>5.5000000000000007E-2</v>
      </c>
      <c r="N98" s="108">
        <v>525</v>
      </c>
      <c r="O98" s="109" t="s">
        <v>58</v>
      </c>
      <c r="P98" s="70">
        <f t="shared" si="6"/>
        <v>5.2500000000000005E-2</v>
      </c>
    </row>
    <row r="99" spans="2:16">
      <c r="B99" s="108">
        <v>2.25</v>
      </c>
      <c r="C99" s="109" t="s">
        <v>59</v>
      </c>
      <c r="D99" s="70">
        <f t="shared" si="10"/>
        <v>1.1421319796954314E-2</v>
      </c>
      <c r="E99" s="110">
        <v>11.48</v>
      </c>
      <c r="F99" s="111">
        <v>12.16</v>
      </c>
      <c r="G99" s="107">
        <f t="shared" si="8"/>
        <v>23.64</v>
      </c>
      <c r="H99" s="108">
        <v>7025</v>
      </c>
      <c r="I99" s="109" t="s">
        <v>58</v>
      </c>
      <c r="J99" s="70">
        <f t="shared" si="9"/>
        <v>0.70250000000000001</v>
      </c>
      <c r="K99" s="108">
        <v>602</v>
      </c>
      <c r="L99" s="109" t="s">
        <v>58</v>
      </c>
      <c r="M99" s="70">
        <f t="shared" si="5"/>
        <v>6.0199999999999997E-2</v>
      </c>
      <c r="N99" s="108">
        <v>576</v>
      </c>
      <c r="O99" s="109" t="s">
        <v>58</v>
      </c>
      <c r="P99" s="70">
        <f t="shared" si="6"/>
        <v>5.7599999999999998E-2</v>
      </c>
    </row>
    <row r="100" spans="2:16">
      <c r="B100" s="108">
        <v>2.5</v>
      </c>
      <c r="C100" s="109" t="s">
        <v>59</v>
      </c>
      <c r="D100" s="70">
        <f t="shared" si="10"/>
        <v>1.2690355329949238E-2</v>
      </c>
      <c r="E100" s="110">
        <v>11.76</v>
      </c>
      <c r="F100" s="111">
        <v>11.72</v>
      </c>
      <c r="G100" s="107">
        <f t="shared" si="8"/>
        <v>23.48</v>
      </c>
      <c r="H100" s="108">
        <v>7773</v>
      </c>
      <c r="I100" s="109" t="s">
        <v>58</v>
      </c>
      <c r="J100" s="70">
        <f t="shared" si="9"/>
        <v>0.77729999999999999</v>
      </c>
      <c r="K100" s="108">
        <v>652</v>
      </c>
      <c r="L100" s="109" t="s">
        <v>58</v>
      </c>
      <c r="M100" s="70">
        <f t="shared" si="5"/>
        <v>6.5200000000000008E-2</v>
      </c>
      <c r="N100" s="108">
        <v>626</v>
      </c>
      <c r="O100" s="109" t="s">
        <v>58</v>
      </c>
      <c r="P100" s="70">
        <f t="shared" si="6"/>
        <v>6.2600000000000003E-2</v>
      </c>
    </row>
    <row r="101" spans="2:16">
      <c r="B101" s="108">
        <v>2.75</v>
      </c>
      <c r="C101" s="109" t="s">
        <v>59</v>
      </c>
      <c r="D101" s="70">
        <f t="shared" si="10"/>
        <v>1.3959390862944163E-2</v>
      </c>
      <c r="E101" s="110">
        <v>11.99</v>
      </c>
      <c r="F101" s="111">
        <v>11.31</v>
      </c>
      <c r="G101" s="107">
        <f t="shared" si="8"/>
        <v>23.3</v>
      </c>
      <c r="H101" s="108">
        <v>8527</v>
      </c>
      <c r="I101" s="109" t="s">
        <v>58</v>
      </c>
      <c r="J101" s="70">
        <f t="shared" si="9"/>
        <v>0.8526999999999999</v>
      </c>
      <c r="K101" s="108">
        <v>701</v>
      </c>
      <c r="L101" s="109" t="s">
        <v>58</v>
      </c>
      <c r="M101" s="70">
        <f t="shared" si="5"/>
        <v>7.0099999999999996E-2</v>
      </c>
      <c r="N101" s="108">
        <v>675</v>
      </c>
      <c r="O101" s="109" t="s">
        <v>58</v>
      </c>
      <c r="P101" s="70">
        <f t="shared" si="6"/>
        <v>6.7500000000000004E-2</v>
      </c>
    </row>
    <row r="102" spans="2:16">
      <c r="B102" s="108">
        <v>3</v>
      </c>
      <c r="C102" s="109" t="s">
        <v>59</v>
      </c>
      <c r="D102" s="70">
        <f t="shared" si="10"/>
        <v>1.5228426395939087E-2</v>
      </c>
      <c r="E102" s="110">
        <v>12.19</v>
      </c>
      <c r="F102" s="111">
        <v>10.93</v>
      </c>
      <c r="G102" s="107">
        <f t="shared" si="8"/>
        <v>23.119999999999997</v>
      </c>
      <c r="H102" s="108">
        <v>9287</v>
      </c>
      <c r="I102" s="109" t="s">
        <v>58</v>
      </c>
      <c r="J102" s="70">
        <f t="shared" si="9"/>
        <v>0.92870000000000008</v>
      </c>
      <c r="K102" s="108">
        <v>748</v>
      </c>
      <c r="L102" s="109" t="s">
        <v>58</v>
      </c>
      <c r="M102" s="70">
        <f t="shared" si="5"/>
        <v>7.4800000000000005E-2</v>
      </c>
      <c r="N102" s="108">
        <v>725</v>
      </c>
      <c r="O102" s="109" t="s">
        <v>58</v>
      </c>
      <c r="P102" s="70">
        <f t="shared" si="6"/>
        <v>7.2499999999999995E-2</v>
      </c>
    </row>
    <row r="103" spans="2:16">
      <c r="B103" s="108">
        <v>3.25</v>
      </c>
      <c r="C103" s="109" t="s">
        <v>59</v>
      </c>
      <c r="D103" s="70">
        <f t="shared" si="10"/>
        <v>1.6497461928934011E-2</v>
      </c>
      <c r="E103" s="110">
        <v>12.36</v>
      </c>
      <c r="F103" s="111">
        <v>10.58</v>
      </c>
      <c r="G103" s="107">
        <f t="shared" si="8"/>
        <v>22.939999999999998</v>
      </c>
      <c r="H103" s="108">
        <v>1.01</v>
      </c>
      <c r="I103" s="118" t="s">
        <v>60</v>
      </c>
      <c r="J103" s="71">
        <f t="shared" ref="J103:J166" si="11">H103</f>
        <v>1.01</v>
      </c>
      <c r="K103" s="108">
        <v>795</v>
      </c>
      <c r="L103" s="109" t="s">
        <v>58</v>
      </c>
      <c r="M103" s="70">
        <f t="shared" si="5"/>
        <v>7.9500000000000001E-2</v>
      </c>
      <c r="N103" s="108">
        <v>774</v>
      </c>
      <c r="O103" s="109" t="s">
        <v>58</v>
      </c>
      <c r="P103" s="70">
        <f t="shared" si="6"/>
        <v>7.7399999999999997E-2</v>
      </c>
    </row>
    <row r="104" spans="2:16">
      <c r="B104" s="108">
        <v>3.5</v>
      </c>
      <c r="C104" s="109" t="s">
        <v>59</v>
      </c>
      <c r="D104" s="70">
        <f t="shared" si="10"/>
        <v>1.7766497461928935E-2</v>
      </c>
      <c r="E104" s="110">
        <v>12.51</v>
      </c>
      <c r="F104" s="111">
        <v>10.26</v>
      </c>
      <c r="G104" s="107">
        <f t="shared" si="8"/>
        <v>22.77</v>
      </c>
      <c r="H104" s="108">
        <v>1.08</v>
      </c>
      <c r="I104" s="109" t="s">
        <v>60</v>
      </c>
      <c r="J104" s="71">
        <f t="shared" si="11"/>
        <v>1.08</v>
      </c>
      <c r="K104" s="108">
        <v>840</v>
      </c>
      <c r="L104" s="109" t="s">
        <v>58</v>
      </c>
      <c r="M104" s="70">
        <f t="shared" si="5"/>
        <v>8.3999999999999991E-2</v>
      </c>
      <c r="N104" s="108">
        <v>822</v>
      </c>
      <c r="O104" s="109" t="s">
        <v>58</v>
      </c>
      <c r="P104" s="70">
        <f t="shared" si="6"/>
        <v>8.2199999999999995E-2</v>
      </c>
    </row>
    <row r="105" spans="2:16">
      <c r="B105" s="108">
        <v>3.75</v>
      </c>
      <c r="C105" s="109" t="s">
        <v>59</v>
      </c>
      <c r="D105" s="70">
        <f t="shared" si="10"/>
        <v>1.9035532994923859E-2</v>
      </c>
      <c r="E105" s="110">
        <v>12.65</v>
      </c>
      <c r="F105" s="111">
        <v>9.9550000000000001</v>
      </c>
      <c r="G105" s="107">
        <f t="shared" si="8"/>
        <v>22.605</v>
      </c>
      <c r="H105" s="108">
        <v>1.1599999999999999</v>
      </c>
      <c r="I105" s="109" t="s">
        <v>60</v>
      </c>
      <c r="J105" s="71">
        <f t="shared" si="11"/>
        <v>1.1599999999999999</v>
      </c>
      <c r="K105" s="108">
        <v>884</v>
      </c>
      <c r="L105" s="109" t="s">
        <v>58</v>
      </c>
      <c r="M105" s="70">
        <f t="shared" si="5"/>
        <v>8.8400000000000006E-2</v>
      </c>
      <c r="N105" s="108">
        <v>871</v>
      </c>
      <c r="O105" s="109" t="s">
        <v>58</v>
      </c>
      <c r="P105" s="70">
        <f t="shared" si="6"/>
        <v>8.7099999999999997E-2</v>
      </c>
    </row>
    <row r="106" spans="2:16">
      <c r="B106" s="108">
        <v>4</v>
      </c>
      <c r="C106" s="109" t="s">
        <v>59</v>
      </c>
      <c r="D106" s="70">
        <f t="shared" si="10"/>
        <v>2.030456852791878E-2</v>
      </c>
      <c r="E106" s="110">
        <v>12.78</v>
      </c>
      <c r="F106" s="111">
        <v>9.6739999999999995</v>
      </c>
      <c r="G106" s="107">
        <f t="shared" si="8"/>
        <v>22.454000000000001</v>
      </c>
      <c r="H106" s="108">
        <v>1.24</v>
      </c>
      <c r="I106" s="109" t="s">
        <v>60</v>
      </c>
      <c r="J106" s="71">
        <f t="shared" si="11"/>
        <v>1.24</v>
      </c>
      <c r="K106" s="108">
        <v>927</v>
      </c>
      <c r="L106" s="109" t="s">
        <v>58</v>
      </c>
      <c r="M106" s="70">
        <f t="shared" si="5"/>
        <v>9.2700000000000005E-2</v>
      </c>
      <c r="N106" s="108">
        <v>919</v>
      </c>
      <c r="O106" s="109" t="s">
        <v>58</v>
      </c>
      <c r="P106" s="70">
        <f t="shared" si="6"/>
        <v>9.1900000000000009E-2</v>
      </c>
    </row>
    <row r="107" spans="2:16">
      <c r="B107" s="108">
        <v>4.5</v>
      </c>
      <c r="C107" s="109" t="s">
        <v>59</v>
      </c>
      <c r="D107" s="70">
        <f t="shared" si="10"/>
        <v>2.2842639593908629E-2</v>
      </c>
      <c r="E107" s="110">
        <v>12.99</v>
      </c>
      <c r="F107" s="111">
        <v>9.1639999999999997</v>
      </c>
      <c r="G107" s="107">
        <f t="shared" si="8"/>
        <v>22.154</v>
      </c>
      <c r="H107" s="108">
        <v>1.4</v>
      </c>
      <c r="I107" s="109" t="s">
        <v>60</v>
      </c>
      <c r="J107" s="71">
        <f t="shared" si="11"/>
        <v>1.4</v>
      </c>
      <c r="K107" s="108">
        <v>1023</v>
      </c>
      <c r="L107" s="109" t="s">
        <v>58</v>
      </c>
      <c r="M107" s="70">
        <f t="shared" si="5"/>
        <v>0.10229999999999999</v>
      </c>
      <c r="N107" s="108">
        <v>1014</v>
      </c>
      <c r="O107" s="109" t="s">
        <v>58</v>
      </c>
      <c r="P107" s="70">
        <f t="shared" si="6"/>
        <v>0.1014</v>
      </c>
    </row>
    <row r="108" spans="2:16">
      <c r="B108" s="108">
        <v>5</v>
      </c>
      <c r="C108" s="109" t="s">
        <v>59</v>
      </c>
      <c r="D108" s="70">
        <f t="shared" si="10"/>
        <v>2.5380710659898477E-2</v>
      </c>
      <c r="E108" s="110">
        <v>13.17</v>
      </c>
      <c r="F108" s="111">
        <v>8.7140000000000004</v>
      </c>
      <c r="G108" s="107">
        <f t="shared" si="8"/>
        <v>21.884</v>
      </c>
      <c r="H108" s="108">
        <v>1.56</v>
      </c>
      <c r="I108" s="109" t="s">
        <v>60</v>
      </c>
      <c r="J108" s="71">
        <f t="shared" si="11"/>
        <v>1.56</v>
      </c>
      <c r="K108" s="108">
        <v>1115</v>
      </c>
      <c r="L108" s="109" t="s">
        <v>58</v>
      </c>
      <c r="M108" s="70">
        <f t="shared" si="5"/>
        <v>0.1115</v>
      </c>
      <c r="N108" s="108">
        <v>1109</v>
      </c>
      <c r="O108" s="109" t="s">
        <v>58</v>
      </c>
      <c r="P108" s="70">
        <f t="shared" si="6"/>
        <v>0.1109</v>
      </c>
    </row>
    <row r="109" spans="2:16">
      <c r="B109" s="108">
        <v>5.5</v>
      </c>
      <c r="C109" s="109" t="s">
        <v>59</v>
      </c>
      <c r="D109" s="70">
        <f t="shared" si="10"/>
        <v>2.7918781725888325E-2</v>
      </c>
      <c r="E109" s="110">
        <v>13.32</v>
      </c>
      <c r="F109" s="111">
        <v>8.3140000000000001</v>
      </c>
      <c r="G109" s="107">
        <f t="shared" si="8"/>
        <v>21.634</v>
      </c>
      <c r="H109" s="108">
        <v>1.72</v>
      </c>
      <c r="I109" s="109" t="s">
        <v>60</v>
      </c>
      <c r="J109" s="71">
        <f t="shared" si="11"/>
        <v>1.72</v>
      </c>
      <c r="K109" s="108">
        <v>1204</v>
      </c>
      <c r="L109" s="109" t="s">
        <v>58</v>
      </c>
      <c r="M109" s="70">
        <f t="shared" si="5"/>
        <v>0.12039999999999999</v>
      </c>
      <c r="N109" s="108">
        <v>1203</v>
      </c>
      <c r="O109" s="109" t="s">
        <v>58</v>
      </c>
      <c r="P109" s="70">
        <f t="shared" si="6"/>
        <v>0.1203</v>
      </c>
    </row>
    <row r="110" spans="2:16">
      <c r="B110" s="108">
        <v>6</v>
      </c>
      <c r="C110" s="109" t="s">
        <v>59</v>
      </c>
      <c r="D110" s="70">
        <f t="shared" si="10"/>
        <v>3.0456852791878174E-2</v>
      </c>
      <c r="E110" s="110">
        <v>13.45</v>
      </c>
      <c r="F110" s="111">
        <v>7.9539999999999997</v>
      </c>
      <c r="G110" s="107">
        <f t="shared" si="8"/>
        <v>21.404</v>
      </c>
      <c r="H110" s="108">
        <v>1.89</v>
      </c>
      <c r="I110" s="109" t="s">
        <v>60</v>
      </c>
      <c r="J110" s="71">
        <f t="shared" si="11"/>
        <v>1.89</v>
      </c>
      <c r="K110" s="108">
        <v>1289</v>
      </c>
      <c r="L110" s="109" t="s">
        <v>58</v>
      </c>
      <c r="M110" s="70">
        <f t="shared" si="5"/>
        <v>0.12889999999999999</v>
      </c>
      <c r="N110" s="108">
        <v>1297</v>
      </c>
      <c r="O110" s="109" t="s">
        <v>58</v>
      </c>
      <c r="P110" s="70">
        <f t="shared" si="6"/>
        <v>0.12969999999999998</v>
      </c>
    </row>
    <row r="111" spans="2:16">
      <c r="B111" s="108">
        <v>6.5</v>
      </c>
      <c r="C111" s="109" t="s">
        <v>59</v>
      </c>
      <c r="D111" s="70">
        <f t="shared" si="10"/>
        <v>3.2994923857868022E-2</v>
      </c>
      <c r="E111" s="110">
        <v>13.57</v>
      </c>
      <c r="F111" s="111">
        <v>7.63</v>
      </c>
      <c r="G111" s="107">
        <f t="shared" si="8"/>
        <v>21.2</v>
      </c>
      <c r="H111" s="108">
        <v>2.0499999999999998</v>
      </c>
      <c r="I111" s="109" t="s">
        <v>60</v>
      </c>
      <c r="J111" s="71">
        <f t="shared" si="11"/>
        <v>2.0499999999999998</v>
      </c>
      <c r="K111" s="108">
        <v>1373</v>
      </c>
      <c r="L111" s="109" t="s">
        <v>58</v>
      </c>
      <c r="M111" s="70">
        <f t="shared" si="5"/>
        <v>0.13730000000000001</v>
      </c>
      <c r="N111" s="108">
        <v>1390</v>
      </c>
      <c r="O111" s="109" t="s">
        <v>58</v>
      </c>
      <c r="P111" s="70">
        <f t="shared" si="6"/>
        <v>0.13899999999999998</v>
      </c>
    </row>
    <row r="112" spans="2:16">
      <c r="B112" s="108">
        <v>7</v>
      </c>
      <c r="C112" s="109" t="s">
        <v>59</v>
      </c>
      <c r="D112" s="70">
        <f t="shared" si="10"/>
        <v>3.553299492385787E-2</v>
      </c>
      <c r="E112" s="110">
        <v>13.68</v>
      </c>
      <c r="F112" s="111">
        <v>7.335</v>
      </c>
      <c r="G112" s="107">
        <f t="shared" si="8"/>
        <v>21.015000000000001</v>
      </c>
      <c r="H112" s="108">
        <v>2.2200000000000002</v>
      </c>
      <c r="I112" s="109" t="s">
        <v>60</v>
      </c>
      <c r="J112" s="71">
        <f t="shared" si="11"/>
        <v>2.2200000000000002</v>
      </c>
      <c r="K112" s="108">
        <v>1454</v>
      </c>
      <c r="L112" s="109" t="s">
        <v>58</v>
      </c>
      <c r="M112" s="70">
        <f t="shared" si="5"/>
        <v>0.1454</v>
      </c>
      <c r="N112" s="108">
        <v>1482</v>
      </c>
      <c r="O112" s="109" t="s">
        <v>58</v>
      </c>
      <c r="P112" s="70">
        <f t="shared" si="6"/>
        <v>0.1482</v>
      </c>
    </row>
    <row r="113" spans="1:16">
      <c r="B113" s="108">
        <v>8</v>
      </c>
      <c r="C113" s="109" t="s">
        <v>59</v>
      </c>
      <c r="D113" s="70">
        <f t="shared" si="10"/>
        <v>4.060913705583756E-2</v>
      </c>
      <c r="E113" s="110">
        <v>13.88</v>
      </c>
      <c r="F113" s="111">
        <v>6.8179999999999996</v>
      </c>
      <c r="G113" s="107">
        <f t="shared" si="8"/>
        <v>20.698</v>
      </c>
      <c r="H113" s="108">
        <v>2.56</v>
      </c>
      <c r="I113" s="109" t="s">
        <v>60</v>
      </c>
      <c r="J113" s="71">
        <f t="shared" si="11"/>
        <v>2.56</v>
      </c>
      <c r="K113" s="108">
        <v>1644</v>
      </c>
      <c r="L113" s="109" t="s">
        <v>58</v>
      </c>
      <c r="M113" s="70">
        <f t="shared" si="5"/>
        <v>0.16439999999999999</v>
      </c>
      <c r="N113" s="108">
        <v>1665</v>
      </c>
      <c r="O113" s="109" t="s">
        <v>58</v>
      </c>
      <c r="P113" s="70">
        <f t="shared" si="6"/>
        <v>0.16650000000000001</v>
      </c>
    </row>
    <row r="114" spans="1:16">
      <c r="B114" s="108">
        <v>9</v>
      </c>
      <c r="C114" s="109" t="s">
        <v>59</v>
      </c>
      <c r="D114" s="70">
        <f t="shared" si="10"/>
        <v>4.5685279187817257E-2</v>
      </c>
      <c r="E114" s="110">
        <v>14.08</v>
      </c>
      <c r="F114" s="111">
        <v>6.38</v>
      </c>
      <c r="G114" s="107">
        <f t="shared" si="8"/>
        <v>20.46</v>
      </c>
      <c r="H114" s="108">
        <v>2.91</v>
      </c>
      <c r="I114" s="109" t="s">
        <v>60</v>
      </c>
      <c r="J114" s="71">
        <f t="shared" si="11"/>
        <v>2.91</v>
      </c>
      <c r="K114" s="108">
        <v>1823</v>
      </c>
      <c r="L114" s="109" t="s">
        <v>58</v>
      </c>
      <c r="M114" s="70">
        <f t="shared" si="5"/>
        <v>0.18229999999999999</v>
      </c>
      <c r="N114" s="108">
        <v>1846</v>
      </c>
      <c r="O114" s="109" t="s">
        <v>58</v>
      </c>
      <c r="P114" s="70">
        <f t="shared" si="6"/>
        <v>0.18460000000000001</v>
      </c>
    </row>
    <row r="115" spans="1:16">
      <c r="B115" s="108">
        <v>10</v>
      </c>
      <c r="C115" s="109" t="s">
        <v>59</v>
      </c>
      <c r="D115" s="70">
        <f t="shared" si="10"/>
        <v>5.0761421319796954E-2</v>
      </c>
      <c r="E115" s="110">
        <v>14.31</v>
      </c>
      <c r="F115" s="111">
        <v>6.0030000000000001</v>
      </c>
      <c r="G115" s="107">
        <f t="shared" si="8"/>
        <v>20.313000000000002</v>
      </c>
      <c r="H115" s="108">
        <v>3.25</v>
      </c>
      <c r="I115" s="109" t="s">
        <v>60</v>
      </c>
      <c r="J115" s="71">
        <f t="shared" si="11"/>
        <v>3.25</v>
      </c>
      <c r="K115" s="108">
        <v>1991</v>
      </c>
      <c r="L115" s="109" t="s">
        <v>58</v>
      </c>
      <c r="M115" s="70">
        <f t="shared" si="5"/>
        <v>0.1991</v>
      </c>
      <c r="N115" s="108">
        <v>2024</v>
      </c>
      <c r="O115" s="109" t="s">
        <v>58</v>
      </c>
      <c r="P115" s="70">
        <f t="shared" si="6"/>
        <v>0.2024</v>
      </c>
    </row>
    <row r="116" spans="1:16">
      <c r="B116" s="108">
        <v>11</v>
      </c>
      <c r="C116" s="109" t="s">
        <v>59</v>
      </c>
      <c r="D116" s="70">
        <f t="shared" si="10"/>
        <v>5.5837563451776651E-2</v>
      </c>
      <c r="E116" s="110">
        <v>14.58</v>
      </c>
      <c r="F116" s="111">
        <v>5.6740000000000004</v>
      </c>
      <c r="G116" s="107">
        <f t="shared" si="8"/>
        <v>20.254000000000001</v>
      </c>
      <c r="H116" s="108">
        <v>3.6</v>
      </c>
      <c r="I116" s="109" t="s">
        <v>60</v>
      </c>
      <c r="J116" s="71">
        <f t="shared" si="11"/>
        <v>3.6</v>
      </c>
      <c r="K116" s="108">
        <v>2149</v>
      </c>
      <c r="L116" s="109" t="s">
        <v>58</v>
      </c>
      <c r="M116" s="70">
        <f t="shared" si="5"/>
        <v>0.21490000000000001</v>
      </c>
      <c r="N116" s="108">
        <v>2198</v>
      </c>
      <c r="O116" s="109" t="s">
        <v>58</v>
      </c>
      <c r="P116" s="70">
        <f t="shared" si="6"/>
        <v>0.2198</v>
      </c>
    </row>
    <row r="117" spans="1:16">
      <c r="B117" s="108">
        <v>12</v>
      </c>
      <c r="C117" s="109" t="s">
        <v>59</v>
      </c>
      <c r="D117" s="70">
        <f t="shared" si="10"/>
        <v>6.0913705583756347E-2</v>
      </c>
      <c r="E117" s="110">
        <v>14.9</v>
      </c>
      <c r="F117" s="111">
        <v>5.3840000000000003</v>
      </c>
      <c r="G117" s="107">
        <f t="shared" si="8"/>
        <v>20.283999999999999</v>
      </c>
      <c r="H117" s="108">
        <v>3.95</v>
      </c>
      <c r="I117" s="109" t="s">
        <v>60</v>
      </c>
      <c r="J117" s="71">
        <f t="shared" si="11"/>
        <v>3.95</v>
      </c>
      <c r="K117" s="108">
        <v>2300</v>
      </c>
      <c r="L117" s="109" t="s">
        <v>58</v>
      </c>
      <c r="M117" s="70">
        <f t="shared" si="5"/>
        <v>0.22999999999999998</v>
      </c>
      <c r="N117" s="108">
        <v>2369</v>
      </c>
      <c r="O117" s="109" t="s">
        <v>58</v>
      </c>
      <c r="P117" s="70">
        <f t="shared" si="6"/>
        <v>0.23690000000000003</v>
      </c>
    </row>
    <row r="118" spans="1:16">
      <c r="B118" s="108">
        <v>13</v>
      </c>
      <c r="C118" s="109" t="s">
        <v>59</v>
      </c>
      <c r="D118" s="70">
        <f t="shared" si="10"/>
        <v>6.5989847715736044E-2</v>
      </c>
      <c r="E118" s="110">
        <v>15.26</v>
      </c>
      <c r="F118" s="111">
        <v>5.1269999999999998</v>
      </c>
      <c r="G118" s="107">
        <f t="shared" si="8"/>
        <v>20.387</v>
      </c>
      <c r="H118" s="108">
        <v>4.3</v>
      </c>
      <c r="I118" s="109" t="s">
        <v>60</v>
      </c>
      <c r="J118" s="71">
        <f t="shared" si="11"/>
        <v>4.3</v>
      </c>
      <c r="K118" s="108">
        <v>2442</v>
      </c>
      <c r="L118" s="109" t="s">
        <v>58</v>
      </c>
      <c r="M118" s="70">
        <f t="shared" si="5"/>
        <v>0.24420000000000003</v>
      </c>
      <c r="N118" s="108">
        <v>2536</v>
      </c>
      <c r="O118" s="109" t="s">
        <v>58</v>
      </c>
      <c r="P118" s="70">
        <f t="shared" si="6"/>
        <v>0.25359999999999999</v>
      </c>
    </row>
    <row r="119" spans="1:16">
      <c r="B119" s="108">
        <v>14</v>
      </c>
      <c r="C119" s="109" t="s">
        <v>59</v>
      </c>
      <c r="D119" s="70">
        <f t="shared" si="10"/>
        <v>7.1065989847715741E-2</v>
      </c>
      <c r="E119" s="110">
        <v>15.68</v>
      </c>
      <c r="F119" s="111">
        <v>4.8959999999999999</v>
      </c>
      <c r="G119" s="107">
        <f t="shared" si="8"/>
        <v>20.576000000000001</v>
      </c>
      <c r="H119" s="108">
        <v>4.6500000000000004</v>
      </c>
      <c r="I119" s="109" t="s">
        <v>60</v>
      </c>
      <c r="J119" s="71">
        <f t="shared" si="11"/>
        <v>4.6500000000000004</v>
      </c>
      <c r="K119" s="108">
        <v>2576</v>
      </c>
      <c r="L119" s="109" t="s">
        <v>58</v>
      </c>
      <c r="M119" s="70">
        <f t="shared" si="5"/>
        <v>0.2576</v>
      </c>
      <c r="N119" s="108">
        <v>2698</v>
      </c>
      <c r="O119" s="109" t="s">
        <v>58</v>
      </c>
      <c r="P119" s="70">
        <f t="shared" si="6"/>
        <v>0.26979999999999998</v>
      </c>
    </row>
    <row r="120" spans="1:16">
      <c r="B120" s="108">
        <v>15</v>
      </c>
      <c r="C120" s="109" t="s">
        <v>59</v>
      </c>
      <c r="D120" s="70">
        <f t="shared" si="10"/>
        <v>7.6142131979695438E-2</v>
      </c>
      <c r="E120" s="110">
        <v>16.149999999999999</v>
      </c>
      <c r="F120" s="111">
        <v>4.6879999999999997</v>
      </c>
      <c r="G120" s="107">
        <f t="shared" si="8"/>
        <v>20.837999999999997</v>
      </c>
      <c r="H120" s="108">
        <v>4.99</v>
      </c>
      <c r="I120" s="109" t="s">
        <v>60</v>
      </c>
      <c r="J120" s="71">
        <f t="shared" si="11"/>
        <v>4.99</v>
      </c>
      <c r="K120" s="108">
        <v>2703</v>
      </c>
      <c r="L120" s="109" t="s">
        <v>58</v>
      </c>
      <c r="M120" s="70">
        <f t="shared" si="5"/>
        <v>0.27029999999999998</v>
      </c>
      <c r="N120" s="108">
        <v>2855</v>
      </c>
      <c r="O120" s="109" t="s">
        <v>58</v>
      </c>
      <c r="P120" s="70">
        <f t="shared" si="6"/>
        <v>0.28549999999999998</v>
      </c>
    </row>
    <row r="121" spans="1:16">
      <c r="B121" s="108">
        <v>16</v>
      </c>
      <c r="C121" s="109" t="s">
        <v>59</v>
      </c>
      <c r="D121" s="70">
        <f t="shared" si="10"/>
        <v>8.1218274111675121E-2</v>
      </c>
      <c r="E121" s="110">
        <v>16.670000000000002</v>
      </c>
      <c r="F121" s="111">
        <v>4.5</v>
      </c>
      <c r="G121" s="107">
        <f t="shared" si="8"/>
        <v>21.17</v>
      </c>
      <c r="H121" s="108">
        <v>5.33</v>
      </c>
      <c r="I121" s="109" t="s">
        <v>60</v>
      </c>
      <c r="J121" s="71">
        <f t="shared" si="11"/>
        <v>5.33</v>
      </c>
      <c r="K121" s="108">
        <v>2822</v>
      </c>
      <c r="L121" s="109" t="s">
        <v>58</v>
      </c>
      <c r="M121" s="70">
        <f t="shared" si="5"/>
        <v>0.28220000000000001</v>
      </c>
      <c r="N121" s="108">
        <v>3007</v>
      </c>
      <c r="O121" s="109" t="s">
        <v>58</v>
      </c>
      <c r="P121" s="70">
        <f t="shared" si="6"/>
        <v>0.30070000000000002</v>
      </c>
    </row>
    <row r="122" spans="1:16">
      <c r="B122" s="108">
        <v>17</v>
      </c>
      <c r="C122" s="109" t="s">
        <v>59</v>
      </c>
      <c r="D122" s="70">
        <f t="shared" si="10"/>
        <v>8.6294416243654817E-2</v>
      </c>
      <c r="E122" s="110">
        <v>17.239999999999998</v>
      </c>
      <c r="F122" s="111">
        <v>4.3280000000000003</v>
      </c>
      <c r="G122" s="107">
        <f t="shared" si="8"/>
        <v>21.567999999999998</v>
      </c>
      <c r="H122" s="108">
        <v>5.67</v>
      </c>
      <c r="I122" s="109" t="s">
        <v>60</v>
      </c>
      <c r="J122" s="71">
        <f t="shared" si="11"/>
        <v>5.67</v>
      </c>
      <c r="K122" s="108">
        <v>2935</v>
      </c>
      <c r="L122" s="109" t="s">
        <v>58</v>
      </c>
      <c r="M122" s="70">
        <f t="shared" si="5"/>
        <v>0.29349999999999998</v>
      </c>
      <c r="N122" s="108">
        <v>3153</v>
      </c>
      <c r="O122" s="109" t="s">
        <v>58</v>
      </c>
      <c r="P122" s="70">
        <f t="shared" si="6"/>
        <v>0.31530000000000002</v>
      </c>
    </row>
    <row r="123" spans="1:16">
      <c r="B123" s="108">
        <v>18</v>
      </c>
      <c r="C123" s="109" t="s">
        <v>59</v>
      </c>
      <c r="D123" s="70">
        <f t="shared" si="10"/>
        <v>9.1370558375634514E-2</v>
      </c>
      <c r="E123" s="110">
        <v>17.850000000000001</v>
      </c>
      <c r="F123" s="111">
        <v>4.1710000000000003</v>
      </c>
      <c r="G123" s="107">
        <f t="shared" si="8"/>
        <v>22.021000000000001</v>
      </c>
      <c r="H123" s="108">
        <v>5.99</v>
      </c>
      <c r="I123" s="109" t="s">
        <v>60</v>
      </c>
      <c r="J123" s="71">
        <f t="shared" si="11"/>
        <v>5.99</v>
      </c>
      <c r="K123" s="108">
        <v>3040</v>
      </c>
      <c r="L123" s="109" t="s">
        <v>58</v>
      </c>
      <c r="M123" s="70">
        <f t="shared" si="5"/>
        <v>0.30399999999999999</v>
      </c>
      <c r="N123" s="108">
        <v>3294</v>
      </c>
      <c r="O123" s="109" t="s">
        <v>58</v>
      </c>
      <c r="P123" s="70">
        <f t="shared" si="6"/>
        <v>0.32940000000000003</v>
      </c>
    </row>
    <row r="124" spans="1:16">
      <c r="B124" s="108">
        <v>20</v>
      </c>
      <c r="C124" s="109" t="s">
        <v>59</v>
      </c>
      <c r="D124" s="70">
        <f t="shared" si="10"/>
        <v>0.10152284263959391</v>
      </c>
      <c r="E124" s="110">
        <v>19.2</v>
      </c>
      <c r="F124" s="111">
        <v>3.8919999999999999</v>
      </c>
      <c r="G124" s="107">
        <f t="shared" si="8"/>
        <v>23.091999999999999</v>
      </c>
      <c r="H124" s="108">
        <v>6.62</v>
      </c>
      <c r="I124" s="109" t="s">
        <v>60</v>
      </c>
      <c r="J124" s="71">
        <f t="shared" si="11"/>
        <v>6.62</v>
      </c>
      <c r="K124" s="108">
        <v>3292</v>
      </c>
      <c r="L124" s="109" t="s">
        <v>58</v>
      </c>
      <c r="M124" s="70">
        <f t="shared" si="5"/>
        <v>0.32919999999999999</v>
      </c>
      <c r="N124" s="108">
        <v>3557</v>
      </c>
      <c r="O124" s="109" t="s">
        <v>58</v>
      </c>
      <c r="P124" s="70">
        <f t="shared" si="6"/>
        <v>0.35570000000000002</v>
      </c>
    </row>
    <row r="125" spans="1:16">
      <c r="B125" s="72">
        <v>22.5</v>
      </c>
      <c r="C125" s="74" t="s">
        <v>59</v>
      </c>
      <c r="D125" s="70">
        <f t="shared" si="10"/>
        <v>0.11421319796954314</v>
      </c>
      <c r="E125" s="110">
        <v>21.09</v>
      </c>
      <c r="F125" s="111">
        <v>3.5979999999999999</v>
      </c>
      <c r="G125" s="107">
        <f t="shared" si="8"/>
        <v>24.687999999999999</v>
      </c>
      <c r="H125" s="108">
        <v>7.37</v>
      </c>
      <c r="I125" s="109" t="s">
        <v>60</v>
      </c>
      <c r="J125" s="71">
        <f t="shared" si="11"/>
        <v>7.37</v>
      </c>
      <c r="K125" s="108">
        <v>3587</v>
      </c>
      <c r="L125" s="109" t="s">
        <v>58</v>
      </c>
      <c r="M125" s="70">
        <f t="shared" si="5"/>
        <v>0.35870000000000002</v>
      </c>
      <c r="N125" s="108">
        <v>3853</v>
      </c>
      <c r="O125" s="109" t="s">
        <v>58</v>
      </c>
      <c r="P125" s="70">
        <f t="shared" si="6"/>
        <v>0.38530000000000003</v>
      </c>
    </row>
    <row r="126" spans="1:16">
      <c r="B126" s="72">
        <v>25</v>
      </c>
      <c r="C126" s="74" t="s">
        <v>59</v>
      </c>
      <c r="D126" s="70">
        <f t="shared" si="10"/>
        <v>0.12690355329949238</v>
      </c>
      <c r="E126" s="110">
        <v>23.16</v>
      </c>
      <c r="F126" s="111">
        <v>3.35</v>
      </c>
      <c r="G126" s="107">
        <f t="shared" si="8"/>
        <v>26.51</v>
      </c>
      <c r="H126" s="72">
        <v>8.06</v>
      </c>
      <c r="I126" s="74" t="s">
        <v>60</v>
      </c>
      <c r="J126" s="71">
        <f t="shared" si="11"/>
        <v>8.06</v>
      </c>
      <c r="K126" s="72">
        <v>3831</v>
      </c>
      <c r="L126" s="74" t="s">
        <v>58</v>
      </c>
      <c r="M126" s="70">
        <f t="shared" si="5"/>
        <v>0.3831</v>
      </c>
      <c r="N126" s="72">
        <v>4116</v>
      </c>
      <c r="O126" s="74" t="s">
        <v>58</v>
      </c>
      <c r="P126" s="70">
        <f t="shared" si="6"/>
        <v>0.41159999999999997</v>
      </c>
    </row>
    <row r="127" spans="1:16">
      <c r="B127" s="72">
        <v>27.5</v>
      </c>
      <c r="C127" s="74" t="s">
        <v>59</v>
      </c>
      <c r="D127" s="70">
        <f t="shared" si="10"/>
        <v>0.13959390862944163</v>
      </c>
      <c r="E127" s="110">
        <v>25.36</v>
      </c>
      <c r="F127" s="111">
        <v>3.1379999999999999</v>
      </c>
      <c r="G127" s="107">
        <f t="shared" si="8"/>
        <v>28.497999999999998</v>
      </c>
      <c r="H127" s="72">
        <v>8.7100000000000009</v>
      </c>
      <c r="I127" s="74" t="s">
        <v>60</v>
      </c>
      <c r="J127" s="71">
        <f t="shared" si="11"/>
        <v>8.7100000000000009</v>
      </c>
      <c r="K127" s="72">
        <v>4033</v>
      </c>
      <c r="L127" s="74" t="s">
        <v>58</v>
      </c>
      <c r="M127" s="70">
        <f t="shared" si="5"/>
        <v>0.40330000000000005</v>
      </c>
      <c r="N127" s="72">
        <v>4347</v>
      </c>
      <c r="O127" s="74" t="s">
        <v>58</v>
      </c>
      <c r="P127" s="70">
        <f t="shared" si="6"/>
        <v>0.43470000000000003</v>
      </c>
    </row>
    <row r="128" spans="1:16">
      <c r="A128" s="112"/>
      <c r="B128" s="108">
        <v>30</v>
      </c>
      <c r="C128" s="109" t="s">
        <v>59</v>
      </c>
      <c r="D128" s="70">
        <f t="shared" si="10"/>
        <v>0.15228426395939088</v>
      </c>
      <c r="E128" s="110">
        <v>27.65</v>
      </c>
      <c r="F128" s="111">
        <v>2.9550000000000001</v>
      </c>
      <c r="G128" s="107">
        <f t="shared" si="8"/>
        <v>30.604999999999997</v>
      </c>
      <c r="H128" s="108">
        <v>9.32</v>
      </c>
      <c r="I128" s="109" t="s">
        <v>60</v>
      </c>
      <c r="J128" s="71">
        <f t="shared" si="11"/>
        <v>9.32</v>
      </c>
      <c r="K128" s="72">
        <v>4203</v>
      </c>
      <c r="L128" s="74" t="s">
        <v>58</v>
      </c>
      <c r="M128" s="70">
        <f t="shared" si="5"/>
        <v>0.42030000000000001</v>
      </c>
      <c r="N128" s="72">
        <v>4552</v>
      </c>
      <c r="O128" s="74" t="s">
        <v>58</v>
      </c>
      <c r="P128" s="70">
        <f t="shared" si="6"/>
        <v>0.45519999999999994</v>
      </c>
    </row>
    <row r="129" spans="1:16">
      <c r="A129" s="112"/>
      <c r="B129" s="108">
        <v>32.5</v>
      </c>
      <c r="C129" s="109" t="s">
        <v>59</v>
      </c>
      <c r="D129" s="70">
        <f t="shared" si="10"/>
        <v>0.1649746192893401</v>
      </c>
      <c r="E129" s="110">
        <v>29.99</v>
      </c>
      <c r="F129" s="111">
        <v>2.794</v>
      </c>
      <c r="G129" s="107">
        <f t="shared" si="8"/>
        <v>32.783999999999999</v>
      </c>
      <c r="H129" s="108">
        <v>9.8800000000000008</v>
      </c>
      <c r="I129" s="109" t="s">
        <v>60</v>
      </c>
      <c r="J129" s="71">
        <f t="shared" si="11"/>
        <v>9.8800000000000008</v>
      </c>
      <c r="K129" s="72">
        <v>4347</v>
      </c>
      <c r="L129" s="74" t="s">
        <v>58</v>
      </c>
      <c r="M129" s="70">
        <f t="shared" si="5"/>
        <v>0.43470000000000003</v>
      </c>
      <c r="N129" s="72">
        <v>4733</v>
      </c>
      <c r="O129" s="74" t="s">
        <v>58</v>
      </c>
      <c r="P129" s="70">
        <f t="shared" si="6"/>
        <v>0.47329999999999994</v>
      </c>
    </row>
    <row r="130" spans="1:16">
      <c r="A130" s="112"/>
      <c r="B130" s="108">
        <v>35</v>
      </c>
      <c r="C130" s="109" t="s">
        <v>59</v>
      </c>
      <c r="D130" s="70">
        <f t="shared" si="10"/>
        <v>0.17766497461928935</v>
      </c>
      <c r="E130" s="110">
        <v>32.369999999999997</v>
      </c>
      <c r="F130" s="111">
        <v>2.6509999999999998</v>
      </c>
      <c r="G130" s="107">
        <f t="shared" si="8"/>
        <v>35.021000000000001</v>
      </c>
      <c r="H130" s="108">
        <v>10.4</v>
      </c>
      <c r="I130" s="109" t="s">
        <v>60</v>
      </c>
      <c r="J130" s="71">
        <f t="shared" si="11"/>
        <v>10.4</v>
      </c>
      <c r="K130" s="72">
        <v>4471</v>
      </c>
      <c r="L130" s="74" t="s">
        <v>58</v>
      </c>
      <c r="M130" s="70">
        <f t="shared" si="5"/>
        <v>0.4471</v>
      </c>
      <c r="N130" s="72">
        <v>4894</v>
      </c>
      <c r="O130" s="74" t="s">
        <v>58</v>
      </c>
      <c r="P130" s="70">
        <f t="shared" si="6"/>
        <v>0.4894</v>
      </c>
    </row>
    <row r="131" spans="1:16">
      <c r="A131" s="112"/>
      <c r="B131" s="108">
        <v>37.5</v>
      </c>
      <c r="C131" s="109" t="s">
        <v>59</v>
      </c>
      <c r="D131" s="70">
        <f t="shared" si="10"/>
        <v>0.19035532994923857</v>
      </c>
      <c r="E131" s="110">
        <v>34.75</v>
      </c>
      <c r="F131" s="111">
        <v>2.524</v>
      </c>
      <c r="G131" s="107">
        <f t="shared" si="8"/>
        <v>37.274000000000001</v>
      </c>
      <c r="H131" s="108">
        <v>10.9</v>
      </c>
      <c r="I131" s="109" t="s">
        <v>60</v>
      </c>
      <c r="J131" s="71">
        <f t="shared" si="11"/>
        <v>10.9</v>
      </c>
      <c r="K131" s="72">
        <v>4577</v>
      </c>
      <c r="L131" s="74" t="s">
        <v>58</v>
      </c>
      <c r="M131" s="70">
        <f t="shared" si="5"/>
        <v>0.4577</v>
      </c>
      <c r="N131" s="72">
        <v>5037</v>
      </c>
      <c r="O131" s="74" t="s">
        <v>58</v>
      </c>
      <c r="P131" s="70">
        <f t="shared" si="6"/>
        <v>0.50370000000000004</v>
      </c>
    </row>
    <row r="132" spans="1:16">
      <c r="A132" s="112"/>
      <c r="B132" s="108">
        <v>40</v>
      </c>
      <c r="C132" s="109" t="s">
        <v>59</v>
      </c>
      <c r="D132" s="70">
        <f t="shared" si="10"/>
        <v>0.20304568527918782</v>
      </c>
      <c r="E132" s="110">
        <v>37.11</v>
      </c>
      <c r="F132" s="111">
        <v>2.41</v>
      </c>
      <c r="G132" s="107">
        <f t="shared" si="8"/>
        <v>39.519999999999996</v>
      </c>
      <c r="H132" s="108">
        <v>11.36</v>
      </c>
      <c r="I132" s="109" t="s">
        <v>60</v>
      </c>
      <c r="J132" s="71">
        <f t="shared" si="11"/>
        <v>11.36</v>
      </c>
      <c r="K132" s="72">
        <v>4670</v>
      </c>
      <c r="L132" s="74" t="s">
        <v>58</v>
      </c>
      <c r="M132" s="70">
        <f t="shared" si="5"/>
        <v>0.46699999999999997</v>
      </c>
      <c r="N132" s="72">
        <v>5166</v>
      </c>
      <c r="O132" s="74" t="s">
        <v>58</v>
      </c>
      <c r="P132" s="70">
        <f t="shared" si="6"/>
        <v>0.51660000000000006</v>
      </c>
    </row>
    <row r="133" spans="1:16">
      <c r="A133" s="112"/>
      <c r="B133" s="108">
        <v>45</v>
      </c>
      <c r="C133" s="109" t="s">
        <v>59</v>
      </c>
      <c r="D133" s="70">
        <f t="shared" si="10"/>
        <v>0.22842639593908629</v>
      </c>
      <c r="E133" s="110">
        <v>41.75</v>
      </c>
      <c r="F133" s="111">
        <v>2.2130000000000001</v>
      </c>
      <c r="G133" s="107">
        <f t="shared" si="8"/>
        <v>43.963000000000001</v>
      </c>
      <c r="H133" s="108">
        <v>12.22</v>
      </c>
      <c r="I133" s="109" t="s">
        <v>60</v>
      </c>
      <c r="J133" s="71">
        <f t="shared" si="11"/>
        <v>12.22</v>
      </c>
      <c r="K133" s="72">
        <v>4900</v>
      </c>
      <c r="L133" s="74" t="s">
        <v>58</v>
      </c>
      <c r="M133" s="70">
        <f t="shared" si="5"/>
        <v>0.49000000000000005</v>
      </c>
      <c r="N133" s="72">
        <v>5386</v>
      </c>
      <c r="O133" s="74" t="s">
        <v>58</v>
      </c>
      <c r="P133" s="70">
        <f t="shared" si="6"/>
        <v>0.53859999999999997</v>
      </c>
    </row>
    <row r="134" spans="1:16">
      <c r="A134" s="112"/>
      <c r="B134" s="108">
        <v>50</v>
      </c>
      <c r="C134" s="109" t="s">
        <v>59</v>
      </c>
      <c r="D134" s="70">
        <f t="shared" si="10"/>
        <v>0.25380710659898476</v>
      </c>
      <c r="E134" s="110">
        <v>46.21</v>
      </c>
      <c r="F134" s="111">
        <v>2.0489999999999999</v>
      </c>
      <c r="G134" s="107">
        <f t="shared" si="8"/>
        <v>48.259</v>
      </c>
      <c r="H134" s="108">
        <v>12.99</v>
      </c>
      <c r="I134" s="109" t="s">
        <v>60</v>
      </c>
      <c r="J134" s="71">
        <f t="shared" si="11"/>
        <v>12.99</v>
      </c>
      <c r="K134" s="72">
        <v>5081</v>
      </c>
      <c r="L134" s="74" t="s">
        <v>58</v>
      </c>
      <c r="M134" s="70">
        <f t="shared" si="5"/>
        <v>0.5081</v>
      </c>
      <c r="N134" s="72">
        <v>5568</v>
      </c>
      <c r="O134" s="74" t="s">
        <v>58</v>
      </c>
      <c r="P134" s="70">
        <f t="shared" si="6"/>
        <v>0.55679999999999996</v>
      </c>
    </row>
    <row r="135" spans="1:16">
      <c r="A135" s="112"/>
      <c r="B135" s="108">
        <v>55</v>
      </c>
      <c r="C135" s="109" t="s">
        <v>59</v>
      </c>
      <c r="D135" s="70">
        <f t="shared" si="10"/>
        <v>0.27918781725888325</v>
      </c>
      <c r="E135" s="110">
        <v>50.46</v>
      </c>
      <c r="F135" s="111">
        <v>1.91</v>
      </c>
      <c r="G135" s="107">
        <f t="shared" si="8"/>
        <v>52.37</v>
      </c>
      <c r="H135" s="108">
        <v>13.7</v>
      </c>
      <c r="I135" s="109" t="s">
        <v>60</v>
      </c>
      <c r="J135" s="71">
        <f t="shared" si="11"/>
        <v>13.7</v>
      </c>
      <c r="K135" s="72">
        <v>5227</v>
      </c>
      <c r="L135" s="74" t="s">
        <v>58</v>
      </c>
      <c r="M135" s="70">
        <f t="shared" si="5"/>
        <v>0.52270000000000005</v>
      </c>
      <c r="N135" s="72">
        <v>5722</v>
      </c>
      <c r="O135" s="74" t="s">
        <v>58</v>
      </c>
      <c r="P135" s="70">
        <f t="shared" si="6"/>
        <v>0.57220000000000004</v>
      </c>
    </row>
    <row r="136" spans="1:16">
      <c r="A136" s="112"/>
      <c r="B136" s="108">
        <v>60</v>
      </c>
      <c r="C136" s="109" t="s">
        <v>59</v>
      </c>
      <c r="D136" s="70">
        <f t="shared" si="10"/>
        <v>0.30456852791878175</v>
      </c>
      <c r="E136" s="110">
        <v>54.48</v>
      </c>
      <c r="F136" s="111">
        <v>1.7909999999999999</v>
      </c>
      <c r="G136" s="107">
        <f t="shared" si="8"/>
        <v>56.270999999999994</v>
      </c>
      <c r="H136" s="108">
        <v>14.36</v>
      </c>
      <c r="I136" s="109" t="s">
        <v>60</v>
      </c>
      <c r="J136" s="71">
        <f t="shared" si="11"/>
        <v>14.36</v>
      </c>
      <c r="K136" s="72">
        <v>5350</v>
      </c>
      <c r="L136" s="74" t="s">
        <v>58</v>
      </c>
      <c r="M136" s="70">
        <f t="shared" si="5"/>
        <v>0.53499999999999992</v>
      </c>
      <c r="N136" s="72">
        <v>5853</v>
      </c>
      <c r="O136" s="74" t="s">
        <v>58</v>
      </c>
      <c r="P136" s="70">
        <f t="shared" si="6"/>
        <v>0.58529999999999993</v>
      </c>
    </row>
    <row r="137" spans="1:16">
      <c r="A137" s="112"/>
      <c r="B137" s="108">
        <v>65</v>
      </c>
      <c r="C137" s="109" t="s">
        <v>59</v>
      </c>
      <c r="D137" s="70">
        <f t="shared" si="10"/>
        <v>0.32994923857868019</v>
      </c>
      <c r="E137" s="110">
        <v>58.27</v>
      </c>
      <c r="F137" s="111">
        <v>1.6870000000000001</v>
      </c>
      <c r="G137" s="107">
        <f t="shared" si="8"/>
        <v>59.957000000000001</v>
      </c>
      <c r="H137" s="108">
        <v>14.97</v>
      </c>
      <c r="I137" s="109" t="s">
        <v>60</v>
      </c>
      <c r="J137" s="71">
        <f t="shared" si="11"/>
        <v>14.97</v>
      </c>
      <c r="K137" s="72">
        <v>5454</v>
      </c>
      <c r="L137" s="74" t="s">
        <v>58</v>
      </c>
      <c r="M137" s="70">
        <f t="shared" si="5"/>
        <v>0.5454</v>
      </c>
      <c r="N137" s="72">
        <v>5967</v>
      </c>
      <c r="O137" s="74" t="s">
        <v>58</v>
      </c>
      <c r="P137" s="70">
        <f t="shared" si="6"/>
        <v>0.59670000000000001</v>
      </c>
    </row>
    <row r="138" spans="1:16">
      <c r="A138" s="112"/>
      <c r="B138" s="108">
        <v>70</v>
      </c>
      <c r="C138" s="109" t="s">
        <v>59</v>
      </c>
      <c r="D138" s="70">
        <f t="shared" si="10"/>
        <v>0.35532994923857869</v>
      </c>
      <c r="E138" s="110">
        <v>61.84</v>
      </c>
      <c r="F138" s="111">
        <v>1.595</v>
      </c>
      <c r="G138" s="107">
        <f t="shared" si="8"/>
        <v>63.435000000000002</v>
      </c>
      <c r="H138" s="108">
        <v>15.55</v>
      </c>
      <c r="I138" s="109" t="s">
        <v>60</v>
      </c>
      <c r="J138" s="71">
        <f t="shared" si="11"/>
        <v>15.55</v>
      </c>
      <c r="K138" s="72">
        <v>5545</v>
      </c>
      <c r="L138" s="74" t="s">
        <v>58</v>
      </c>
      <c r="M138" s="70">
        <f t="shared" si="5"/>
        <v>0.55449999999999999</v>
      </c>
      <c r="N138" s="72">
        <v>6067</v>
      </c>
      <c r="O138" s="74" t="s">
        <v>58</v>
      </c>
      <c r="P138" s="70">
        <f t="shared" si="6"/>
        <v>0.60670000000000002</v>
      </c>
    </row>
    <row r="139" spans="1:16">
      <c r="A139" s="112"/>
      <c r="B139" s="108">
        <v>80</v>
      </c>
      <c r="C139" s="109" t="s">
        <v>59</v>
      </c>
      <c r="D139" s="70">
        <f t="shared" si="10"/>
        <v>0.40609137055837563</v>
      </c>
      <c r="E139" s="110">
        <v>68.349999999999994</v>
      </c>
      <c r="F139" s="111">
        <v>1.4419999999999999</v>
      </c>
      <c r="G139" s="107">
        <f t="shared" si="8"/>
        <v>69.791999999999987</v>
      </c>
      <c r="H139" s="108">
        <v>16.62</v>
      </c>
      <c r="I139" s="109" t="s">
        <v>60</v>
      </c>
      <c r="J139" s="71">
        <f t="shared" si="11"/>
        <v>16.62</v>
      </c>
      <c r="K139" s="72">
        <v>5796</v>
      </c>
      <c r="L139" s="74" t="s">
        <v>58</v>
      </c>
      <c r="M139" s="70">
        <f t="shared" si="5"/>
        <v>0.5796</v>
      </c>
      <c r="N139" s="72">
        <v>6235</v>
      </c>
      <c r="O139" s="74" t="s">
        <v>58</v>
      </c>
      <c r="P139" s="70">
        <f t="shared" si="6"/>
        <v>0.62350000000000005</v>
      </c>
    </row>
    <row r="140" spans="1:16">
      <c r="A140" s="112"/>
      <c r="B140" s="108">
        <v>90</v>
      </c>
      <c r="C140" s="113" t="s">
        <v>59</v>
      </c>
      <c r="D140" s="70">
        <f t="shared" si="10"/>
        <v>0.45685279187817257</v>
      </c>
      <c r="E140" s="110">
        <v>74.06</v>
      </c>
      <c r="F140" s="111">
        <v>1.3180000000000001</v>
      </c>
      <c r="G140" s="107">
        <f t="shared" si="8"/>
        <v>75.378</v>
      </c>
      <c r="H140" s="108">
        <v>17.61</v>
      </c>
      <c r="I140" s="109" t="s">
        <v>60</v>
      </c>
      <c r="J140" s="71">
        <f t="shared" si="11"/>
        <v>17.61</v>
      </c>
      <c r="K140" s="72">
        <v>5997</v>
      </c>
      <c r="L140" s="74" t="s">
        <v>58</v>
      </c>
      <c r="M140" s="70">
        <f t="shared" si="5"/>
        <v>0.59970000000000001</v>
      </c>
      <c r="N140" s="72">
        <v>6373</v>
      </c>
      <c r="O140" s="74" t="s">
        <v>58</v>
      </c>
      <c r="P140" s="70">
        <f t="shared" si="6"/>
        <v>0.63729999999999998</v>
      </c>
    </row>
    <row r="141" spans="1:16">
      <c r="B141" s="108">
        <v>100</v>
      </c>
      <c r="C141" s="74" t="s">
        <v>59</v>
      </c>
      <c r="D141" s="70">
        <f t="shared" si="10"/>
        <v>0.50761421319796951</v>
      </c>
      <c r="E141" s="110">
        <v>79.069999999999993</v>
      </c>
      <c r="F141" s="111">
        <v>1.2150000000000001</v>
      </c>
      <c r="G141" s="107">
        <f t="shared" si="8"/>
        <v>80.284999999999997</v>
      </c>
      <c r="H141" s="72">
        <v>18.53</v>
      </c>
      <c r="I141" s="74" t="s">
        <v>60</v>
      </c>
      <c r="J141" s="71">
        <f t="shared" si="11"/>
        <v>18.53</v>
      </c>
      <c r="K141" s="72">
        <v>6166</v>
      </c>
      <c r="L141" s="74" t="s">
        <v>58</v>
      </c>
      <c r="M141" s="70">
        <f t="shared" si="5"/>
        <v>0.61660000000000004</v>
      </c>
      <c r="N141" s="72">
        <v>6488</v>
      </c>
      <c r="O141" s="74" t="s">
        <v>58</v>
      </c>
      <c r="P141" s="70">
        <f t="shared" si="6"/>
        <v>0.64880000000000004</v>
      </c>
    </row>
    <row r="142" spans="1:16">
      <c r="B142" s="108">
        <v>110</v>
      </c>
      <c r="C142" s="74" t="s">
        <v>59</v>
      </c>
      <c r="D142" s="70">
        <f t="shared" si="10"/>
        <v>0.55837563451776651</v>
      </c>
      <c r="E142" s="110">
        <v>83.44</v>
      </c>
      <c r="F142" s="111">
        <v>1.1279999999999999</v>
      </c>
      <c r="G142" s="107">
        <f t="shared" si="8"/>
        <v>84.567999999999998</v>
      </c>
      <c r="H142" s="72">
        <v>19.39</v>
      </c>
      <c r="I142" s="74" t="s">
        <v>60</v>
      </c>
      <c r="J142" s="71">
        <f t="shared" si="11"/>
        <v>19.39</v>
      </c>
      <c r="K142" s="72">
        <v>6311</v>
      </c>
      <c r="L142" s="74" t="s">
        <v>58</v>
      </c>
      <c r="M142" s="70">
        <f t="shared" si="5"/>
        <v>0.63109999999999999</v>
      </c>
      <c r="N142" s="72">
        <v>6587</v>
      </c>
      <c r="O142" s="74" t="s">
        <v>58</v>
      </c>
      <c r="P142" s="70">
        <f t="shared" si="6"/>
        <v>0.65869999999999995</v>
      </c>
    </row>
    <row r="143" spans="1:16">
      <c r="B143" s="108">
        <v>120</v>
      </c>
      <c r="C143" s="74" t="s">
        <v>59</v>
      </c>
      <c r="D143" s="70">
        <f t="shared" si="10"/>
        <v>0.6091370558375635</v>
      </c>
      <c r="E143" s="110">
        <v>87.26</v>
      </c>
      <c r="F143" s="111">
        <v>1.054</v>
      </c>
      <c r="G143" s="107">
        <f t="shared" si="8"/>
        <v>88.314000000000007</v>
      </c>
      <c r="H143" s="72">
        <v>20.22</v>
      </c>
      <c r="I143" s="74" t="s">
        <v>60</v>
      </c>
      <c r="J143" s="71">
        <f t="shared" si="11"/>
        <v>20.22</v>
      </c>
      <c r="K143" s="72">
        <v>6440</v>
      </c>
      <c r="L143" s="74" t="s">
        <v>58</v>
      </c>
      <c r="M143" s="70">
        <f t="shared" si="5"/>
        <v>0.64400000000000002</v>
      </c>
      <c r="N143" s="72">
        <v>6673</v>
      </c>
      <c r="O143" s="74" t="s">
        <v>58</v>
      </c>
      <c r="P143" s="70">
        <f t="shared" si="6"/>
        <v>0.6673</v>
      </c>
    </row>
    <row r="144" spans="1:16">
      <c r="B144" s="108">
        <v>130</v>
      </c>
      <c r="C144" s="74" t="s">
        <v>59</v>
      </c>
      <c r="D144" s="70">
        <f t="shared" si="10"/>
        <v>0.65989847715736039</v>
      </c>
      <c r="E144" s="110">
        <v>90.58</v>
      </c>
      <c r="F144" s="111">
        <v>0.99</v>
      </c>
      <c r="G144" s="107">
        <f t="shared" si="8"/>
        <v>91.57</v>
      </c>
      <c r="H144" s="72">
        <v>21.02</v>
      </c>
      <c r="I144" s="74" t="s">
        <v>60</v>
      </c>
      <c r="J144" s="71">
        <f t="shared" si="11"/>
        <v>21.02</v>
      </c>
      <c r="K144" s="72">
        <v>6555</v>
      </c>
      <c r="L144" s="74" t="s">
        <v>58</v>
      </c>
      <c r="M144" s="70">
        <f t="shared" si="5"/>
        <v>0.65549999999999997</v>
      </c>
      <c r="N144" s="72">
        <v>6750</v>
      </c>
      <c r="O144" s="74" t="s">
        <v>58</v>
      </c>
      <c r="P144" s="70">
        <f t="shared" si="6"/>
        <v>0.67500000000000004</v>
      </c>
    </row>
    <row r="145" spans="2:16">
      <c r="B145" s="108">
        <v>140</v>
      </c>
      <c r="C145" s="74" t="s">
        <v>59</v>
      </c>
      <c r="D145" s="70">
        <f t="shared" si="10"/>
        <v>0.71065989847715738</v>
      </c>
      <c r="E145" s="110">
        <v>93.49</v>
      </c>
      <c r="F145" s="111">
        <v>0.93389999999999995</v>
      </c>
      <c r="G145" s="107">
        <f t="shared" si="8"/>
        <v>94.423899999999989</v>
      </c>
      <c r="H145" s="72">
        <v>21.79</v>
      </c>
      <c r="I145" s="74" t="s">
        <v>60</v>
      </c>
      <c r="J145" s="71">
        <f t="shared" si="11"/>
        <v>21.79</v>
      </c>
      <c r="K145" s="72">
        <v>6661</v>
      </c>
      <c r="L145" s="74" t="s">
        <v>58</v>
      </c>
      <c r="M145" s="70">
        <f t="shared" si="5"/>
        <v>0.66609999999999991</v>
      </c>
      <c r="N145" s="72">
        <v>6819</v>
      </c>
      <c r="O145" s="74" t="s">
        <v>58</v>
      </c>
      <c r="P145" s="70">
        <f t="shared" si="6"/>
        <v>0.68189999999999995</v>
      </c>
    </row>
    <row r="146" spans="2:16">
      <c r="B146" s="108">
        <v>150</v>
      </c>
      <c r="C146" s="74" t="s">
        <v>59</v>
      </c>
      <c r="D146" s="70">
        <f t="shared" si="10"/>
        <v>0.76142131979695427</v>
      </c>
      <c r="E146" s="110">
        <v>96.03</v>
      </c>
      <c r="F146" s="111">
        <v>0.88429999999999997</v>
      </c>
      <c r="G146" s="107">
        <f t="shared" si="8"/>
        <v>96.914299999999997</v>
      </c>
      <c r="H146" s="72">
        <v>22.53</v>
      </c>
      <c r="I146" s="74" t="s">
        <v>60</v>
      </c>
      <c r="J146" s="71">
        <f t="shared" si="11"/>
        <v>22.53</v>
      </c>
      <c r="K146" s="72">
        <v>6759</v>
      </c>
      <c r="L146" s="74" t="s">
        <v>58</v>
      </c>
      <c r="M146" s="70">
        <f t="shared" si="5"/>
        <v>0.67590000000000006</v>
      </c>
      <c r="N146" s="72">
        <v>6882</v>
      </c>
      <c r="O146" s="74" t="s">
        <v>58</v>
      </c>
      <c r="P146" s="70">
        <f t="shared" si="6"/>
        <v>0.68819999999999992</v>
      </c>
    </row>
    <row r="147" spans="2:16">
      <c r="B147" s="108">
        <v>160</v>
      </c>
      <c r="C147" s="74" t="s">
        <v>59</v>
      </c>
      <c r="D147" s="70">
        <f t="shared" si="10"/>
        <v>0.81218274111675126</v>
      </c>
      <c r="E147" s="110">
        <v>98.26</v>
      </c>
      <c r="F147" s="111">
        <v>0.84009999999999996</v>
      </c>
      <c r="G147" s="107">
        <f t="shared" si="8"/>
        <v>99.100100000000012</v>
      </c>
      <c r="H147" s="72">
        <v>23.26</v>
      </c>
      <c r="I147" s="74" t="s">
        <v>60</v>
      </c>
      <c r="J147" s="71">
        <f t="shared" si="11"/>
        <v>23.26</v>
      </c>
      <c r="K147" s="72">
        <v>6850</v>
      </c>
      <c r="L147" s="74" t="s">
        <v>58</v>
      </c>
      <c r="M147" s="70">
        <f t="shared" si="5"/>
        <v>0.68499999999999994</v>
      </c>
      <c r="N147" s="72">
        <v>6940</v>
      </c>
      <c r="O147" s="74" t="s">
        <v>58</v>
      </c>
      <c r="P147" s="70">
        <f t="shared" si="6"/>
        <v>0.69400000000000006</v>
      </c>
    </row>
    <row r="148" spans="2:16">
      <c r="B148" s="108">
        <v>170</v>
      </c>
      <c r="C148" s="74" t="s">
        <v>59</v>
      </c>
      <c r="D148" s="70">
        <f t="shared" si="10"/>
        <v>0.86294416243654826</v>
      </c>
      <c r="E148" s="110">
        <v>100.2</v>
      </c>
      <c r="F148" s="111">
        <v>0.80059999999999998</v>
      </c>
      <c r="G148" s="107">
        <f t="shared" si="8"/>
        <v>101.00060000000001</v>
      </c>
      <c r="H148" s="72">
        <v>23.98</v>
      </c>
      <c r="I148" s="74" t="s">
        <v>60</v>
      </c>
      <c r="J148" s="71">
        <f t="shared" si="11"/>
        <v>23.98</v>
      </c>
      <c r="K148" s="72">
        <v>6936</v>
      </c>
      <c r="L148" s="74" t="s">
        <v>58</v>
      </c>
      <c r="M148" s="70">
        <f t="shared" ref="M148:M158" si="12">K148/1000/10</f>
        <v>0.69359999999999999</v>
      </c>
      <c r="N148" s="72">
        <v>6993</v>
      </c>
      <c r="O148" s="74" t="s">
        <v>58</v>
      </c>
      <c r="P148" s="70">
        <f t="shared" ref="P148:P175" si="13">N148/1000/10</f>
        <v>0.69930000000000003</v>
      </c>
    </row>
    <row r="149" spans="2:16">
      <c r="B149" s="108">
        <v>180</v>
      </c>
      <c r="C149" s="74" t="s">
        <v>59</v>
      </c>
      <c r="D149" s="70">
        <f t="shared" si="10"/>
        <v>0.91370558375634514</v>
      </c>
      <c r="E149" s="110">
        <v>102</v>
      </c>
      <c r="F149" s="111">
        <v>0.76480000000000004</v>
      </c>
      <c r="G149" s="107">
        <f t="shared" ref="G149:G212" si="14">E149+F149</f>
        <v>102.76479999999999</v>
      </c>
      <c r="H149" s="72">
        <v>24.68</v>
      </c>
      <c r="I149" s="74" t="s">
        <v>60</v>
      </c>
      <c r="J149" s="71">
        <f t="shared" si="11"/>
        <v>24.68</v>
      </c>
      <c r="K149" s="72">
        <v>7017</v>
      </c>
      <c r="L149" s="74" t="s">
        <v>58</v>
      </c>
      <c r="M149" s="70">
        <f t="shared" si="12"/>
        <v>0.70169999999999999</v>
      </c>
      <c r="N149" s="72">
        <v>7043</v>
      </c>
      <c r="O149" s="74" t="s">
        <v>58</v>
      </c>
      <c r="P149" s="70">
        <f t="shared" si="13"/>
        <v>0.70430000000000004</v>
      </c>
    </row>
    <row r="150" spans="2:16">
      <c r="B150" s="108">
        <v>200</v>
      </c>
      <c r="C150" s="74" t="s">
        <v>59</v>
      </c>
      <c r="D150" s="70">
        <f t="shared" si="10"/>
        <v>1.015228426395939</v>
      </c>
      <c r="E150" s="110">
        <v>104.9</v>
      </c>
      <c r="F150" s="111">
        <v>0.70289999999999997</v>
      </c>
      <c r="G150" s="107">
        <f t="shared" si="14"/>
        <v>105.60290000000001</v>
      </c>
      <c r="H150" s="72">
        <v>26.05</v>
      </c>
      <c r="I150" s="74" t="s">
        <v>60</v>
      </c>
      <c r="J150" s="71">
        <f t="shared" si="11"/>
        <v>26.05</v>
      </c>
      <c r="K150" s="72">
        <v>7300</v>
      </c>
      <c r="L150" s="74" t="s">
        <v>58</v>
      </c>
      <c r="M150" s="70">
        <f t="shared" si="12"/>
        <v>0.73</v>
      </c>
      <c r="N150" s="72">
        <v>7133</v>
      </c>
      <c r="O150" s="74" t="s">
        <v>58</v>
      </c>
      <c r="P150" s="70">
        <f t="shared" si="13"/>
        <v>0.71330000000000005</v>
      </c>
    </row>
    <row r="151" spans="2:16">
      <c r="B151" s="108">
        <v>225</v>
      </c>
      <c r="C151" s="74" t="s">
        <v>59</v>
      </c>
      <c r="D151" s="70">
        <f t="shared" si="10"/>
        <v>1.1421319796954315</v>
      </c>
      <c r="E151" s="110">
        <v>107.7</v>
      </c>
      <c r="F151" s="111">
        <v>0.63919999999999999</v>
      </c>
      <c r="G151" s="107">
        <f t="shared" si="14"/>
        <v>108.33920000000001</v>
      </c>
      <c r="H151" s="72">
        <v>27.73</v>
      </c>
      <c r="I151" s="74" t="s">
        <v>60</v>
      </c>
      <c r="J151" s="71">
        <f t="shared" si="11"/>
        <v>27.73</v>
      </c>
      <c r="K151" s="72">
        <v>7692</v>
      </c>
      <c r="L151" s="74" t="s">
        <v>58</v>
      </c>
      <c r="M151" s="70">
        <f t="shared" si="12"/>
        <v>0.76919999999999999</v>
      </c>
      <c r="N151" s="72">
        <v>7233</v>
      </c>
      <c r="O151" s="74" t="s">
        <v>58</v>
      </c>
      <c r="P151" s="70">
        <f t="shared" si="13"/>
        <v>0.72329999999999994</v>
      </c>
    </row>
    <row r="152" spans="2:16">
      <c r="B152" s="108">
        <v>250</v>
      </c>
      <c r="C152" s="74" t="s">
        <v>59</v>
      </c>
      <c r="D152" s="70">
        <f t="shared" si="10"/>
        <v>1.2690355329949239</v>
      </c>
      <c r="E152" s="110">
        <v>109.9</v>
      </c>
      <c r="F152" s="111">
        <v>0.58689999999999998</v>
      </c>
      <c r="G152" s="107">
        <f t="shared" si="14"/>
        <v>110.48690000000001</v>
      </c>
      <c r="H152" s="72">
        <v>29.36</v>
      </c>
      <c r="I152" s="74" t="s">
        <v>60</v>
      </c>
      <c r="J152" s="71">
        <f t="shared" si="11"/>
        <v>29.36</v>
      </c>
      <c r="K152" s="72">
        <v>8048</v>
      </c>
      <c r="L152" s="74" t="s">
        <v>58</v>
      </c>
      <c r="M152" s="70">
        <f t="shared" si="12"/>
        <v>0.80479999999999996</v>
      </c>
      <c r="N152" s="72">
        <v>7321</v>
      </c>
      <c r="O152" s="74" t="s">
        <v>58</v>
      </c>
      <c r="P152" s="70">
        <f t="shared" si="13"/>
        <v>0.73209999999999997</v>
      </c>
    </row>
    <row r="153" spans="2:16">
      <c r="B153" s="108">
        <v>275</v>
      </c>
      <c r="C153" s="74" t="s">
        <v>59</v>
      </c>
      <c r="D153" s="70">
        <f t="shared" ref="D153:D166" si="15">B153/$C$5</f>
        <v>1.3959390862944163</v>
      </c>
      <c r="E153" s="110">
        <v>111.6</v>
      </c>
      <c r="F153" s="111">
        <v>0.54310000000000003</v>
      </c>
      <c r="G153" s="107">
        <f t="shared" si="14"/>
        <v>112.14309999999999</v>
      </c>
      <c r="H153" s="72">
        <v>30.97</v>
      </c>
      <c r="I153" s="74" t="s">
        <v>60</v>
      </c>
      <c r="J153" s="71">
        <f t="shared" si="11"/>
        <v>30.97</v>
      </c>
      <c r="K153" s="72">
        <v>8377</v>
      </c>
      <c r="L153" s="74" t="s">
        <v>58</v>
      </c>
      <c r="M153" s="70">
        <f t="shared" si="12"/>
        <v>0.83770000000000011</v>
      </c>
      <c r="N153" s="72">
        <v>7402</v>
      </c>
      <c r="O153" s="74" t="s">
        <v>58</v>
      </c>
      <c r="P153" s="70">
        <f t="shared" si="13"/>
        <v>0.74019999999999997</v>
      </c>
    </row>
    <row r="154" spans="2:16">
      <c r="B154" s="108">
        <v>300</v>
      </c>
      <c r="C154" s="74" t="s">
        <v>59</v>
      </c>
      <c r="D154" s="70">
        <f t="shared" si="15"/>
        <v>1.5228426395939085</v>
      </c>
      <c r="E154" s="110">
        <v>112.9</v>
      </c>
      <c r="F154" s="111">
        <v>0.50590000000000002</v>
      </c>
      <c r="G154" s="107">
        <f t="shared" si="14"/>
        <v>113.4059</v>
      </c>
      <c r="H154" s="72">
        <v>32.549999999999997</v>
      </c>
      <c r="I154" s="74" t="s">
        <v>60</v>
      </c>
      <c r="J154" s="71">
        <f t="shared" si="11"/>
        <v>32.549999999999997</v>
      </c>
      <c r="K154" s="72">
        <v>8685</v>
      </c>
      <c r="L154" s="74" t="s">
        <v>58</v>
      </c>
      <c r="M154" s="70">
        <f t="shared" si="12"/>
        <v>0.86850000000000005</v>
      </c>
      <c r="N154" s="72">
        <v>7476</v>
      </c>
      <c r="O154" s="74" t="s">
        <v>58</v>
      </c>
      <c r="P154" s="70">
        <f t="shared" si="13"/>
        <v>0.74760000000000004</v>
      </c>
    </row>
    <row r="155" spans="2:16">
      <c r="B155" s="108">
        <v>325</v>
      </c>
      <c r="C155" s="74" t="s">
        <v>59</v>
      </c>
      <c r="D155" s="70">
        <f t="shared" si="15"/>
        <v>1.649746192893401</v>
      </c>
      <c r="E155" s="110">
        <v>113.9</v>
      </c>
      <c r="F155" s="111">
        <v>0.47370000000000001</v>
      </c>
      <c r="G155" s="107">
        <f t="shared" si="14"/>
        <v>114.3737</v>
      </c>
      <c r="H155" s="72">
        <v>34.130000000000003</v>
      </c>
      <c r="I155" s="74" t="s">
        <v>60</v>
      </c>
      <c r="J155" s="71">
        <f t="shared" si="11"/>
        <v>34.130000000000003</v>
      </c>
      <c r="K155" s="72">
        <v>8976</v>
      </c>
      <c r="L155" s="74" t="s">
        <v>58</v>
      </c>
      <c r="M155" s="70">
        <f t="shared" si="12"/>
        <v>0.89760000000000006</v>
      </c>
      <c r="N155" s="72">
        <v>7544</v>
      </c>
      <c r="O155" s="74" t="s">
        <v>58</v>
      </c>
      <c r="P155" s="70">
        <f t="shared" si="13"/>
        <v>0.75439999999999996</v>
      </c>
    </row>
    <row r="156" spans="2:16">
      <c r="B156" s="108">
        <v>350</v>
      </c>
      <c r="C156" s="74" t="s">
        <v>59</v>
      </c>
      <c r="D156" s="70">
        <f t="shared" si="15"/>
        <v>1.7766497461928934</v>
      </c>
      <c r="E156" s="110">
        <v>114.7</v>
      </c>
      <c r="F156" s="111">
        <v>0.44569999999999999</v>
      </c>
      <c r="G156" s="107">
        <f t="shared" si="14"/>
        <v>115.14570000000001</v>
      </c>
      <c r="H156" s="72">
        <v>35.68</v>
      </c>
      <c r="I156" s="74" t="s">
        <v>60</v>
      </c>
      <c r="J156" s="71">
        <f t="shared" si="11"/>
        <v>35.68</v>
      </c>
      <c r="K156" s="72">
        <v>9253</v>
      </c>
      <c r="L156" s="74" t="s">
        <v>58</v>
      </c>
      <c r="M156" s="70">
        <f t="shared" si="12"/>
        <v>0.92530000000000001</v>
      </c>
      <c r="N156" s="72">
        <v>7609</v>
      </c>
      <c r="O156" s="74" t="s">
        <v>58</v>
      </c>
      <c r="P156" s="70">
        <f t="shared" si="13"/>
        <v>0.76090000000000002</v>
      </c>
    </row>
    <row r="157" spans="2:16">
      <c r="B157" s="108">
        <v>375</v>
      </c>
      <c r="C157" s="74" t="s">
        <v>59</v>
      </c>
      <c r="D157" s="70">
        <f t="shared" si="15"/>
        <v>1.9035532994923858</v>
      </c>
      <c r="E157" s="110">
        <v>115.4</v>
      </c>
      <c r="F157" s="111">
        <v>0.42109999999999997</v>
      </c>
      <c r="G157" s="107">
        <f t="shared" si="14"/>
        <v>115.8211</v>
      </c>
      <c r="H157" s="72">
        <v>37.229999999999997</v>
      </c>
      <c r="I157" s="74" t="s">
        <v>60</v>
      </c>
      <c r="J157" s="71">
        <f t="shared" si="11"/>
        <v>37.229999999999997</v>
      </c>
      <c r="K157" s="72">
        <v>9518</v>
      </c>
      <c r="L157" s="74" t="s">
        <v>58</v>
      </c>
      <c r="M157" s="70">
        <f t="shared" si="12"/>
        <v>0.95180000000000009</v>
      </c>
      <c r="N157" s="72">
        <v>7670</v>
      </c>
      <c r="O157" s="74" t="s">
        <v>58</v>
      </c>
      <c r="P157" s="70">
        <f t="shared" si="13"/>
        <v>0.76700000000000002</v>
      </c>
    </row>
    <row r="158" spans="2:16">
      <c r="B158" s="108">
        <v>400</v>
      </c>
      <c r="C158" s="74" t="s">
        <v>59</v>
      </c>
      <c r="D158" s="70">
        <f t="shared" si="15"/>
        <v>2.030456852791878</v>
      </c>
      <c r="E158" s="110">
        <v>116.1</v>
      </c>
      <c r="F158" s="111">
        <v>0.3992</v>
      </c>
      <c r="G158" s="107">
        <f t="shared" si="14"/>
        <v>116.49919999999999</v>
      </c>
      <c r="H158" s="72">
        <v>38.770000000000003</v>
      </c>
      <c r="I158" s="74" t="s">
        <v>60</v>
      </c>
      <c r="J158" s="71">
        <f t="shared" si="11"/>
        <v>38.770000000000003</v>
      </c>
      <c r="K158" s="72">
        <v>9773</v>
      </c>
      <c r="L158" s="74" t="s">
        <v>58</v>
      </c>
      <c r="M158" s="70">
        <f t="shared" si="12"/>
        <v>0.97729999999999995</v>
      </c>
      <c r="N158" s="72">
        <v>7727</v>
      </c>
      <c r="O158" s="74" t="s">
        <v>58</v>
      </c>
      <c r="P158" s="70">
        <f t="shared" si="13"/>
        <v>0.77270000000000005</v>
      </c>
    </row>
    <row r="159" spans="2:16">
      <c r="B159" s="108">
        <v>450</v>
      </c>
      <c r="C159" s="74" t="s">
        <v>59</v>
      </c>
      <c r="D159" s="70">
        <f t="shared" si="15"/>
        <v>2.2842639593908629</v>
      </c>
      <c r="E159" s="110">
        <v>118.3</v>
      </c>
      <c r="F159" s="111">
        <v>0.36209999999999998</v>
      </c>
      <c r="G159" s="107">
        <f t="shared" si="14"/>
        <v>118.6621</v>
      </c>
      <c r="H159" s="72">
        <v>41.82</v>
      </c>
      <c r="I159" s="74" t="s">
        <v>60</v>
      </c>
      <c r="J159" s="71">
        <f t="shared" si="11"/>
        <v>41.82</v>
      </c>
      <c r="K159" s="72">
        <v>1.07</v>
      </c>
      <c r="L159" s="73" t="s">
        <v>60</v>
      </c>
      <c r="M159" s="71">
        <f t="shared" ref="M159:M217" si="16">K159</f>
        <v>1.07</v>
      </c>
      <c r="N159" s="72">
        <v>7835</v>
      </c>
      <c r="O159" s="74" t="s">
        <v>58</v>
      </c>
      <c r="P159" s="70">
        <f t="shared" si="13"/>
        <v>0.78349999999999997</v>
      </c>
    </row>
    <row r="160" spans="2:16">
      <c r="B160" s="108">
        <v>500</v>
      </c>
      <c r="C160" s="74" t="s">
        <v>59</v>
      </c>
      <c r="D160" s="70">
        <f t="shared" si="15"/>
        <v>2.5380710659898478</v>
      </c>
      <c r="E160" s="110">
        <v>118.7</v>
      </c>
      <c r="F160" s="111">
        <v>0.33169999999999999</v>
      </c>
      <c r="G160" s="107">
        <f t="shared" si="14"/>
        <v>119.0317</v>
      </c>
      <c r="H160" s="72">
        <v>44.83</v>
      </c>
      <c r="I160" s="74" t="s">
        <v>60</v>
      </c>
      <c r="J160" s="71">
        <f t="shared" si="11"/>
        <v>44.83</v>
      </c>
      <c r="K160" s="72">
        <v>1.1499999999999999</v>
      </c>
      <c r="L160" s="74" t="s">
        <v>60</v>
      </c>
      <c r="M160" s="71">
        <f t="shared" si="16"/>
        <v>1.1499999999999999</v>
      </c>
      <c r="N160" s="72">
        <v>7934</v>
      </c>
      <c r="O160" s="74" t="s">
        <v>58</v>
      </c>
      <c r="P160" s="70">
        <f t="shared" si="13"/>
        <v>0.79339999999999999</v>
      </c>
    </row>
    <row r="161" spans="2:16">
      <c r="B161" s="108">
        <v>550</v>
      </c>
      <c r="C161" s="74" t="s">
        <v>59</v>
      </c>
      <c r="D161" s="70">
        <f t="shared" si="15"/>
        <v>2.7918781725888326</v>
      </c>
      <c r="E161" s="110">
        <v>118.8</v>
      </c>
      <c r="F161" s="111">
        <v>0.30630000000000002</v>
      </c>
      <c r="G161" s="107">
        <f t="shared" si="14"/>
        <v>119.10629999999999</v>
      </c>
      <c r="H161" s="72">
        <v>47.83</v>
      </c>
      <c r="I161" s="74" t="s">
        <v>60</v>
      </c>
      <c r="J161" s="71">
        <f t="shared" si="11"/>
        <v>47.83</v>
      </c>
      <c r="K161" s="72">
        <v>1.23</v>
      </c>
      <c r="L161" s="74" t="s">
        <v>60</v>
      </c>
      <c r="M161" s="71">
        <f t="shared" si="16"/>
        <v>1.23</v>
      </c>
      <c r="N161" s="72">
        <v>8026</v>
      </c>
      <c r="O161" s="74" t="s">
        <v>58</v>
      </c>
      <c r="P161" s="70">
        <f t="shared" si="13"/>
        <v>0.80259999999999998</v>
      </c>
    </row>
    <row r="162" spans="2:16">
      <c r="B162" s="108">
        <v>600</v>
      </c>
      <c r="C162" s="74" t="s">
        <v>59</v>
      </c>
      <c r="D162" s="70">
        <f t="shared" si="15"/>
        <v>3.0456852791878171</v>
      </c>
      <c r="E162" s="110">
        <v>118.9</v>
      </c>
      <c r="F162" s="111">
        <v>0.2848</v>
      </c>
      <c r="G162" s="107">
        <f t="shared" si="14"/>
        <v>119.18480000000001</v>
      </c>
      <c r="H162" s="72">
        <v>50.84</v>
      </c>
      <c r="I162" s="74" t="s">
        <v>60</v>
      </c>
      <c r="J162" s="71">
        <f t="shared" si="11"/>
        <v>50.84</v>
      </c>
      <c r="K162" s="72">
        <v>1.3</v>
      </c>
      <c r="L162" s="74" t="s">
        <v>60</v>
      </c>
      <c r="M162" s="71">
        <f t="shared" si="16"/>
        <v>1.3</v>
      </c>
      <c r="N162" s="72">
        <v>8114</v>
      </c>
      <c r="O162" s="74" t="s">
        <v>58</v>
      </c>
      <c r="P162" s="70">
        <f t="shared" si="13"/>
        <v>0.81140000000000012</v>
      </c>
    </row>
    <row r="163" spans="2:16">
      <c r="B163" s="108">
        <v>650</v>
      </c>
      <c r="C163" s="74" t="s">
        <v>59</v>
      </c>
      <c r="D163" s="70">
        <f t="shared" si="15"/>
        <v>3.2994923857868019</v>
      </c>
      <c r="E163" s="110">
        <v>118.8</v>
      </c>
      <c r="F163" s="111">
        <v>0.26629999999999998</v>
      </c>
      <c r="G163" s="107">
        <f t="shared" si="14"/>
        <v>119.0663</v>
      </c>
      <c r="H163" s="72">
        <v>53.84</v>
      </c>
      <c r="I163" s="74" t="s">
        <v>60</v>
      </c>
      <c r="J163" s="71">
        <f t="shared" si="11"/>
        <v>53.84</v>
      </c>
      <c r="K163" s="72">
        <v>1.37</v>
      </c>
      <c r="L163" s="74" t="s">
        <v>60</v>
      </c>
      <c r="M163" s="71">
        <f t="shared" si="16"/>
        <v>1.37</v>
      </c>
      <c r="N163" s="72">
        <v>8199</v>
      </c>
      <c r="O163" s="74" t="s">
        <v>58</v>
      </c>
      <c r="P163" s="70">
        <f t="shared" si="13"/>
        <v>0.81989999999999996</v>
      </c>
    </row>
    <row r="164" spans="2:16">
      <c r="B164" s="108">
        <v>700</v>
      </c>
      <c r="C164" s="74" t="s">
        <v>59</v>
      </c>
      <c r="D164" s="70">
        <f t="shared" si="15"/>
        <v>3.5532994923857868</v>
      </c>
      <c r="E164" s="110">
        <v>118.6</v>
      </c>
      <c r="F164" s="111">
        <v>0.25009999999999999</v>
      </c>
      <c r="G164" s="107">
        <f t="shared" si="14"/>
        <v>118.8501</v>
      </c>
      <c r="H164" s="72">
        <v>56.85</v>
      </c>
      <c r="I164" s="74" t="s">
        <v>60</v>
      </c>
      <c r="J164" s="71">
        <f t="shared" si="11"/>
        <v>56.85</v>
      </c>
      <c r="K164" s="72">
        <v>1.44</v>
      </c>
      <c r="L164" s="74" t="s">
        <v>60</v>
      </c>
      <c r="M164" s="71">
        <f t="shared" si="16"/>
        <v>1.44</v>
      </c>
      <c r="N164" s="72">
        <v>8280</v>
      </c>
      <c r="O164" s="74" t="s">
        <v>58</v>
      </c>
      <c r="P164" s="70">
        <f t="shared" si="13"/>
        <v>0.82799999999999996</v>
      </c>
    </row>
    <row r="165" spans="2:16">
      <c r="B165" s="108">
        <v>800</v>
      </c>
      <c r="C165" s="74" t="s">
        <v>59</v>
      </c>
      <c r="D165" s="70">
        <f t="shared" si="15"/>
        <v>4.0609137055837561</v>
      </c>
      <c r="E165" s="110">
        <v>118.1</v>
      </c>
      <c r="F165" s="111">
        <v>0.2235</v>
      </c>
      <c r="G165" s="107">
        <f t="shared" si="14"/>
        <v>118.3235</v>
      </c>
      <c r="H165" s="72">
        <v>62.89</v>
      </c>
      <c r="I165" s="74" t="s">
        <v>60</v>
      </c>
      <c r="J165" s="71">
        <f t="shared" si="11"/>
        <v>62.89</v>
      </c>
      <c r="K165" s="72">
        <v>1.67</v>
      </c>
      <c r="L165" s="74" t="s">
        <v>60</v>
      </c>
      <c r="M165" s="71">
        <f t="shared" si="16"/>
        <v>1.67</v>
      </c>
      <c r="N165" s="72">
        <v>8434</v>
      </c>
      <c r="O165" s="74" t="s">
        <v>58</v>
      </c>
      <c r="P165" s="70">
        <f t="shared" si="13"/>
        <v>0.84339999999999993</v>
      </c>
    </row>
    <row r="166" spans="2:16">
      <c r="B166" s="108">
        <v>900</v>
      </c>
      <c r="C166" s="74" t="s">
        <v>59</v>
      </c>
      <c r="D166" s="70">
        <f t="shared" si="15"/>
        <v>4.5685279187817258</v>
      </c>
      <c r="E166" s="110">
        <v>117.4</v>
      </c>
      <c r="F166" s="111">
        <v>0.20219999999999999</v>
      </c>
      <c r="G166" s="107">
        <f t="shared" si="14"/>
        <v>117.60220000000001</v>
      </c>
      <c r="H166" s="72">
        <v>68.95</v>
      </c>
      <c r="I166" s="74" t="s">
        <v>60</v>
      </c>
      <c r="J166" s="71">
        <f t="shared" si="11"/>
        <v>68.95</v>
      </c>
      <c r="K166" s="72">
        <v>1.88</v>
      </c>
      <c r="L166" s="74" t="s">
        <v>60</v>
      </c>
      <c r="M166" s="71">
        <f t="shared" si="16"/>
        <v>1.88</v>
      </c>
      <c r="N166" s="72">
        <v>8581</v>
      </c>
      <c r="O166" s="74" t="s">
        <v>58</v>
      </c>
      <c r="P166" s="70">
        <f t="shared" si="13"/>
        <v>0.85809999999999997</v>
      </c>
    </row>
    <row r="167" spans="2:16">
      <c r="B167" s="108">
        <v>1</v>
      </c>
      <c r="C167" s="73" t="s">
        <v>61</v>
      </c>
      <c r="D167" s="70">
        <f t="shared" ref="D167:D228" si="17">B167*1000/$C$5</f>
        <v>5.0761421319796955</v>
      </c>
      <c r="E167" s="110">
        <v>116.6</v>
      </c>
      <c r="F167" s="111">
        <v>0.18490000000000001</v>
      </c>
      <c r="G167" s="107">
        <f t="shared" si="14"/>
        <v>116.78489999999999</v>
      </c>
      <c r="H167" s="72">
        <v>75.06</v>
      </c>
      <c r="I167" s="74" t="s">
        <v>60</v>
      </c>
      <c r="J167" s="71">
        <f t="shared" ref="J167:J193" si="18">H167</f>
        <v>75.06</v>
      </c>
      <c r="K167" s="72">
        <v>2.0699999999999998</v>
      </c>
      <c r="L167" s="74" t="s">
        <v>60</v>
      </c>
      <c r="M167" s="71">
        <f t="shared" si="16"/>
        <v>2.0699999999999998</v>
      </c>
      <c r="N167" s="72">
        <v>8722</v>
      </c>
      <c r="O167" s="74" t="s">
        <v>58</v>
      </c>
      <c r="P167" s="70">
        <f t="shared" si="13"/>
        <v>0.87219999999999998</v>
      </c>
    </row>
    <row r="168" spans="2:16">
      <c r="B168" s="108">
        <v>1.1000000000000001</v>
      </c>
      <c r="C168" s="74" t="s">
        <v>61</v>
      </c>
      <c r="D168" s="70">
        <f t="shared" si="17"/>
        <v>5.5837563451776653</v>
      </c>
      <c r="E168" s="110">
        <v>115.6</v>
      </c>
      <c r="F168" s="111">
        <v>0.17050000000000001</v>
      </c>
      <c r="G168" s="107">
        <f t="shared" si="14"/>
        <v>115.7705</v>
      </c>
      <c r="H168" s="72">
        <v>81.22</v>
      </c>
      <c r="I168" s="74" t="s">
        <v>60</v>
      </c>
      <c r="J168" s="71">
        <f t="shared" si="18"/>
        <v>81.22</v>
      </c>
      <c r="K168" s="72">
        <v>2.25</v>
      </c>
      <c r="L168" s="74" t="s">
        <v>60</v>
      </c>
      <c r="M168" s="71">
        <f t="shared" si="16"/>
        <v>2.25</v>
      </c>
      <c r="N168" s="72">
        <v>8860</v>
      </c>
      <c r="O168" s="74" t="s">
        <v>58</v>
      </c>
      <c r="P168" s="70">
        <f t="shared" si="13"/>
        <v>0.8859999999999999</v>
      </c>
    </row>
    <row r="169" spans="2:16">
      <c r="B169" s="108">
        <v>1.2</v>
      </c>
      <c r="C169" s="74" t="s">
        <v>61</v>
      </c>
      <c r="D169" s="70">
        <f t="shared" si="17"/>
        <v>6.0913705583756341</v>
      </c>
      <c r="E169" s="110">
        <v>114.6</v>
      </c>
      <c r="F169" s="111">
        <v>0.1583</v>
      </c>
      <c r="G169" s="107">
        <f t="shared" si="14"/>
        <v>114.75829999999999</v>
      </c>
      <c r="H169" s="72">
        <v>87.43</v>
      </c>
      <c r="I169" s="74" t="s">
        <v>60</v>
      </c>
      <c r="J169" s="71">
        <f t="shared" si="18"/>
        <v>87.43</v>
      </c>
      <c r="K169" s="72">
        <v>2.41</v>
      </c>
      <c r="L169" s="74" t="s">
        <v>60</v>
      </c>
      <c r="M169" s="71">
        <f t="shared" si="16"/>
        <v>2.41</v>
      </c>
      <c r="N169" s="72">
        <v>8994</v>
      </c>
      <c r="O169" s="74" t="s">
        <v>58</v>
      </c>
      <c r="P169" s="70">
        <f t="shared" si="13"/>
        <v>0.89939999999999998</v>
      </c>
    </row>
    <row r="170" spans="2:16">
      <c r="B170" s="108">
        <v>1.3</v>
      </c>
      <c r="C170" s="74" t="s">
        <v>61</v>
      </c>
      <c r="D170" s="70">
        <f t="shared" si="17"/>
        <v>6.5989847715736039</v>
      </c>
      <c r="E170" s="110">
        <v>113.5</v>
      </c>
      <c r="F170" s="111">
        <v>0.14779999999999999</v>
      </c>
      <c r="G170" s="107">
        <f t="shared" si="14"/>
        <v>113.6478</v>
      </c>
      <c r="H170" s="72">
        <v>93.69</v>
      </c>
      <c r="I170" s="74" t="s">
        <v>60</v>
      </c>
      <c r="J170" s="71">
        <f t="shared" si="18"/>
        <v>93.69</v>
      </c>
      <c r="K170" s="72">
        <v>2.57</v>
      </c>
      <c r="L170" s="74" t="s">
        <v>60</v>
      </c>
      <c r="M170" s="71">
        <f t="shared" si="16"/>
        <v>2.57</v>
      </c>
      <c r="N170" s="72">
        <v>9126</v>
      </c>
      <c r="O170" s="74" t="s">
        <v>58</v>
      </c>
      <c r="P170" s="70">
        <f t="shared" si="13"/>
        <v>0.91259999999999997</v>
      </c>
    </row>
    <row r="171" spans="2:16">
      <c r="B171" s="108">
        <v>1.4</v>
      </c>
      <c r="C171" s="74" t="s">
        <v>61</v>
      </c>
      <c r="D171" s="70">
        <f t="shared" si="17"/>
        <v>7.1065989847715736</v>
      </c>
      <c r="E171" s="110">
        <v>112.4</v>
      </c>
      <c r="F171" s="111">
        <v>0.13869999999999999</v>
      </c>
      <c r="G171" s="107">
        <f t="shared" si="14"/>
        <v>112.53870000000001</v>
      </c>
      <c r="H171" s="72">
        <v>100.02</v>
      </c>
      <c r="I171" s="74" t="s">
        <v>60</v>
      </c>
      <c r="J171" s="71">
        <f t="shared" si="18"/>
        <v>100.02</v>
      </c>
      <c r="K171" s="72">
        <v>2.72</v>
      </c>
      <c r="L171" s="74" t="s">
        <v>60</v>
      </c>
      <c r="M171" s="71">
        <f t="shared" si="16"/>
        <v>2.72</v>
      </c>
      <c r="N171" s="72">
        <v>9256</v>
      </c>
      <c r="O171" s="74" t="s">
        <v>58</v>
      </c>
      <c r="P171" s="70">
        <f t="shared" si="13"/>
        <v>0.92559999999999998</v>
      </c>
    </row>
    <row r="172" spans="2:16">
      <c r="B172" s="108">
        <v>1.5</v>
      </c>
      <c r="C172" s="74" t="s">
        <v>61</v>
      </c>
      <c r="D172" s="70">
        <f t="shared" si="17"/>
        <v>7.6142131979695433</v>
      </c>
      <c r="E172" s="110">
        <v>111.3</v>
      </c>
      <c r="F172" s="111">
        <v>0.13070000000000001</v>
      </c>
      <c r="G172" s="107">
        <f t="shared" si="14"/>
        <v>111.4307</v>
      </c>
      <c r="H172" s="72">
        <v>106.41</v>
      </c>
      <c r="I172" s="74" t="s">
        <v>60</v>
      </c>
      <c r="J172" s="71">
        <f t="shared" si="18"/>
        <v>106.41</v>
      </c>
      <c r="K172" s="72">
        <v>2.87</v>
      </c>
      <c r="L172" s="74" t="s">
        <v>60</v>
      </c>
      <c r="M172" s="71">
        <f t="shared" si="16"/>
        <v>2.87</v>
      </c>
      <c r="N172" s="72">
        <v>9385</v>
      </c>
      <c r="O172" s="74" t="s">
        <v>58</v>
      </c>
      <c r="P172" s="70">
        <f t="shared" si="13"/>
        <v>0.9385</v>
      </c>
    </row>
    <row r="173" spans="2:16">
      <c r="B173" s="108">
        <v>1.6</v>
      </c>
      <c r="C173" s="74" t="s">
        <v>61</v>
      </c>
      <c r="D173" s="70">
        <f t="shared" si="17"/>
        <v>8.1218274111675122</v>
      </c>
      <c r="E173" s="110">
        <v>110.2</v>
      </c>
      <c r="F173" s="111">
        <v>0.1236</v>
      </c>
      <c r="G173" s="107">
        <f t="shared" si="14"/>
        <v>110.3236</v>
      </c>
      <c r="H173" s="72">
        <v>112.87</v>
      </c>
      <c r="I173" s="74" t="s">
        <v>60</v>
      </c>
      <c r="J173" s="71">
        <f t="shared" si="18"/>
        <v>112.87</v>
      </c>
      <c r="K173" s="72">
        <v>3.01</v>
      </c>
      <c r="L173" s="74" t="s">
        <v>60</v>
      </c>
      <c r="M173" s="71">
        <f t="shared" si="16"/>
        <v>3.01</v>
      </c>
      <c r="N173" s="72">
        <v>9513</v>
      </c>
      <c r="O173" s="74" t="s">
        <v>58</v>
      </c>
      <c r="P173" s="70">
        <f t="shared" si="13"/>
        <v>0.95130000000000003</v>
      </c>
    </row>
    <row r="174" spans="2:16">
      <c r="B174" s="108">
        <v>1.7</v>
      </c>
      <c r="C174" s="74" t="s">
        <v>61</v>
      </c>
      <c r="D174" s="70">
        <f t="shared" si="17"/>
        <v>8.6294416243654819</v>
      </c>
      <c r="E174" s="110">
        <v>109</v>
      </c>
      <c r="F174" s="111">
        <v>0.1173</v>
      </c>
      <c r="G174" s="107">
        <f t="shared" si="14"/>
        <v>109.1173</v>
      </c>
      <c r="H174" s="72">
        <v>119.39</v>
      </c>
      <c r="I174" s="74" t="s">
        <v>60</v>
      </c>
      <c r="J174" s="71">
        <f t="shared" si="18"/>
        <v>119.39</v>
      </c>
      <c r="K174" s="72">
        <v>3.15</v>
      </c>
      <c r="L174" s="74" t="s">
        <v>60</v>
      </c>
      <c r="M174" s="71">
        <f t="shared" si="16"/>
        <v>3.15</v>
      </c>
      <c r="N174" s="72">
        <v>9640</v>
      </c>
      <c r="O174" s="74" t="s">
        <v>58</v>
      </c>
      <c r="P174" s="70">
        <f t="shared" si="13"/>
        <v>0.96400000000000008</v>
      </c>
    </row>
    <row r="175" spans="2:16">
      <c r="B175" s="108">
        <v>1.8</v>
      </c>
      <c r="C175" s="74" t="s">
        <v>61</v>
      </c>
      <c r="D175" s="70">
        <f t="shared" si="17"/>
        <v>9.1370558375634516</v>
      </c>
      <c r="E175" s="110">
        <v>107.9</v>
      </c>
      <c r="F175" s="111">
        <v>0.11169999999999999</v>
      </c>
      <c r="G175" s="107">
        <f t="shared" si="14"/>
        <v>108.0117</v>
      </c>
      <c r="H175" s="72">
        <v>125.98</v>
      </c>
      <c r="I175" s="74" t="s">
        <v>60</v>
      </c>
      <c r="J175" s="71">
        <f t="shared" si="18"/>
        <v>125.98</v>
      </c>
      <c r="K175" s="72">
        <v>3.29</v>
      </c>
      <c r="L175" s="74" t="s">
        <v>60</v>
      </c>
      <c r="M175" s="71">
        <f t="shared" si="16"/>
        <v>3.29</v>
      </c>
      <c r="N175" s="72">
        <v>9768</v>
      </c>
      <c r="O175" s="74" t="s">
        <v>58</v>
      </c>
      <c r="P175" s="70">
        <f t="shared" si="13"/>
        <v>0.97680000000000011</v>
      </c>
    </row>
    <row r="176" spans="2:16">
      <c r="B176" s="108">
        <v>2</v>
      </c>
      <c r="C176" s="74" t="s">
        <v>61</v>
      </c>
      <c r="D176" s="70">
        <f t="shared" si="17"/>
        <v>10.152284263959391</v>
      </c>
      <c r="E176" s="110">
        <v>105.6</v>
      </c>
      <c r="F176" s="111">
        <v>0.10199999999999999</v>
      </c>
      <c r="G176" s="107">
        <f t="shared" si="14"/>
        <v>105.702</v>
      </c>
      <c r="H176" s="72">
        <v>139.38</v>
      </c>
      <c r="I176" s="74" t="s">
        <v>60</v>
      </c>
      <c r="J176" s="71">
        <f t="shared" si="18"/>
        <v>139.38</v>
      </c>
      <c r="K176" s="72">
        <v>3.79</v>
      </c>
      <c r="L176" s="74" t="s">
        <v>60</v>
      </c>
      <c r="M176" s="71">
        <f t="shared" si="16"/>
        <v>3.79</v>
      </c>
      <c r="N176" s="72">
        <v>1</v>
      </c>
      <c r="O176" s="73" t="s">
        <v>60</v>
      </c>
      <c r="P176" s="71">
        <f t="shared" ref="P176:P181" si="19">N176</f>
        <v>1</v>
      </c>
    </row>
    <row r="177" spans="1:16">
      <c r="A177" s="4"/>
      <c r="B177" s="108">
        <v>2.25</v>
      </c>
      <c r="C177" s="74" t="s">
        <v>61</v>
      </c>
      <c r="D177" s="70">
        <f t="shared" si="17"/>
        <v>11.421319796954315</v>
      </c>
      <c r="E177" s="110">
        <v>102.8</v>
      </c>
      <c r="F177" s="111">
        <v>9.2069999999999999E-2</v>
      </c>
      <c r="G177" s="107">
        <f t="shared" si="14"/>
        <v>102.89207</v>
      </c>
      <c r="H177" s="72">
        <v>156.55000000000001</v>
      </c>
      <c r="I177" s="74" t="s">
        <v>60</v>
      </c>
      <c r="J177" s="71">
        <f t="shared" si="18"/>
        <v>156.55000000000001</v>
      </c>
      <c r="K177" s="72">
        <v>4.51</v>
      </c>
      <c r="L177" s="74" t="s">
        <v>60</v>
      </c>
      <c r="M177" s="71">
        <f t="shared" si="16"/>
        <v>4.51</v>
      </c>
      <c r="N177" s="72">
        <v>1.03</v>
      </c>
      <c r="O177" s="74" t="s">
        <v>60</v>
      </c>
      <c r="P177" s="71">
        <f t="shared" si="19"/>
        <v>1.03</v>
      </c>
    </row>
    <row r="178" spans="1:16">
      <c r="B178" s="72">
        <v>2.5</v>
      </c>
      <c r="C178" s="74" t="s">
        <v>61</v>
      </c>
      <c r="D178" s="70">
        <f t="shared" si="17"/>
        <v>12.690355329949238</v>
      </c>
      <c r="E178" s="110">
        <v>100.1</v>
      </c>
      <c r="F178" s="111">
        <v>8.4019999999999997E-2</v>
      </c>
      <c r="G178" s="107">
        <f t="shared" si="14"/>
        <v>100.18401999999999</v>
      </c>
      <c r="H178" s="72">
        <v>174.18</v>
      </c>
      <c r="I178" s="74" t="s">
        <v>60</v>
      </c>
      <c r="J178" s="71">
        <f t="shared" si="18"/>
        <v>174.18</v>
      </c>
      <c r="K178" s="72">
        <v>5.15</v>
      </c>
      <c r="L178" s="74" t="s">
        <v>60</v>
      </c>
      <c r="M178" s="71">
        <f t="shared" si="16"/>
        <v>5.15</v>
      </c>
      <c r="N178" s="72">
        <v>1.07</v>
      </c>
      <c r="O178" s="74" t="s">
        <v>60</v>
      </c>
      <c r="P178" s="71">
        <f t="shared" si="19"/>
        <v>1.07</v>
      </c>
    </row>
    <row r="179" spans="1:16">
      <c r="B179" s="108">
        <v>2.75</v>
      </c>
      <c r="C179" s="109" t="s">
        <v>61</v>
      </c>
      <c r="D179" s="70">
        <f t="shared" si="17"/>
        <v>13.959390862944163</v>
      </c>
      <c r="E179" s="110">
        <v>97.47</v>
      </c>
      <c r="F179" s="111">
        <v>7.7329999999999996E-2</v>
      </c>
      <c r="G179" s="107">
        <f t="shared" si="14"/>
        <v>97.547330000000002</v>
      </c>
      <c r="H179" s="72">
        <v>192.28</v>
      </c>
      <c r="I179" s="74" t="s">
        <v>60</v>
      </c>
      <c r="J179" s="71">
        <f t="shared" si="18"/>
        <v>192.28</v>
      </c>
      <c r="K179" s="72">
        <v>5.75</v>
      </c>
      <c r="L179" s="74" t="s">
        <v>60</v>
      </c>
      <c r="M179" s="71">
        <f t="shared" si="16"/>
        <v>5.75</v>
      </c>
      <c r="N179" s="72">
        <v>1.1000000000000001</v>
      </c>
      <c r="O179" s="74" t="s">
        <v>60</v>
      </c>
      <c r="P179" s="71">
        <f t="shared" si="19"/>
        <v>1.1000000000000001</v>
      </c>
    </row>
    <row r="180" spans="1:16">
      <c r="B180" s="108">
        <v>3</v>
      </c>
      <c r="C180" s="109" t="s">
        <v>61</v>
      </c>
      <c r="D180" s="70">
        <f t="shared" si="17"/>
        <v>15.228426395939087</v>
      </c>
      <c r="E180" s="110">
        <v>94.95</v>
      </c>
      <c r="F180" s="111">
        <v>7.1679999999999994E-2</v>
      </c>
      <c r="G180" s="107">
        <f t="shared" si="14"/>
        <v>95.021680000000003</v>
      </c>
      <c r="H180" s="72">
        <v>210.87</v>
      </c>
      <c r="I180" s="74" t="s">
        <v>60</v>
      </c>
      <c r="J180" s="71">
        <f t="shared" si="18"/>
        <v>210.87</v>
      </c>
      <c r="K180" s="72">
        <v>6.33</v>
      </c>
      <c r="L180" s="74" t="s">
        <v>60</v>
      </c>
      <c r="M180" s="71">
        <f t="shared" si="16"/>
        <v>6.33</v>
      </c>
      <c r="N180" s="72">
        <v>1.1299999999999999</v>
      </c>
      <c r="O180" s="74" t="s">
        <v>60</v>
      </c>
      <c r="P180" s="71">
        <f t="shared" si="19"/>
        <v>1.1299999999999999</v>
      </c>
    </row>
    <row r="181" spans="1:16">
      <c r="B181" s="108">
        <v>3.25</v>
      </c>
      <c r="C181" s="109" t="s">
        <v>61</v>
      </c>
      <c r="D181" s="70">
        <f t="shared" si="17"/>
        <v>16.497461928934012</v>
      </c>
      <c r="E181" s="110">
        <v>92.54</v>
      </c>
      <c r="F181" s="111">
        <v>6.6839999999999997E-2</v>
      </c>
      <c r="G181" s="107">
        <f t="shared" si="14"/>
        <v>92.606840000000005</v>
      </c>
      <c r="H181" s="72">
        <v>229.95</v>
      </c>
      <c r="I181" s="74" t="s">
        <v>60</v>
      </c>
      <c r="J181" s="71">
        <f t="shared" si="18"/>
        <v>229.95</v>
      </c>
      <c r="K181" s="72">
        <v>6.88</v>
      </c>
      <c r="L181" s="74" t="s">
        <v>60</v>
      </c>
      <c r="M181" s="71">
        <f t="shared" si="16"/>
        <v>6.88</v>
      </c>
      <c r="N181" s="72">
        <v>1.17</v>
      </c>
      <c r="O181" s="74" t="s">
        <v>60</v>
      </c>
      <c r="P181" s="71">
        <f t="shared" si="19"/>
        <v>1.17</v>
      </c>
    </row>
    <row r="182" spans="1:16">
      <c r="B182" s="108">
        <v>3.5</v>
      </c>
      <c r="C182" s="109" t="s">
        <v>61</v>
      </c>
      <c r="D182" s="70">
        <f t="shared" si="17"/>
        <v>17.766497461928935</v>
      </c>
      <c r="E182" s="110">
        <v>90.22</v>
      </c>
      <c r="F182" s="111">
        <v>6.2649999999999997E-2</v>
      </c>
      <c r="G182" s="107">
        <f t="shared" si="14"/>
        <v>90.282650000000004</v>
      </c>
      <c r="H182" s="72">
        <v>249.53</v>
      </c>
      <c r="I182" s="74" t="s">
        <v>60</v>
      </c>
      <c r="J182" s="71">
        <f t="shared" si="18"/>
        <v>249.53</v>
      </c>
      <c r="K182" s="72">
        <v>7.42</v>
      </c>
      <c r="L182" s="74" t="s">
        <v>60</v>
      </c>
      <c r="M182" s="71">
        <f t="shared" si="16"/>
        <v>7.42</v>
      </c>
      <c r="N182" s="72">
        <v>1.2</v>
      </c>
      <c r="O182" s="74" t="s">
        <v>60</v>
      </c>
      <c r="P182" s="71">
        <f t="shared" ref="P182:P228" si="20">N182</f>
        <v>1.2</v>
      </c>
    </row>
    <row r="183" spans="1:16">
      <c r="B183" s="108">
        <v>3.75</v>
      </c>
      <c r="C183" s="109" t="s">
        <v>61</v>
      </c>
      <c r="D183" s="70">
        <f t="shared" si="17"/>
        <v>19.035532994923859</v>
      </c>
      <c r="E183" s="110">
        <v>87.99</v>
      </c>
      <c r="F183" s="111">
        <v>5.8970000000000002E-2</v>
      </c>
      <c r="G183" s="107">
        <f t="shared" si="14"/>
        <v>88.048969999999997</v>
      </c>
      <c r="H183" s="72">
        <v>269.61</v>
      </c>
      <c r="I183" s="74" t="s">
        <v>60</v>
      </c>
      <c r="J183" s="71">
        <f t="shared" si="18"/>
        <v>269.61</v>
      </c>
      <c r="K183" s="72">
        <v>7.94</v>
      </c>
      <c r="L183" s="74" t="s">
        <v>60</v>
      </c>
      <c r="M183" s="71">
        <f t="shared" si="16"/>
        <v>7.94</v>
      </c>
      <c r="N183" s="72">
        <v>1.24</v>
      </c>
      <c r="O183" s="74" t="s">
        <v>60</v>
      </c>
      <c r="P183" s="71">
        <f t="shared" si="20"/>
        <v>1.24</v>
      </c>
    </row>
    <row r="184" spans="1:16">
      <c r="B184" s="108">
        <v>4</v>
      </c>
      <c r="C184" s="109" t="s">
        <v>61</v>
      </c>
      <c r="D184" s="70">
        <f t="shared" si="17"/>
        <v>20.304568527918782</v>
      </c>
      <c r="E184" s="110">
        <v>85.86</v>
      </c>
      <c r="F184" s="111">
        <v>5.5730000000000002E-2</v>
      </c>
      <c r="G184" s="107">
        <f t="shared" si="14"/>
        <v>85.915729999999996</v>
      </c>
      <c r="H184" s="72">
        <v>290.18</v>
      </c>
      <c r="I184" s="74" t="s">
        <v>60</v>
      </c>
      <c r="J184" s="71">
        <f t="shared" si="18"/>
        <v>290.18</v>
      </c>
      <c r="K184" s="72">
        <v>8.4600000000000009</v>
      </c>
      <c r="L184" s="74" t="s">
        <v>60</v>
      </c>
      <c r="M184" s="71">
        <f t="shared" si="16"/>
        <v>8.4600000000000009</v>
      </c>
      <c r="N184" s="72">
        <v>1.27</v>
      </c>
      <c r="O184" s="74" t="s">
        <v>60</v>
      </c>
      <c r="P184" s="71">
        <f t="shared" si="20"/>
        <v>1.27</v>
      </c>
    </row>
    <row r="185" spans="1:16">
      <c r="B185" s="108">
        <v>4.5</v>
      </c>
      <c r="C185" s="109" t="s">
        <v>61</v>
      </c>
      <c r="D185" s="70">
        <f t="shared" si="17"/>
        <v>22.842639593908629</v>
      </c>
      <c r="E185" s="110">
        <v>81.83</v>
      </c>
      <c r="F185" s="111">
        <v>5.0250000000000003E-2</v>
      </c>
      <c r="G185" s="107">
        <f t="shared" si="14"/>
        <v>81.880250000000004</v>
      </c>
      <c r="H185" s="72">
        <v>332.87</v>
      </c>
      <c r="I185" s="74" t="s">
        <v>60</v>
      </c>
      <c r="J185" s="71">
        <f t="shared" si="18"/>
        <v>332.87</v>
      </c>
      <c r="K185" s="72">
        <v>10.39</v>
      </c>
      <c r="L185" s="74" t="s">
        <v>60</v>
      </c>
      <c r="M185" s="71">
        <f t="shared" si="16"/>
        <v>10.39</v>
      </c>
      <c r="N185" s="72">
        <v>1.35</v>
      </c>
      <c r="O185" s="74" t="s">
        <v>60</v>
      </c>
      <c r="P185" s="71">
        <f t="shared" si="20"/>
        <v>1.35</v>
      </c>
    </row>
    <row r="186" spans="1:16">
      <c r="B186" s="108">
        <v>5</v>
      </c>
      <c r="C186" s="109" t="s">
        <v>61</v>
      </c>
      <c r="D186" s="70">
        <f t="shared" si="17"/>
        <v>25.380710659898476</v>
      </c>
      <c r="E186" s="110">
        <v>78.08</v>
      </c>
      <c r="F186" s="111">
        <v>4.58E-2</v>
      </c>
      <c r="G186" s="107">
        <f t="shared" si="14"/>
        <v>78.125799999999998</v>
      </c>
      <c r="H186" s="72">
        <v>377.64</v>
      </c>
      <c r="I186" s="74" t="s">
        <v>60</v>
      </c>
      <c r="J186" s="71">
        <f t="shared" si="18"/>
        <v>377.64</v>
      </c>
      <c r="K186" s="72">
        <v>12.17</v>
      </c>
      <c r="L186" s="74" t="s">
        <v>60</v>
      </c>
      <c r="M186" s="71">
        <f t="shared" si="16"/>
        <v>12.17</v>
      </c>
      <c r="N186" s="72">
        <v>1.43</v>
      </c>
      <c r="O186" s="74" t="s">
        <v>60</v>
      </c>
      <c r="P186" s="71">
        <f t="shared" si="20"/>
        <v>1.43</v>
      </c>
    </row>
    <row r="187" spans="1:16">
      <c r="B187" s="108">
        <v>5.5</v>
      </c>
      <c r="C187" s="109" t="s">
        <v>61</v>
      </c>
      <c r="D187" s="70">
        <f t="shared" si="17"/>
        <v>27.918781725888326</v>
      </c>
      <c r="E187" s="110">
        <v>74.58</v>
      </c>
      <c r="F187" s="111">
        <v>4.2110000000000002E-2</v>
      </c>
      <c r="G187" s="107">
        <f t="shared" si="14"/>
        <v>74.622109999999992</v>
      </c>
      <c r="H187" s="72">
        <v>424.53</v>
      </c>
      <c r="I187" s="74" t="s">
        <v>60</v>
      </c>
      <c r="J187" s="71">
        <f t="shared" si="18"/>
        <v>424.53</v>
      </c>
      <c r="K187" s="72">
        <v>13.86</v>
      </c>
      <c r="L187" s="74" t="s">
        <v>60</v>
      </c>
      <c r="M187" s="71">
        <f t="shared" si="16"/>
        <v>13.86</v>
      </c>
      <c r="N187" s="72">
        <v>1.51</v>
      </c>
      <c r="O187" s="74" t="s">
        <v>60</v>
      </c>
      <c r="P187" s="71">
        <f t="shared" si="20"/>
        <v>1.51</v>
      </c>
    </row>
    <row r="188" spans="1:16">
      <c r="B188" s="108">
        <v>6</v>
      </c>
      <c r="C188" s="109" t="s">
        <v>61</v>
      </c>
      <c r="D188" s="70">
        <f t="shared" si="17"/>
        <v>30.456852791878173</v>
      </c>
      <c r="E188" s="110">
        <v>71.37</v>
      </c>
      <c r="F188" s="111">
        <v>3.9E-2</v>
      </c>
      <c r="G188" s="107">
        <f t="shared" si="14"/>
        <v>71.409000000000006</v>
      </c>
      <c r="H188" s="72">
        <v>473.57</v>
      </c>
      <c r="I188" s="74" t="s">
        <v>60</v>
      </c>
      <c r="J188" s="71">
        <f t="shared" si="18"/>
        <v>473.57</v>
      </c>
      <c r="K188" s="72">
        <v>15.5</v>
      </c>
      <c r="L188" s="74" t="s">
        <v>60</v>
      </c>
      <c r="M188" s="71">
        <f t="shared" si="16"/>
        <v>15.5</v>
      </c>
      <c r="N188" s="72">
        <v>1.59</v>
      </c>
      <c r="O188" s="74" t="s">
        <v>60</v>
      </c>
      <c r="P188" s="71">
        <f t="shared" si="20"/>
        <v>1.59</v>
      </c>
    </row>
    <row r="189" spans="1:16">
      <c r="B189" s="108">
        <v>6.5</v>
      </c>
      <c r="C189" s="109" t="s">
        <v>61</v>
      </c>
      <c r="D189" s="70">
        <f t="shared" si="17"/>
        <v>32.994923857868024</v>
      </c>
      <c r="E189" s="110">
        <v>68.83</v>
      </c>
      <c r="F189" s="111">
        <v>3.6339999999999997E-2</v>
      </c>
      <c r="G189" s="107">
        <f t="shared" si="14"/>
        <v>68.866339999999994</v>
      </c>
      <c r="H189" s="72">
        <v>524.63</v>
      </c>
      <c r="I189" s="74" t="s">
        <v>60</v>
      </c>
      <c r="J189" s="71">
        <f t="shared" si="18"/>
        <v>524.63</v>
      </c>
      <c r="K189" s="72">
        <v>17.100000000000001</v>
      </c>
      <c r="L189" s="74" t="s">
        <v>60</v>
      </c>
      <c r="M189" s="71">
        <f t="shared" si="16"/>
        <v>17.100000000000001</v>
      </c>
      <c r="N189" s="72">
        <v>1.68</v>
      </c>
      <c r="O189" s="74" t="s">
        <v>60</v>
      </c>
      <c r="P189" s="71">
        <f t="shared" si="20"/>
        <v>1.68</v>
      </c>
    </row>
    <row r="190" spans="1:16">
      <c r="B190" s="108">
        <v>7</v>
      </c>
      <c r="C190" s="109" t="s">
        <v>61</v>
      </c>
      <c r="D190" s="70">
        <f t="shared" si="17"/>
        <v>35.532994923857871</v>
      </c>
      <c r="E190" s="110">
        <v>66.47</v>
      </c>
      <c r="F190" s="111">
        <v>3.4029999999999998E-2</v>
      </c>
      <c r="G190" s="107">
        <f t="shared" si="14"/>
        <v>66.50403</v>
      </c>
      <c r="H190" s="72">
        <v>577.53</v>
      </c>
      <c r="I190" s="74" t="s">
        <v>60</v>
      </c>
      <c r="J190" s="71">
        <f t="shared" si="18"/>
        <v>577.53</v>
      </c>
      <c r="K190" s="72">
        <v>18.670000000000002</v>
      </c>
      <c r="L190" s="74" t="s">
        <v>60</v>
      </c>
      <c r="M190" s="71">
        <f t="shared" si="16"/>
        <v>18.670000000000002</v>
      </c>
      <c r="N190" s="72">
        <v>1.78</v>
      </c>
      <c r="O190" s="74" t="s">
        <v>60</v>
      </c>
      <c r="P190" s="71">
        <f t="shared" si="20"/>
        <v>1.78</v>
      </c>
    </row>
    <row r="191" spans="1:16">
      <c r="B191" s="108">
        <v>8</v>
      </c>
      <c r="C191" s="109" t="s">
        <v>61</v>
      </c>
      <c r="D191" s="70">
        <f t="shared" si="17"/>
        <v>40.609137055837564</v>
      </c>
      <c r="E191" s="110">
        <v>62.25</v>
      </c>
      <c r="F191" s="111">
        <v>3.023E-2</v>
      </c>
      <c r="G191" s="107">
        <f t="shared" si="14"/>
        <v>62.280230000000003</v>
      </c>
      <c r="H191" s="72">
        <v>688.8</v>
      </c>
      <c r="I191" s="74" t="s">
        <v>60</v>
      </c>
      <c r="J191" s="71">
        <f t="shared" si="18"/>
        <v>688.8</v>
      </c>
      <c r="K191" s="72">
        <v>24.42</v>
      </c>
      <c r="L191" s="74" t="s">
        <v>60</v>
      </c>
      <c r="M191" s="71">
        <f t="shared" si="16"/>
        <v>24.42</v>
      </c>
      <c r="N191" s="72">
        <v>1.97</v>
      </c>
      <c r="O191" s="74" t="s">
        <v>60</v>
      </c>
      <c r="P191" s="71">
        <f t="shared" si="20"/>
        <v>1.97</v>
      </c>
    </row>
    <row r="192" spans="1:16">
      <c r="B192" s="108">
        <v>9</v>
      </c>
      <c r="C192" s="109" t="s">
        <v>61</v>
      </c>
      <c r="D192" s="70">
        <f t="shared" si="17"/>
        <v>45.685279187817258</v>
      </c>
      <c r="E192" s="110">
        <v>58.58</v>
      </c>
      <c r="F192" s="111">
        <v>2.7230000000000001E-2</v>
      </c>
      <c r="G192" s="107">
        <f t="shared" si="14"/>
        <v>58.607230000000001</v>
      </c>
      <c r="H192" s="72">
        <v>807.33</v>
      </c>
      <c r="I192" s="74" t="s">
        <v>60</v>
      </c>
      <c r="J192" s="71">
        <f t="shared" si="18"/>
        <v>807.33</v>
      </c>
      <c r="K192" s="72">
        <v>29.62</v>
      </c>
      <c r="L192" s="74" t="s">
        <v>60</v>
      </c>
      <c r="M192" s="71">
        <f t="shared" si="16"/>
        <v>29.62</v>
      </c>
      <c r="N192" s="72">
        <v>2.17</v>
      </c>
      <c r="O192" s="74" t="s">
        <v>60</v>
      </c>
      <c r="P192" s="71">
        <f t="shared" si="20"/>
        <v>2.17</v>
      </c>
    </row>
    <row r="193" spans="2:16">
      <c r="B193" s="108">
        <v>10</v>
      </c>
      <c r="C193" s="109" t="s">
        <v>61</v>
      </c>
      <c r="D193" s="70">
        <f t="shared" si="17"/>
        <v>50.761421319796952</v>
      </c>
      <c r="E193" s="110">
        <v>55.37</v>
      </c>
      <c r="F193" s="111">
        <v>2.479E-2</v>
      </c>
      <c r="G193" s="107">
        <f t="shared" si="14"/>
        <v>55.39479</v>
      </c>
      <c r="H193" s="72">
        <v>933.02</v>
      </c>
      <c r="I193" s="74" t="s">
        <v>60</v>
      </c>
      <c r="J193" s="71">
        <f t="shared" si="18"/>
        <v>933.02</v>
      </c>
      <c r="K193" s="72">
        <v>34.549999999999997</v>
      </c>
      <c r="L193" s="74" t="s">
        <v>60</v>
      </c>
      <c r="M193" s="71">
        <f t="shared" si="16"/>
        <v>34.549999999999997</v>
      </c>
      <c r="N193" s="72">
        <v>2.39</v>
      </c>
      <c r="O193" s="74" t="s">
        <v>60</v>
      </c>
      <c r="P193" s="71">
        <f t="shared" si="20"/>
        <v>2.39</v>
      </c>
    </row>
    <row r="194" spans="2:16">
      <c r="B194" s="108">
        <v>11</v>
      </c>
      <c r="C194" s="109" t="s">
        <v>61</v>
      </c>
      <c r="D194" s="70">
        <f t="shared" si="17"/>
        <v>55.837563451776653</v>
      </c>
      <c r="E194" s="110">
        <v>52.54</v>
      </c>
      <c r="F194" s="111">
        <v>2.2780000000000002E-2</v>
      </c>
      <c r="G194" s="107">
        <f t="shared" si="14"/>
        <v>52.562779999999997</v>
      </c>
      <c r="H194" s="72">
        <v>1.07</v>
      </c>
      <c r="I194" s="73" t="s">
        <v>12</v>
      </c>
      <c r="J194" s="75">
        <f t="shared" ref="J194:J228" si="21">H194*1000</f>
        <v>1070</v>
      </c>
      <c r="K194" s="72">
        <v>39.32</v>
      </c>
      <c r="L194" s="74" t="s">
        <v>60</v>
      </c>
      <c r="M194" s="71">
        <f t="shared" si="16"/>
        <v>39.32</v>
      </c>
      <c r="N194" s="72">
        <v>2.62</v>
      </c>
      <c r="O194" s="74" t="s">
        <v>60</v>
      </c>
      <c r="P194" s="71">
        <f t="shared" si="20"/>
        <v>2.62</v>
      </c>
    </row>
    <row r="195" spans="2:16">
      <c r="B195" s="108">
        <v>12</v>
      </c>
      <c r="C195" s="109" t="s">
        <v>61</v>
      </c>
      <c r="D195" s="70">
        <f t="shared" si="17"/>
        <v>60.913705583756347</v>
      </c>
      <c r="E195" s="110">
        <v>50.03</v>
      </c>
      <c r="F195" s="111">
        <v>2.1080000000000002E-2</v>
      </c>
      <c r="G195" s="107">
        <f t="shared" si="14"/>
        <v>50.051079999999999</v>
      </c>
      <c r="H195" s="72">
        <v>1.21</v>
      </c>
      <c r="I195" s="74" t="s">
        <v>12</v>
      </c>
      <c r="J195" s="75">
        <f t="shared" si="21"/>
        <v>1210</v>
      </c>
      <c r="K195" s="72">
        <v>44</v>
      </c>
      <c r="L195" s="74" t="s">
        <v>60</v>
      </c>
      <c r="M195" s="71">
        <f t="shared" si="16"/>
        <v>44</v>
      </c>
      <c r="N195" s="72">
        <v>2.86</v>
      </c>
      <c r="O195" s="74" t="s">
        <v>60</v>
      </c>
      <c r="P195" s="71">
        <f t="shared" si="20"/>
        <v>2.86</v>
      </c>
    </row>
    <row r="196" spans="2:16">
      <c r="B196" s="108">
        <v>13</v>
      </c>
      <c r="C196" s="109" t="s">
        <v>61</v>
      </c>
      <c r="D196" s="70">
        <f t="shared" si="17"/>
        <v>65.989847715736047</v>
      </c>
      <c r="E196" s="110">
        <v>47.79</v>
      </c>
      <c r="F196" s="111">
        <v>1.9619999999999999E-2</v>
      </c>
      <c r="G196" s="107">
        <f t="shared" si="14"/>
        <v>47.809620000000002</v>
      </c>
      <c r="H196" s="72">
        <v>1.35</v>
      </c>
      <c r="I196" s="74" t="s">
        <v>12</v>
      </c>
      <c r="J196" s="75">
        <f t="shared" si="21"/>
        <v>1350</v>
      </c>
      <c r="K196" s="72">
        <v>48.63</v>
      </c>
      <c r="L196" s="74" t="s">
        <v>60</v>
      </c>
      <c r="M196" s="71">
        <f t="shared" si="16"/>
        <v>48.63</v>
      </c>
      <c r="N196" s="72">
        <v>3.11</v>
      </c>
      <c r="O196" s="74" t="s">
        <v>60</v>
      </c>
      <c r="P196" s="71">
        <f t="shared" si="20"/>
        <v>3.11</v>
      </c>
    </row>
    <row r="197" spans="2:16">
      <c r="B197" s="108">
        <v>14</v>
      </c>
      <c r="C197" s="109" t="s">
        <v>61</v>
      </c>
      <c r="D197" s="70">
        <f t="shared" si="17"/>
        <v>71.065989847715741</v>
      </c>
      <c r="E197" s="110">
        <v>45.77</v>
      </c>
      <c r="F197" s="111">
        <v>1.8360000000000001E-2</v>
      </c>
      <c r="G197" s="107">
        <f t="shared" si="14"/>
        <v>45.788360000000004</v>
      </c>
      <c r="H197" s="72">
        <v>1.5</v>
      </c>
      <c r="I197" s="74" t="s">
        <v>12</v>
      </c>
      <c r="J197" s="75">
        <f t="shared" si="21"/>
        <v>1500</v>
      </c>
      <c r="K197" s="72">
        <v>53.23</v>
      </c>
      <c r="L197" s="74" t="s">
        <v>60</v>
      </c>
      <c r="M197" s="71">
        <f t="shared" si="16"/>
        <v>53.23</v>
      </c>
      <c r="N197" s="72">
        <v>3.37</v>
      </c>
      <c r="O197" s="74" t="s">
        <v>60</v>
      </c>
      <c r="P197" s="71">
        <f t="shared" si="20"/>
        <v>3.37</v>
      </c>
    </row>
    <row r="198" spans="2:16">
      <c r="B198" s="108">
        <v>15</v>
      </c>
      <c r="C198" s="109" t="s">
        <v>61</v>
      </c>
      <c r="D198" s="70">
        <f t="shared" si="17"/>
        <v>76.142131979695435</v>
      </c>
      <c r="E198" s="110">
        <v>43.95</v>
      </c>
      <c r="F198" s="111">
        <v>1.7270000000000001E-2</v>
      </c>
      <c r="G198" s="107">
        <f t="shared" si="14"/>
        <v>43.967270000000006</v>
      </c>
      <c r="H198" s="72">
        <v>1.66</v>
      </c>
      <c r="I198" s="74" t="s">
        <v>12</v>
      </c>
      <c r="J198" s="75">
        <f t="shared" si="21"/>
        <v>1660</v>
      </c>
      <c r="K198" s="72">
        <v>57.82</v>
      </c>
      <c r="L198" s="74" t="s">
        <v>60</v>
      </c>
      <c r="M198" s="71">
        <f t="shared" si="16"/>
        <v>57.82</v>
      </c>
      <c r="N198" s="72">
        <v>3.64</v>
      </c>
      <c r="O198" s="74" t="s">
        <v>60</v>
      </c>
      <c r="P198" s="71">
        <f t="shared" si="20"/>
        <v>3.64</v>
      </c>
    </row>
    <row r="199" spans="2:16">
      <c r="B199" s="108">
        <v>16</v>
      </c>
      <c r="C199" s="109" t="s">
        <v>61</v>
      </c>
      <c r="D199" s="70">
        <f t="shared" si="17"/>
        <v>81.218274111675129</v>
      </c>
      <c r="E199" s="110">
        <v>42.3</v>
      </c>
      <c r="F199" s="111">
        <v>1.6299999999999999E-2</v>
      </c>
      <c r="G199" s="107">
        <f t="shared" si="14"/>
        <v>42.316299999999998</v>
      </c>
      <c r="H199" s="72">
        <v>1.83</v>
      </c>
      <c r="I199" s="74" t="s">
        <v>12</v>
      </c>
      <c r="J199" s="75">
        <f t="shared" si="21"/>
        <v>1830</v>
      </c>
      <c r="K199" s="72">
        <v>62.41</v>
      </c>
      <c r="L199" s="74" t="s">
        <v>60</v>
      </c>
      <c r="M199" s="71">
        <f t="shared" si="16"/>
        <v>62.41</v>
      </c>
      <c r="N199" s="72">
        <v>3.91</v>
      </c>
      <c r="O199" s="74" t="s">
        <v>60</v>
      </c>
      <c r="P199" s="71">
        <f t="shared" si="20"/>
        <v>3.91</v>
      </c>
    </row>
    <row r="200" spans="2:16">
      <c r="B200" s="108">
        <v>17</v>
      </c>
      <c r="C200" s="109" t="s">
        <v>61</v>
      </c>
      <c r="D200" s="70">
        <f t="shared" si="17"/>
        <v>86.294416243654823</v>
      </c>
      <c r="E200" s="110">
        <v>40.799999999999997</v>
      </c>
      <c r="F200" s="111">
        <v>1.5429999999999999E-2</v>
      </c>
      <c r="G200" s="107">
        <f t="shared" si="14"/>
        <v>40.815429999999999</v>
      </c>
      <c r="H200" s="72">
        <v>2</v>
      </c>
      <c r="I200" s="74" t="s">
        <v>12</v>
      </c>
      <c r="J200" s="75">
        <f t="shared" si="21"/>
        <v>2000</v>
      </c>
      <c r="K200" s="72">
        <v>67</v>
      </c>
      <c r="L200" s="74" t="s">
        <v>60</v>
      </c>
      <c r="M200" s="71">
        <f t="shared" si="16"/>
        <v>67</v>
      </c>
      <c r="N200" s="72">
        <v>4.2</v>
      </c>
      <c r="O200" s="74" t="s">
        <v>60</v>
      </c>
      <c r="P200" s="71">
        <f t="shared" si="20"/>
        <v>4.2</v>
      </c>
    </row>
    <row r="201" spans="2:16">
      <c r="B201" s="108">
        <v>18</v>
      </c>
      <c r="C201" s="109" t="s">
        <v>61</v>
      </c>
      <c r="D201" s="70">
        <f t="shared" si="17"/>
        <v>91.370558375634516</v>
      </c>
      <c r="E201" s="110">
        <v>39.43</v>
      </c>
      <c r="F201" s="111">
        <v>1.4659999999999999E-2</v>
      </c>
      <c r="G201" s="107">
        <f t="shared" si="14"/>
        <v>39.444659999999999</v>
      </c>
      <c r="H201" s="72">
        <v>2.1800000000000002</v>
      </c>
      <c r="I201" s="74" t="s">
        <v>12</v>
      </c>
      <c r="J201" s="75">
        <f t="shared" si="21"/>
        <v>2180</v>
      </c>
      <c r="K201" s="72">
        <v>71.599999999999994</v>
      </c>
      <c r="L201" s="74" t="s">
        <v>60</v>
      </c>
      <c r="M201" s="71">
        <f t="shared" si="16"/>
        <v>71.599999999999994</v>
      </c>
      <c r="N201" s="72">
        <v>4.49</v>
      </c>
      <c r="O201" s="74" t="s">
        <v>60</v>
      </c>
      <c r="P201" s="71">
        <f t="shared" si="20"/>
        <v>4.49</v>
      </c>
    </row>
    <row r="202" spans="2:16">
      <c r="B202" s="108">
        <v>20</v>
      </c>
      <c r="C202" s="109" t="s">
        <v>61</v>
      </c>
      <c r="D202" s="70">
        <f t="shared" si="17"/>
        <v>101.5228426395939</v>
      </c>
      <c r="E202" s="110">
        <v>37</v>
      </c>
      <c r="F202" s="111">
        <v>1.3339999999999999E-2</v>
      </c>
      <c r="G202" s="107">
        <f t="shared" si="14"/>
        <v>37.013339999999999</v>
      </c>
      <c r="H202" s="72">
        <v>2.56</v>
      </c>
      <c r="I202" s="74" t="s">
        <v>12</v>
      </c>
      <c r="J202" s="75">
        <f t="shared" si="21"/>
        <v>2560</v>
      </c>
      <c r="K202" s="72">
        <v>89.1</v>
      </c>
      <c r="L202" s="74" t="s">
        <v>60</v>
      </c>
      <c r="M202" s="71">
        <f t="shared" si="16"/>
        <v>89.1</v>
      </c>
      <c r="N202" s="72">
        <v>5.1100000000000003</v>
      </c>
      <c r="O202" s="74" t="s">
        <v>60</v>
      </c>
      <c r="P202" s="71">
        <f t="shared" si="20"/>
        <v>5.1100000000000003</v>
      </c>
    </row>
    <row r="203" spans="2:16">
      <c r="B203" s="108">
        <v>22.5</v>
      </c>
      <c r="C203" s="109" t="s">
        <v>61</v>
      </c>
      <c r="D203" s="70">
        <f t="shared" si="17"/>
        <v>114.21319796954315</v>
      </c>
      <c r="E203" s="110">
        <v>34.46</v>
      </c>
      <c r="F203" s="111">
        <v>1.2E-2</v>
      </c>
      <c r="G203" s="107">
        <f t="shared" si="14"/>
        <v>34.472000000000001</v>
      </c>
      <c r="H203" s="72">
        <v>3.06</v>
      </c>
      <c r="I203" s="74" t="s">
        <v>12</v>
      </c>
      <c r="J203" s="75">
        <f t="shared" si="21"/>
        <v>3060</v>
      </c>
      <c r="K203" s="72">
        <v>113.87</v>
      </c>
      <c r="L203" s="74" t="s">
        <v>60</v>
      </c>
      <c r="M203" s="71">
        <f t="shared" si="16"/>
        <v>113.87</v>
      </c>
      <c r="N203" s="72">
        <v>5.92</v>
      </c>
      <c r="O203" s="74" t="s">
        <v>60</v>
      </c>
      <c r="P203" s="71">
        <f t="shared" si="20"/>
        <v>5.92</v>
      </c>
    </row>
    <row r="204" spans="2:16">
      <c r="B204" s="108">
        <v>25</v>
      </c>
      <c r="C204" s="109" t="s">
        <v>61</v>
      </c>
      <c r="D204" s="70">
        <f t="shared" si="17"/>
        <v>126.90355329949239</v>
      </c>
      <c r="E204" s="110">
        <v>32.33</v>
      </c>
      <c r="F204" s="111">
        <v>1.0919999999999999E-2</v>
      </c>
      <c r="G204" s="107">
        <f t="shared" si="14"/>
        <v>32.340919999999997</v>
      </c>
      <c r="H204" s="72">
        <v>3.59</v>
      </c>
      <c r="I204" s="74" t="s">
        <v>12</v>
      </c>
      <c r="J204" s="75">
        <f t="shared" si="21"/>
        <v>3590</v>
      </c>
      <c r="K204" s="72">
        <v>136.83000000000001</v>
      </c>
      <c r="L204" s="74" t="s">
        <v>60</v>
      </c>
      <c r="M204" s="71">
        <f t="shared" si="16"/>
        <v>136.83000000000001</v>
      </c>
      <c r="N204" s="72">
        <v>6.78</v>
      </c>
      <c r="O204" s="74" t="s">
        <v>60</v>
      </c>
      <c r="P204" s="71">
        <f t="shared" si="20"/>
        <v>6.78</v>
      </c>
    </row>
    <row r="205" spans="2:16">
      <c r="B205" s="108">
        <v>27.5</v>
      </c>
      <c r="C205" s="109" t="s">
        <v>61</v>
      </c>
      <c r="D205" s="70">
        <f t="shared" si="17"/>
        <v>139.59390862944161</v>
      </c>
      <c r="E205" s="110">
        <v>30.53</v>
      </c>
      <c r="F205" s="111">
        <v>1.0019999999999999E-2</v>
      </c>
      <c r="G205" s="107">
        <f t="shared" si="14"/>
        <v>30.540020000000002</v>
      </c>
      <c r="H205" s="72">
        <v>4.16</v>
      </c>
      <c r="I205" s="74" t="s">
        <v>12</v>
      </c>
      <c r="J205" s="75">
        <f t="shared" si="21"/>
        <v>4160</v>
      </c>
      <c r="K205" s="72">
        <v>158.79</v>
      </c>
      <c r="L205" s="74" t="s">
        <v>60</v>
      </c>
      <c r="M205" s="71">
        <f t="shared" si="16"/>
        <v>158.79</v>
      </c>
      <c r="N205" s="72">
        <v>7.69</v>
      </c>
      <c r="O205" s="74" t="s">
        <v>60</v>
      </c>
      <c r="P205" s="71">
        <f t="shared" si="20"/>
        <v>7.69</v>
      </c>
    </row>
    <row r="206" spans="2:16">
      <c r="B206" s="108">
        <v>30</v>
      </c>
      <c r="C206" s="109" t="s">
        <v>61</v>
      </c>
      <c r="D206" s="70">
        <f t="shared" si="17"/>
        <v>152.28426395939087</v>
      </c>
      <c r="E206" s="110">
        <v>28.98</v>
      </c>
      <c r="F206" s="111">
        <v>9.2619999999999994E-3</v>
      </c>
      <c r="G206" s="107">
        <f t="shared" si="14"/>
        <v>28.989262</v>
      </c>
      <c r="H206" s="72">
        <v>4.76</v>
      </c>
      <c r="I206" s="74" t="s">
        <v>12</v>
      </c>
      <c r="J206" s="75">
        <f t="shared" si="21"/>
        <v>4760</v>
      </c>
      <c r="K206" s="72">
        <v>180.17</v>
      </c>
      <c r="L206" s="74" t="s">
        <v>60</v>
      </c>
      <c r="M206" s="71">
        <f t="shared" si="16"/>
        <v>180.17</v>
      </c>
      <c r="N206" s="72">
        <v>8.6300000000000008</v>
      </c>
      <c r="O206" s="74" t="s">
        <v>60</v>
      </c>
      <c r="P206" s="71">
        <f t="shared" si="20"/>
        <v>8.6300000000000008</v>
      </c>
    </row>
    <row r="207" spans="2:16">
      <c r="B207" s="108">
        <v>32.5</v>
      </c>
      <c r="C207" s="109" t="s">
        <v>61</v>
      </c>
      <c r="D207" s="70">
        <f t="shared" si="17"/>
        <v>164.9746192893401</v>
      </c>
      <c r="E207" s="110">
        <v>27.64</v>
      </c>
      <c r="F207" s="111">
        <v>8.6160000000000004E-3</v>
      </c>
      <c r="G207" s="107">
        <f t="shared" si="14"/>
        <v>27.648616000000001</v>
      </c>
      <c r="H207" s="72">
        <v>5.4</v>
      </c>
      <c r="I207" s="74" t="s">
        <v>12</v>
      </c>
      <c r="J207" s="75">
        <f t="shared" si="21"/>
        <v>5400</v>
      </c>
      <c r="K207" s="72">
        <v>201.15</v>
      </c>
      <c r="L207" s="74" t="s">
        <v>60</v>
      </c>
      <c r="M207" s="71">
        <f t="shared" si="16"/>
        <v>201.15</v>
      </c>
      <c r="N207" s="72">
        <v>9.61</v>
      </c>
      <c r="O207" s="74" t="s">
        <v>60</v>
      </c>
      <c r="P207" s="71">
        <f t="shared" si="20"/>
        <v>9.61</v>
      </c>
    </row>
    <row r="208" spans="2:16">
      <c r="B208" s="108">
        <v>35</v>
      </c>
      <c r="C208" s="109" t="s">
        <v>61</v>
      </c>
      <c r="D208" s="70">
        <f t="shared" si="17"/>
        <v>177.66497461928935</v>
      </c>
      <c r="E208" s="110">
        <v>26.46</v>
      </c>
      <c r="F208" s="111">
        <v>8.0579999999999992E-3</v>
      </c>
      <c r="G208" s="107">
        <f t="shared" si="14"/>
        <v>26.468057999999999</v>
      </c>
      <c r="H208" s="72">
        <v>6.06</v>
      </c>
      <c r="I208" s="74" t="s">
        <v>12</v>
      </c>
      <c r="J208" s="75">
        <f t="shared" si="21"/>
        <v>6060</v>
      </c>
      <c r="K208" s="72">
        <v>221.87</v>
      </c>
      <c r="L208" s="74" t="s">
        <v>60</v>
      </c>
      <c r="M208" s="71">
        <f t="shared" si="16"/>
        <v>221.87</v>
      </c>
      <c r="N208" s="72">
        <v>10.63</v>
      </c>
      <c r="O208" s="74" t="s">
        <v>60</v>
      </c>
      <c r="P208" s="71">
        <f t="shared" si="20"/>
        <v>10.63</v>
      </c>
    </row>
    <row r="209" spans="2:16">
      <c r="B209" s="108">
        <v>37.5</v>
      </c>
      <c r="C209" s="109" t="s">
        <v>61</v>
      </c>
      <c r="D209" s="70">
        <f t="shared" si="17"/>
        <v>190.35532994923858</v>
      </c>
      <c r="E209" s="110">
        <v>25.42</v>
      </c>
      <c r="F209" s="111">
        <v>7.5709999999999996E-3</v>
      </c>
      <c r="G209" s="107">
        <f t="shared" si="14"/>
        <v>25.427571</v>
      </c>
      <c r="H209" s="72">
        <v>6.75</v>
      </c>
      <c r="I209" s="74" t="s">
        <v>12</v>
      </c>
      <c r="J209" s="75">
        <f t="shared" si="21"/>
        <v>6750</v>
      </c>
      <c r="K209" s="72">
        <v>242.38</v>
      </c>
      <c r="L209" s="74" t="s">
        <v>60</v>
      </c>
      <c r="M209" s="71">
        <f t="shared" si="16"/>
        <v>242.38</v>
      </c>
      <c r="N209" s="72">
        <v>11.67</v>
      </c>
      <c r="O209" s="74" t="s">
        <v>60</v>
      </c>
      <c r="P209" s="71">
        <f t="shared" si="20"/>
        <v>11.67</v>
      </c>
    </row>
    <row r="210" spans="2:16">
      <c r="B210" s="108">
        <v>40</v>
      </c>
      <c r="C210" s="109" t="s">
        <v>61</v>
      </c>
      <c r="D210" s="70">
        <f t="shared" si="17"/>
        <v>203.04568527918781</v>
      </c>
      <c r="E210" s="110">
        <v>24.5</v>
      </c>
      <c r="F210" s="111">
        <v>7.1419999999999999E-3</v>
      </c>
      <c r="G210" s="107">
        <f t="shared" si="14"/>
        <v>24.507142000000002</v>
      </c>
      <c r="H210" s="72">
        <v>7.47</v>
      </c>
      <c r="I210" s="74" t="s">
        <v>12</v>
      </c>
      <c r="J210" s="75">
        <f t="shared" si="21"/>
        <v>7470</v>
      </c>
      <c r="K210" s="72">
        <v>262.75</v>
      </c>
      <c r="L210" s="74" t="s">
        <v>60</v>
      </c>
      <c r="M210" s="71">
        <f t="shared" si="16"/>
        <v>262.75</v>
      </c>
      <c r="N210" s="72">
        <v>12.75</v>
      </c>
      <c r="O210" s="74" t="s">
        <v>60</v>
      </c>
      <c r="P210" s="71">
        <f t="shared" si="20"/>
        <v>12.75</v>
      </c>
    </row>
    <row r="211" spans="2:16">
      <c r="B211" s="108">
        <v>45</v>
      </c>
      <c r="C211" s="109" t="s">
        <v>61</v>
      </c>
      <c r="D211" s="70">
        <f t="shared" si="17"/>
        <v>228.42639593908629</v>
      </c>
      <c r="E211" s="110">
        <v>22.93</v>
      </c>
      <c r="F211" s="111">
        <v>6.4200000000000004E-3</v>
      </c>
      <c r="G211" s="107">
        <f t="shared" si="14"/>
        <v>22.936419999999998</v>
      </c>
      <c r="H211" s="72">
        <v>8.98</v>
      </c>
      <c r="I211" s="74" t="s">
        <v>12</v>
      </c>
      <c r="J211" s="75">
        <f t="shared" si="21"/>
        <v>8980</v>
      </c>
      <c r="K211" s="72">
        <v>338.63</v>
      </c>
      <c r="L211" s="74" t="s">
        <v>60</v>
      </c>
      <c r="M211" s="71">
        <f t="shared" si="16"/>
        <v>338.63</v>
      </c>
      <c r="N211" s="72">
        <v>15</v>
      </c>
      <c r="O211" s="74" t="s">
        <v>60</v>
      </c>
      <c r="P211" s="71">
        <f t="shared" si="20"/>
        <v>15</v>
      </c>
    </row>
    <row r="212" spans="2:16">
      <c r="B212" s="108">
        <v>50</v>
      </c>
      <c r="C212" s="109" t="s">
        <v>61</v>
      </c>
      <c r="D212" s="70">
        <f t="shared" si="17"/>
        <v>253.80710659898477</v>
      </c>
      <c r="E212" s="110">
        <v>21.65</v>
      </c>
      <c r="F212" s="111">
        <v>5.8349999999999999E-3</v>
      </c>
      <c r="G212" s="107">
        <f t="shared" si="14"/>
        <v>21.655835</v>
      </c>
      <c r="H212" s="72">
        <v>10.58</v>
      </c>
      <c r="I212" s="74" t="s">
        <v>12</v>
      </c>
      <c r="J212" s="75">
        <f t="shared" si="21"/>
        <v>10580</v>
      </c>
      <c r="K212" s="72">
        <v>407.81</v>
      </c>
      <c r="L212" s="74" t="s">
        <v>60</v>
      </c>
      <c r="M212" s="71">
        <f t="shared" si="16"/>
        <v>407.81</v>
      </c>
      <c r="N212" s="72">
        <v>17.350000000000001</v>
      </c>
      <c r="O212" s="74" t="s">
        <v>60</v>
      </c>
      <c r="P212" s="71">
        <f t="shared" si="20"/>
        <v>17.350000000000001</v>
      </c>
    </row>
    <row r="213" spans="2:16">
      <c r="B213" s="108">
        <v>55</v>
      </c>
      <c r="C213" s="109" t="s">
        <v>61</v>
      </c>
      <c r="D213" s="70">
        <f t="shared" si="17"/>
        <v>279.18781725888323</v>
      </c>
      <c r="E213" s="110">
        <v>20.59</v>
      </c>
      <c r="F213" s="111">
        <v>5.3509999999999999E-3</v>
      </c>
      <c r="G213" s="107">
        <f t="shared" ref="G213:G228" si="22">E213+F213</f>
        <v>20.595351000000001</v>
      </c>
      <c r="H213" s="72">
        <v>12.28</v>
      </c>
      <c r="I213" s="74" t="s">
        <v>12</v>
      </c>
      <c r="J213" s="75">
        <f t="shared" si="21"/>
        <v>12280</v>
      </c>
      <c r="K213" s="72">
        <v>473.09</v>
      </c>
      <c r="L213" s="74" t="s">
        <v>60</v>
      </c>
      <c r="M213" s="71">
        <f t="shared" si="16"/>
        <v>473.09</v>
      </c>
      <c r="N213" s="72">
        <v>19.79</v>
      </c>
      <c r="O213" s="74" t="s">
        <v>60</v>
      </c>
      <c r="P213" s="71">
        <f t="shared" si="20"/>
        <v>19.79</v>
      </c>
    </row>
    <row r="214" spans="2:16">
      <c r="B214" s="108">
        <v>60</v>
      </c>
      <c r="C214" s="109" t="s">
        <v>61</v>
      </c>
      <c r="D214" s="70">
        <f t="shared" si="17"/>
        <v>304.56852791878174</v>
      </c>
      <c r="E214" s="110">
        <v>19.690000000000001</v>
      </c>
      <c r="F214" s="111">
        <v>4.9449999999999997E-3</v>
      </c>
      <c r="G214" s="107">
        <f t="shared" si="22"/>
        <v>19.694945000000001</v>
      </c>
      <c r="H214" s="72">
        <v>14.06</v>
      </c>
      <c r="I214" s="74" t="s">
        <v>12</v>
      </c>
      <c r="J214" s="75">
        <f t="shared" si="21"/>
        <v>14060</v>
      </c>
      <c r="K214" s="72">
        <v>535.78</v>
      </c>
      <c r="L214" s="74" t="s">
        <v>60</v>
      </c>
      <c r="M214" s="71">
        <f t="shared" si="16"/>
        <v>535.78</v>
      </c>
      <c r="N214" s="72">
        <v>22.31</v>
      </c>
      <c r="O214" s="74" t="s">
        <v>60</v>
      </c>
      <c r="P214" s="71">
        <f t="shared" si="20"/>
        <v>22.31</v>
      </c>
    </row>
    <row r="215" spans="2:16">
      <c r="B215" s="108">
        <v>65</v>
      </c>
      <c r="C215" s="109" t="s">
        <v>61</v>
      </c>
      <c r="D215" s="70">
        <f t="shared" si="17"/>
        <v>329.94923857868019</v>
      </c>
      <c r="E215" s="110">
        <v>18.920000000000002</v>
      </c>
      <c r="F215" s="111">
        <v>4.5979999999999997E-3</v>
      </c>
      <c r="G215" s="107">
        <f t="shared" si="22"/>
        <v>18.924598000000003</v>
      </c>
      <c r="H215" s="72">
        <v>15.91</v>
      </c>
      <c r="I215" s="74" t="s">
        <v>12</v>
      </c>
      <c r="J215" s="75">
        <f t="shared" si="21"/>
        <v>15910</v>
      </c>
      <c r="K215" s="72">
        <v>596.54</v>
      </c>
      <c r="L215" s="74" t="s">
        <v>60</v>
      </c>
      <c r="M215" s="71">
        <f t="shared" si="16"/>
        <v>596.54</v>
      </c>
      <c r="N215" s="72">
        <v>24.9</v>
      </c>
      <c r="O215" s="74" t="s">
        <v>60</v>
      </c>
      <c r="P215" s="71">
        <f t="shared" si="20"/>
        <v>24.9</v>
      </c>
    </row>
    <row r="216" spans="2:16">
      <c r="B216" s="108">
        <v>70</v>
      </c>
      <c r="C216" s="109" t="s">
        <v>61</v>
      </c>
      <c r="D216" s="70">
        <f t="shared" si="17"/>
        <v>355.32994923857871</v>
      </c>
      <c r="E216" s="110">
        <v>18.25</v>
      </c>
      <c r="F216" s="111">
        <v>4.2979999999999997E-3</v>
      </c>
      <c r="G216" s="107">
        <f t="shared" si="22"/>
        <v>18.254297999999999</v>
      </c>
      <c r="H216" s="72">
        <v>17.84</v>
      </c>
      <c r="I216" s="74" t="s">
        <v>12</v>
      </c>
      <c r="J216" s="75">
        <f t="shared" si="21"/>
        <v>17840</v>
      </c>
      <c r="K216" s="72">
        <v>655.8</v>
      </c>
      <c r="L216" s="74" t="s">
        <v>60</v>
      </c>
      <c r="M216" s="71">
        <f t="shared" si="16"/>
        <v>655.8</v>
      </c>
      <c r="N216" s="72">
        <v>27.55</v>
      </c>
      <c r="O216" s="74" t="s">
        <v>60</v>
      </c>
      <c r="P216" s="71">
        <f t="shared" si="20"/>
        <v>27.55</v>
      </c>
    </row>
    <row r="217" spans="2:16">
      <c r="B217" s="108">
        <v>80</v>
      </c>
      <c r="C217" s="109" t="s">
        <v>61</v>
      </c>
      <c r="D217" s="70">
        <f t="shared" si="17"/>
        <v>406.09137055837562</v>
      </c>
      <c r="E217" s="110">
        <v>17.16</v>
      </c>
      <c r="F217" s="111">
        <v>3.8059999999999999E-3</v>
      </c>
      <c r="G217" s="107">
        <f t="shared" si="22"/>
        <v>17.163806000000001</v>
      </c>
      <c r="H217" s="72">
        <v>21.88</v>
      </c>
      <c r="I217" s="74" t="s">
        <v>12</v>
      </c>
      <c r="J217" s="75">
        <f t="shared" si="21"/>
        <v>21880</v>
      </c>
      <c r="K217" s="72">
        <v>870.38</v>
      </c>
      <c r="L217" s="74" t="s">
        <v>60</v>
      </c>
      <c r="M217" s="71">
        <f t="shared" si="16"/>
        <v>870.38</v>
      </c>
      <c r="N217" s="72">
        <v>33.020000000000003</v>
      </c>
      <c r="O217" s="74" t="s">
        <v>60</v>
      </c>
      <c r="P217" s="71">
        <f t="shared" si="20"/>
        <v>33.020000000000003</v>
      </c>
    </row>
    <row r="218" spans="2:16">
      <c r="B218" s="108">
        <v>90</v>
      </c>
      <c r="C218" s="109" t="s">
        <v>61</v>
      </c>
      <c r="D218" s="70">
        <f t="shared" si="17"/>
        <v>456.85279187817258</v>
      </c>
      <c r="E218" s="110">
        <v>16.3</v>
      </c>
      <c r="F218" s="111">
        <v>3.4190000000000002E-3</v>
      </c>
      <c r="G218" s="107">
        <f t="shared" si="22"/>
        <v>16.303419000000002</v>
      </c>
      <c r="H218" s="72">
        <v>26.16</v>
      </c>
      <c r="I218" s="74" t="s">
        <v>12</v>
      </c>
      <c r="J218" s="75">
        <f t="shared" si="21"/>
        <v>26160</v>
      </c>
      <c r="K218" s="72">
        <v>1.06</v>
      </c>
      <c r="L218" s="73" t="s">
        <v>12</v>
      </c>
      <c r="M218" s="75">
        <f t="shared" ref="M218:M228" si="23">K218*1000</f>
        <v>1060</v>
      </c>
      <c r="N218" s="72">
        <v>38.659999999999997</v>
      </c>
      <c r="O218" s="74" t="s">
        <v>60</v>
      </c>
      <c r="P218" s="71">
        <f t="shared" si="20"/>
        <v>38.659999999999997</v>
      </c>
    </row>
    <row r="219" spans="2:16">
      <c r="B219" s="108">
        <v>100</v>
      </c>
      <c r="C219" s="109" t="s">
        <v>61</v>
      </c>
      <c r="D219" s="70">
        <f t="shared" si="17"/>
        <v>507.61421319796955</v>
      </c>
      <c r="E219" s="110">
        <v>15.62</v>
      </c>
      <c r="F219" s="111">
        <v>3.1059999999999998E-3</v>
      </c>
      <c r="G219" s="107">
        <f t="shared" si="22"/>
        <v>15.623106</v>
      </c>
      <c r="H219" s="72">
        <v>30.65</v>
      </c>
      <c r="I219" s="74" t="s">
        <v>12</v>
      </c>
      <c r="J219" s="75">
        <f t="shared" si="21"/>
        <v>30650</v>
      </c>
      <c r="K219" s="72">
        <v>1.24</v>
      </c>
      <c r="L219" s="74" t="s">
        <v>12</v>
      </c>
      <c r="M219" s="75">
        <f t="shared" si="23"/>
        <v>1240</v>
      </c>
      <c r="N219" s="72">
        <v>44.43</v>
      </c>
      <c r="O219" s="74" t="s">
        <v>60</v>
      </c>
      <c r="P219" s="71">
        <f t="shared" si="20"/>
        <v>44.43</v>
      </c>
    </row>
    <row r="220" spans="2:16">
      <c r="B220" s="108">
        <v>110</v>
      </c>
      <c r="C220" s="109" t="s">
        <v>61</v>
      </c>
      <c r="D220" s="70">
        <f t="shared" si="17"/>
        <v>558.37563451776646</v>
      </c>
      <c r="E220" s="110">
        <v>15.07</v>
      </c>
      <c r="F220" s="111">
        <v>2.8470000000000001E-3</v>
      </c>
      <c r="G220" s="107">
        <f t="shared" si="22"/>
        <v>15.072846999999999</v>
      </c>
      <c r="H220" s="72">
        <v>35.31</v>
      </c>
      <c r="I220" s="74" t="s">
        <v>12</v>
      </c>
      <c r="J220" s="75">
        <f t="shared" si="21"/>
        <v>35310</v>
      </c>
      <c r="K220" s="72">
        <v>1.4</v>
      </c>
      <c r="L220" s="74" t="s">
        <v>12</v>
      </c>
      <c r="M220" s="75">
        <f t="shared" si="23"/>
        <v>1400</v>
      </c>
      <c r="N220" s="72">
        <v>50.3</v>
      </c>
      <c r="O220" s="74" t="s">
        <v>60</v>
      </c>
      <c r="P220" s="71">
        <f t="shared" si="20"/>
        <v>50.3</v>
      </c>
    </row>
    <row r="221" spans="2:16">
      <c r="B221" s="108">
        <v>120</v>
      </c>
      <c r="C221" s="109" t="s">
        <v>61</v>
      </c>
      <c r="D221" s="70">
        <f t="shared" si="17"/>
        <v>609.13705583756348</v>
      </c>
      <c r="E221" s="110">
        <v>14.61</v>
      </c>
      <c r="F221" s="111">
        <v>2.6289999999999998E-3</v>
      </c>
      <c r="G221" s="107">
        <f t="shared" si="22"/>
        <v>14.612629</v>
      </c>
      <c r="H221" s="72">
        <v>40.14</v>
      </c>
      <c r="I221" s="74" t="s">
        <v>12</v>
      </c>
      <c r="J221" s="75">
        <f t="shared" si="21"/>
        <v>40140</v>
      </c>
      <c r="K221" s="72">
        <v>1.56</v>
      </c>
      <c r="L221" s="74" t="s">
        <v>12</v>
      </c>
      <c r="M221" s="75">
        <f t="shared" si="23"/>
        <v>1560</v>
      </c>
      <c r="N221" s="72">
        <v>56.24</v>
      </c>
      <c r="O221" s="74" t="s">
        <v>60</v>
      </c>
      <c r="P221" s="71">
        <f t="shared" si="20"/>
        <v>56.24</v>
      </c>
    </row>
    <row r="222" spans="2:16">
      <c r="B222" s="108">
        <v>130</v>
      </c>
      <c r="C222" s="109" t="s">
        <v>61</v>
      </c>
      <c r="D222" s="70">
        <f t="shared" si="17"/>
        <v>659.89847715736039</v>
      </c>
      <c r="E222" s="110">
        <v>14.23</v>
      </c>
      <c r="F222" s="111">
        <v>2.444E-3</v>
      </c>
      <c r="G222" s="107">
        <f t="shared" si="22"/>
        <v>14.232444000000001</v>
      </c>
      <c r="H222" s="72">
        <v>45.11</v>
      </c>
      <c r="I222" s="74" t="s">
        <v>12</v>
      </c>
      <c r="J222" s="75">
        <f t="shared" si="21"/>
        <v>45110</v>
      </c>
      <c r="K222" s="72">
        <v>1.71</v>
      </c>
      <c r="L222" s="74" t="s">
        <v>12</v>
      </c>
      <c r="M222" s="75">
        <f t="shared" si="23"/>
        <v>1710</v>
      </c>
      <c r="N222" s="72">
        <v>62.22</v>
      </c>
      <c r="O222" s="74" t="s">
        <v>60</v>
      </c>
      <c r="P222" s="71">
        <f t="shared" si="20"/>
        <v>62.22</v>
      </c>
    </row>
    <row r="223" spans="2:16">
      <c r="B223" s="108">
        <v>140</v>
      </c>
      <c r="C223" s="109" t="s">
        <v>61</v>
      </c>
      <c r="D223" s="70">
        <f t="shared" si="17"/>
        <v>710.65989847715741</v>
      </c>
      <c r="E223" s="110">
        <v>13.91</v>
      </c>
      <c r="F223" s="111">
        <v>2.284E-3</v>
      </c>
      <c r="G223" s="107">
        <f t="shared" si="22"/>
        <v>13.912284</v>
      </c>
      <c r="H223" s="72">
        <v>50.19</v>
      </c>
      <c r="I223" s="74" t="s">
        <v>12</v>
      </c>
      <c r="J223" s="75">
        <f t="shared" si="21"/>
        <v>50190</v>
      </c>
      <c r="K223" s="72">
        <v>1.85</v>
      </c>
      <c r="L223" s="74" t="s">
        <v>12</v>
      </c>
      <c r="M223" s="75">
        <f t="shared" si="23"/>
        <v>1850</v>
      </c>
      <c r="N223" s="72">
        <v>68.23</v>
      </c>
      <c r="O223" s="74" t="s">
        <v>60</v>
      </c>
      <c r="P223" s="71">
        <f t="shared" si="20"/>
        <v>68.23</v>
      </c>
    </row>
    <row r="224" spans="2:16">
      <c r="B224" s="108">
        <v>150</v>
      </c>
      <c r="C224" s="109" t="s">
        <v>61</v>
      </c>
      <c r="D224" s="70">
        <f t="shared" si="17"/>
        <v>761.42131979695432</v>
      </c>
      <c r="E224" s="110">
        <v>13.63</v>
      </c>
      <c r="F224" s="111">
        <v>2.1440000000000001E-3</v>
      </c>
      <c r="G224" s="107">
        <f t="shared" si="22"/>
        <v>13.632144</v>
      </c>
      <c r="H224" s="72">
        <v>55.39</v>
      </c>
      <c r="I224" s="74" t="s">
        <v>12</v>
      </c>
      <c r="J224" s="75">
        <f t="shared" si="21"/>
        <v>55390</v>
      </c>
      <c r="K224" s="72">
        <v>2</v>
      </c>
      <c r="L224" s="74" t="s">
        <v>12</v>
      </c>
      <c r="M224" s="75">
        <f t="shared" si="23"/>
        <v>2000</v>
      </c>
      <c r="N224" s="72">
        <v>74.25</v>
      </c>
      <c r="O224" s="74" t="s">
        <v>60</v>
      </c>
      <c r="P224" s="71">
        <f t="shared" si="20"/>
        <v>74.25</v>
      </c>
    </row>
    <row r="225" spans="1:16">
      <c r="B225" s="108">
        <v>160</v>
      </c>
      <c r="C225" s="109" t="s">
        <v>61</v>
      </c>
      <c r="D225" s="70">
        <f t="shared" si="17"/>
        <v>812.18274111675123</v>
      </c>
      <c r="E225" s="110">
        <v>13.4</v>
      </c>
      <c r="F225" s="111">
        <v>2.0209999999999998E-3</v>
      </c>
      <c r="G225" s="107">
        <f t="shared" si="22"/>
        <v>13.402021</v>
      </c>
      <c r="H225" s="72">
        <v>60.69</v>
      </c>
      <c r="I225" s="74" t="s">
        <v>12</v>
      </c>
      <c r="J225" s="75">
        <f t="shared" si="21"/>
        <v>60690</v>
      </c>
      <c r="K225" s="72">
        <v>2.13</v>
      </c>
      <c r="L225" s="74" t="s">
        <v>12</v>
      </c>
      <c r="M225" s="75">
        <f t="shared" si="23"/>
        <v>2130</v>
      </c>
      <c r="N225" s="72">
        <v>80.27</v>
      </c>
      <c r="O225" s="74" t="s">
        <v>60</v>
      </c>
      <c r="P225" s="71">
        <f t="shared" si="20"/>
        <v>80.27</v>
      </c>
    </row>
    <row r="226" spans="1:16">
      <c r="B226" s="108">
        <v>170</v>
      </c>
      <c r="C226" s="109" t="s">
        <v>61</v>
      </c>
      <c r="D226" s="70">
        <f t="shared" si="17"/>
        <v>862.94416243654825</v>
      </c>
      <c r="E226" s="110">
        <v>13.19</v>
      </c>
      <c r="F226" s="111">
        <v>1.9120000000000001E-3</v>
      </c>
      <c r="G226" s="107">
        <f t="shared" si="22"/>
        <v>13.191912</v>
      </c>
      <c r="H226" s="72">
        <v>66.08</v>
      </c>
      <c r="I226" s="74" t="s">
        <v>12</v>
      </c>
      <c r="J226" s="75">
        <f t="shared" si="21"/>
        <v>66080</v>
      </c>
      <c r="K226" s="72">
        <v>2.2599999999999998</v>
      </c>
      <c r="L226" s="74" t="s">
        <v>12</v>
      </c>
      <c r="M226" s="75">
        <f t="shared" si="23"/>
        <v>2260</v>
      </c>
      <c r="N226" s="72">
        <v>86.28</v>
      </c>
      <c r="O226" s="74" t="s">
        <v>60</v>
      </c>
      <c r="P226" s="71">
        <f t="shared" si="20"/>
        <v>86.28</v>
      </c>
    </row>
    <row r="227" spans="1:16">
      <c r="B227" s="108">
        <v>180</v>
      </c>
      <c r="C227" s="109" t="s">
        <v>61</v>
      </c>
      <c r="D227" s="70">
        <f t="shared" si="17"/>
        <v>913.70558375634516</v>
      </c>
      <c r="E227" s="110">
        <v>13.01</v>
      </c>
      <c r="F227" s="111">
        <v>1.8140000000000001E-3</v>
      </c>
      <c r="G227" s="107">
        <f t="shared" si="22"/>
        <v>13.011813999999999</v>
      </c>
      <c r="H227" s="72">
        <v>71.540000000000006</v>
      </c>
      <c r="I227" s="74" t="s">
        <v>12</v>
      </c>
      <c r="J227" s="75">
        <f t="shared" si="21"/>
        <v>71540</v>
      </c>
      <c r="K227" s="72">
        <v>2.39</v>
      </c>
      <c r="L227" s="74" t="s">
        <v>12</v>
      </c>
      <c r="M227" s="75">
        <f t="shared" si="23"/>
        <v>2390</v>
      </c>
      <c r="N227" s="72">
        <v>92.27</v>
      </c>
      <c r="O227" s="74" t="s">
        <v>60</v>
      </c>
      <c r="P227" s="71">
        <f t="shared" si="20"/>
        <v>92.27</v>
      </c>
    </row>
    <row r="228" spans="1:16">
      <c r="A228" s="4">
        <v>228</v>
      </c>
      <c r="B228" s="108">
        <v>197</v>
      </c>
      <c r="C228" s="109" t="s">
        <v>61</v>
      </c>
      <c r="D228" s="70">
        <f t="shared" si="17"/>
        <v>1000</v>
      </c>
      <c r="E228" s="110">
        <v>12.77</v>
      </c>
      <c r="F228" s="111">
        <v>1.67E-3</v>
      </c>
      <c r="G228" s="107">
        <f t="shared" si="22"/>
        <v>12.77167</v>
      </c>
      <c r="H228" s="72">
        <v>80.98</v>
      </c>
      <c r="I228" s="74" t="s">
        <v>12</v>
      </c>
      <c r="J228" s="75">
        <f t="shared" si="21"/>
        <v>80980</v>
      </c>
      <c r="K228" s="72">
        <v>2.74</v>
      </c>
      <c r="L228" s="74" t="s">
        <v>12</v>
      </c>
      <c r="M228" s="75">
        <f t="shared" si="23"/>
        <v>2740</v>
      </c>
      <c r="N228" s="72">
        <v>102.39</v>
      </c>
      <c r="O228" s="74" t="s">
        <v>60</v>
      </c>
      <c r="P228" s="71">
        <f t="shared" si="20"/>
        <v>102.39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1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92</v>
      </c>
      <c r="M2" s="8"/>
      <c r="N2" s="9" t="s">
        <v>14</v>
      </c>
      <c r="R2" s="46"/>
      <c r="S2" s="128"/>
      <c r="T2" s="25"/>
      <c r="U2" s="46"/>
      <c r="V2" s="129"/>
      <c r="W2" s="25"/>
      <c r="X2" s="25"/>
      <c r="Y2" s="25"/>
    </row>
    <row r="3" spans="1:25">
      <c r="A3" s="4">
        <v>3</v>
      </c>
      <c r="B3" s="12" t="s">
        <v>15</v>
      </c>
      <c r="C3" s="13" t="s">
        <v>16</v>
      </c>
      <c r="E3" s="12" t="s">
        <v>108</v>
      </c>
      <c r="F3" s="185"/>
      <c r="G3" s="14" t="s">
        <v>17</v>
      </c>
      <c r="H3" s="14"/>
      <c r="I3" s="14"/>
      <c r="K3" s="15"/>
      <c r="L3" s="5" t="s">
        <v>93</v>
      </c>
      <c r="M3" s="16"/>
      <c r="N3" s="9" t="s">
        <v>94</v>
      </c>
      <c r="O3" s="9"/>
      <c r="R3" s="25"/>
      <c r="S3" s="25"/>
      <c r="T3" s="25"/>
      <c r="U3" s="46"/>
      <c r="V3" s="122"/>
      <c r="W3" s="123"/>
      <c r="X3" s="25"/>
      <c r="Y3" s="25"/>
    </row>
    <row r="4" spans="1:25">
      <c r="A4" s="4">
        <v>4</v>
      </c>
      <c r="B4" s="12" t="s">
        <v>95</v>
      </c>
      <c r="C4" s="20">
        <v>79</v>
      </c>
      <c r="D4" s="21"/>
      <c r="F4" s="14" t="s">
        <v>11</v>
      </c>
      <c r="G4" s="14" t="s">
        <v>11</v>
      </c>
      <c r="H4" s="14" t="s">
        <v>18</v>
      </c>
      <c r="I4" s="14" t="s">
        <v>1</v>
      </c>
      <c r="J4" s="9"/>
      <c r="K4" s="22" t="s">
        <v>19</v>
      </c>
      <c r="L4" s="9"/>
      <c r="M4" s="9"/>
      <c r="N4" s="9"/>
      <c r="O4" s="9"/>
      <c r="R4" s="46"/>
      <c r="S4" s="23"/>
      <c r="T4" s="25"/>
      <c r="U4" s="25"/>
      <c r="V4" s="130"/>
      <c r="W4" s="25"/>
      <c r="X4" s="25"/>
      <c r="Y4" s="25"/>
    </row>
    <row r="5" spans="1:25">
      <c r="A5" s="1">
        <v>5</v>
      </c>
      <c r="B5" s="12" t="s">
        <v>20</v>
      </c>
      <c r="C5" s="20">
        <v>197</v>
      </c>
      <c r="D5" s="21" t="s">
        <v>21</v>
      </c>
      <c r="F5" s="14" t="s">
        <v>0</v>
      </c>
      <c r="G5" s="14" t="s">
        <v>22</v>
      </c>
      <c r="H5" s="14" t="s">
        <v>23</v>
      </c>
      <c r="I5" s="14" t="s">
        <v>23</v>
      </c>
      <c r="J5" s="24" t="s">
        <v>24</v>
      </c>
      <c r="K5" s="5" t="s">
        <v>62</v>
      </c>
      <c r="L5" s="14"/>
      <c r="M5" s="14"/>
      <c r="N5" s="9"/>
      <c r="O5" s="15" t="s">
        <v>105</v>
      </c>
      <c r="P5" s="1" t="str">
        <f ca="1">RIGHT(CELL("filename",A1),LEN(CELL("filename",A1))-FIND("]",CELL("filename",A1)))</f>
        <v>srim197Au_EJ212</v>
      </c>
      <c r="R5" s="46"/>
      <c r="S5" s="23"/>
      <c r="T5" s="124"/>
      <c r="U5" s="121"/>
      <c r="V5" s="98"/>
      <c r="W5" s="25"/>
      <c r="X5" s="25"/>
      <c r="Y5" s="25"/>
    </row>
    <row r="6" spans="1:25">
      <c r="A6" s="4">
        <v>6</v>
      </c>
      <c r="B6" s="12" t="s">
        <v>63</v>
      </c>
      <c r="C6" s="26" t="s">
        <v>79</v>
      </c>
      <c r="D6" s="21" t="s">
        <v>28</v>
      </c>
      <c r="F6" s="27" t="s">
        <v>3</v>
      </c>
      <c r="G6" s="28">
        <v>1</v>
      </c>
      <c r="H6" s="28">
        <v>52.38</v>
      </c>
      <c r="I6" s="29">
        <v>8.4499999999999993</v>
      </c>
      <c r="J6" s="4">
        <v>1</v>
      </c>
      <c r="K6" s="30">
        <v>10.23</v>
      </c>
      <c r="L6" s="22" t="s">
        <v>96</v>
      </c>
      <c r="M6" s="9"/>
      <c r="N6" s="9"/>
      <c r="O6" s="15" t="s">
        <v>104</v>
      </c>
      <c r="P6" s="131" t="s">
        <v>107</v>
      </c>
      <c r="R6" s="46"/>
      <c r="S6" s="23"/>
      <c r="T6" s="58"/>
      <c r="U6" s="121"/>
      <c r="V6" s="98"/>
      <c r="W6" s="25"/>
      <c r="X6" s="25"/>
      <c r="Y6" s="25"/>
    </row>
    <row r="7" spans="1:25">
      <c r="A7" s="1">
        <v>7</v>
      </c>
      <c r="B7" s="31"/>
      <c r="C7" s="26" t="s">
        <v>80</v>
      </c>
      <c r="F7" s="32" t="s">
        <v>4</v>
      </c>
      <c r="G7" s="33">
        <v>6</v>
      </c>
      <c r="H7" s="33">
        <v>47.62</v>
      </c>
      <c r="I7" s="34">
        <v>91.55</v>
      </c>
      <c r="J7" s="4">
        <v>2</v>
      </c>
      <c r="K7" s="35">
        <v>102.3</v>
      </c>
      <c r="L7" s="22" t="s">
        <v>97</v>
      </c>
      <c r="M7" s="9"/>
      <c r="N7" s="9"/>
      <c r="O7" s="9"/>
      <c r="R7" s="46"/>
      <c r="S7" s="23"/>
      <c r="T7" s="25"/>
      <c r="U7" s="121"/>
      <c r="V7" s="98"/>
      <c r="W7" s="25"/>
      <c r="X7" s="36"/>
      <c r="Y7" s="25"/>
    </row>
    <row r="8" spans="1:25">
      <c r="A8" s="1">
        <v>8</v>
      </c>
      <c r="B8" s="12" t="s">
        <v>30</v>
      </c>
      <c r="C8" s="37">
        <v>1.0229999999999999</v>
      </c>
      <c r="D8" s="38" t="s">
        <v>9</v>
      </c>
      <c r="F8" s="32"/>
      <c r="G8" s="33"/>
      <c r="H8" s="33"/>
      <c r="I8" s="34"/>
      <c r="J8" s="4">
        <v>3</v>
      </c>
      <c r="K8" s="35">
        <v>102.3</v>
      </c>
      <c r="L8" s="22" t="s">
        <v>31</v>
      </c>
      <c r="M8" s="9"/>
      <c r="N8" s="9"/>
      <c r="O8" s="9"/>
      <c r="R8" s="46"/>
      <c r="S8" s="23"/>
      <c r="T8" s="25"/>
      <c r="U8" s="121"/>
      <c r="V8" s="99"/>
      <c r="W8" s="25"/>
      <c r="X8" s="40"/>
      <c r="Y8" s="125"/>
    </row>
    <row r="9" spans="1:25">
      <c r="A9" s="1">
        <v>9</v>
      </c>
      <c r="B9" s="31"/>
      <c r="C9" s="37">
        <v>9.8606000000000001E+22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66</v>
      </c>
      <c r="M9" s="9"/>
      <c r="N9" s="9"/>
      <c r="O9" s="9"/>
      <c r="R9" s="46"/>
      <c r="S9" s="41"/>
      <c r="T9" s="126"/>
      <c r="U9" s="121"/>
      <c r="V9" s="99"/>
      <c r="W9" s="25"/>
      <c r="X9" s="40"/>
      <c r="Y9" s="125"/>
    </row>
    <row r="10" spans="1:25">
      <c r="A10" s="1">
        <v>10</v>
      </c>
      <c r="B10" s="12" t="s">
        <v>99</v>
      </c>
      <c r="C10" s="42">
        <v>-6.5699999999999995E-2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100</v>
      </c>
      <c r="M10" s="9"/>
      <c r="N10" s="9"/>
      <c r="O10" s="9"/>
      <c r="R10" s="46"/>
      <c r="S10" s="41"/>
      <c r="T10" s="58"/>
      <c r="U10" s="121"/>
      <c r="V10" s="99"/>
      <c r="W10" s="25"/>
      <c r="X10" s="40"/>
      <c r="Y10" s="125"/>
    </row>
    <row r="11" spans="1:25">
      <c r="A11" s="1">
        <v>11</v>
      </c>
      <c r="C11" s="43" t="s">
        <v>67</v>
      </c>
      <c r="D11" s="7" t="s">
        <v>36</v>
      </c>
      <c r="F11" s="32"/>
      <c r="G11" s="33"/>
      <c r="H11" s="33"/>
      <c r="I11" s="34"/>
      <c r="J11" s="4">
        <v>6</v>
      </c>
      <c r="K11" s="35">
        <v>1000</v>
      </c>
      <c r="L11" s="22" t="s">
        <v>68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69</v>
      </c>
      <c r="C12" s="44">
        <v>20</v>
      </c>
      <c r="D12" s="45">
        <f>$C$5/100</f>
        <v>1.97</v>
      </c>
      <c r="E12" s="21" t="s">
        <v>89</v>
      </c>
      <c r="F12" s="32"/>
      <c r="G12" s="33"/>
      <c r="H12" s="33"/>
      <c r="I12" s="34"/>
      <c r="J12" s="4">
        <v>7</v>
      </c>
      <c r="K12" s="35">
        <v>10.374000000000001</v>
      </c>
      <c r="L12" s="22" t="s">
        <v>39</v>
      </c>
      <c r="M12" s="9"/>
      <c r="R12" s="46"/>
      <c r="S12" s="47"/>
      <c r="T12" s="25"/>
      <c r="U12" s="25"/>
      <c r="V12" s="93"/>
      <c r="W12" s="93"/>
      <c r="X12" s="93"/>
      <c r="Y12" s="25"/>
    </row>
    <row r="13" spans="1:25">
      <c r="A13" s="1">
        <v>13</v>
      </c>
      <c r="B13" s="5" t="s">
        <v>40</v>
      </c>
      <c r="C13" s="48">
        <v>228</v>
      </c>
      <c r="D13" s="45">
        <f>$C$5*1000000</f>
        <v>197000000</v>
      </c>
      <c r="E13" s="21" t="s">
        <v>71</v>
      </c>
      <c r="F13" s="49"/>
      <c r="G13" s="50"/>
      <c r="H13" s="50"/>
      <c r="I13" s="51"/>
      <c r="J13" s="4">
        <v>8</v>
      </c>
      <c r="K13" s="52">
        <v>2.1527999999999999E-2</v>
      </c>
      <c r="L13" s="22" t="s">
        <v>41</v>
      </c>
      <c r="R13" s="46"/>
      <c r="S13" s="47"/>
      <c r="T13" s="25"/>
      <c r="U13" s="46"/>
      <c r="V13" s="93"/>
      <c r="W13" s="93"/>
      <c r="X13" s="39"/>
      <c r="Y13" s="25"/>
    </row>
    <row r="14" spans="1:25" ht="13.5">
      <c r="A14" s="1">
        <v>14</v>
      </c>
      <c r="B14" s="5" t="s">
        <v>225</v>
      </c>
      <c r="C14" s="81"/>
      <c r="D14" s="21" t="s">
        <v>226</v>
      </c>
      <c r="E14" s="25"/>
      <c r="F14" s="25"/>
      <c r="G14" s="25"/>
      <c r="H14" s="85">
        <f>SUM(H6:H13)</f>
        <v>100</v>
      </c>
      <c r="I14" s="85">
        <f>SUM(I6:I13)</f>
        <v>100</v>
      </c>
      <c r="J14" s="4">
        <v>0</v>
      </c>
      <c r="K14" s="53" t="s">
        <v>42</v>
      </c>
      <c r="L14" s="54"/>
      <c r="N14" s="43"/>
      <c r="O14" s="43"/>
      <c r="P14" s="43"/>
      <c r="R14" s="46"/>
      <c r="S14" s="47"/>
      <c r="T14" s="25"/>
      <c r="U14" s="46"/>
      <c r="V14" s="96"/>
      <c r="W14" s="96"/>
      <c r="X14" s="127"/>
      <c r="Y14" s="25"/>
    </row>
    <row r="15" spans="1:25" ht="13.5">
      <c r="A15" s="1">
        <v>15</v>
      </c>
      <c r="B15" s="5" t="s">
        <v>227</v>
      </c>
      <c r="C15" s="82"/>
      <c r="D15" s="80" t="s">
        <v>228</v>
      </c>
      <c r="E15" s="100"/>
      <c r="F15" s="100"/>
      <c r="G15" s="100"/>
      <c r="H15" s="58"/>
      <c r="I15" s="58"/>
      <c r="J15" s="94" t="s">
        <v>86</v>
      </c>
      <c r="K15" s="59"/>
      <c r="L15" s="60"/>
      <c r="M15" s="101"/>
      <c r="N15" s="21"/>
      <c r="O15" s="21"/>
      <c r="P15" s="101"/>
      <c r="R15" s="46"/>
      <c r="S15" s="47"/>
      <c r="T15" s="25"/>
      <c r="U15" s="25"/>
      <c r="V15" s="97"/>
      <c r="W15" s="97"/>
      <c r="X15" s="40"/>
      <c r="Y15" s="25"/>
    </row>
    <row r="16" spans="1:25" ht="13.5">
      <c r="A16" s="1">
        <v>16</v>
      </c>
      <c r="B16" s="21"/>
      <c r="C16" s="56"/>
      <c r="D16" s="57"/>
      <c r="F16" s="61" t="s">
        <v>43</v>
      </c>
      <c r="G16" s="100"/>
      <c r="H16" s="62"/>
      <c r="I16" s="58"/>
      <c r="J16" s="102"/>
      <c r="K16" s="94" t="s">
        <v>87</v>
      </c>
      <c r="L16" s="60"/>
      <c r="M16" s="21"/>
      <c r="N16" s="21"/>
      <c r="O16" s="21"/>
      <c r="P16" s="21"/>
      <c r="R16" s="46"/>
      <c r="S16" s="47"/>
      <c r="T16" s="25"/>
      <c r="U16" s="25"/>
      <c r="V16" s="97"/>
      <c r="W16" s="97"/>
      <c r="X16" s="40"/>
      <c r="Y16" s="25"/>
    </row>
    <row r="17" spans="1:16">
      <c r="A17" s="1">
        <v>17</v>
      </c>
      <c r="B17" s="63" t="s">
        <v>44</v>
      </c>
      <c r="C17" s="11"/>
      <c r="D17" s="10"/>
      <c r="E17" s="63" t="s">
        <v>45</v>
      </c>
      <c r="F17" s="64" t="s">
        <v>46</v>
      </c>
      <c r="G17" s="65" t="s">
        <v>47</v>
      </c>
      <c r="H17" s="63" t="s">
        <v>48</v>
      </c>
      <c r="I17" s="11"/>
      <c r="J17" s="10"/>
      <c r="K17" s="63" t="s">
        <v>49</v>
      </c>
      <c r="L17" s="66"/>
      <c r="M17" s="67"/>
      <c r="N17" s="63" t="s">
        <v>50</v>
      </c>
      <c r="O17" s="11"/>
      <c r="P17" s="10"/>
    </row>
    <row r="18" spans="1:16">
      <c r="A18" s="1">
        <v>18</v>
      </c>
      <c r="B18" s="68" t="s">
        <v>51</v>
      </c>
      <c r="C18" s="25"/>
      <c r="D18" s="119" t="s">
        <v>52</v>
      </c>
      <c r="E18" s="182" t="s">
        <v>53</v>
      </c>
      <c r="F18" s="183"/>
      <c r="G18" s="184"/>
      <c r="H18" s="68" t="s">
        <v>54</v>
      </c>
      <c r="I18" s="25"/>
      <c r="J18" s="119" t="s">
        <v>55</v>
      </c>
      <c r="K18" s="68" t="s">
        <v>56</v>
      </c>
      <c r="L18" s="69"/>
      <c r="M18" s="119" t="s">
        <v>55</v>
      </c>
      <c r="N18" s="68" t="s">
        <v>56</v>
      </c>
      <c r="O18" s="25"/>
      <c r="P18" s="119" t="s">
        <v>55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3">
        <v>2</v>
      </c>
      <c r="C20" s="104" t="s">
        <v>57</v>
      </c>
      <c r="D20" s="117">
        <f>B20/1000/$C$5</f>
        <v>1.0152284263959391E-5</v>
      </c>
      <c r="E20" s="105">
        <v>0.57609999999999995</v>
      </c>
      <c r="F20" s="106">
        <v>3.6760000000000002</v>
      </c>
      <c r="G20" s="107">
        <f>E20+F20</f>
        <v>4.2521000000000004</v>
      </c>
      <c r="H20" s="103">
        <v>101</v>
      </c>
      <c r="I20" s="104" t="s">
        <v>58</v>
      </c>
      <c r="J20" s="76">
        <f>H20/1000/10</f>
        <v>1.0100000000000001E-2</v>
      </c>
      <c r="K20" s="103">
        <v>17</v>
      </c>
      <c r="L20" s="104" t="s">
        <v>58</v>
      </c>
      <c r="M20" s="76">
        <f t="shared" ref="M20:M83" si="0">K20/1000/10</f>
        <v>1.7000000000000001E-3</v>
      </c>
      <c r="N20" s="103">
        <v>12</v>
      </c>
      <c r="O20" s="104" t="s">
        <v>58</v>
      </c>
      <c r="P20" s="76">
        <f t="shared" ref="P20:P83" si="1">N20/1000/10</f>
        <v>1.2000000000000001E-3</v>
      </c>
    </row>
    <row r="21" spans="1:16">
      <c r="B21" s="108">
        <v>2.25</v>
      </c>
      <c r="C21" s="109" t="s">
        <v>57</v>
      </c>
      <c r="D21" s="95">
        <f t="shared" ref="D21:D84" si="2">B21/1000/$C$5</f>
        <v>1.1421319796954314E-5</v>
      </c>
      <c r="E21" s="110">
        <v>0.61109999999999998</v>
      </c>
      <c r="F21" s="111">
        <v>3.9009999999999998</v>
      </c>
      <c r="G21" s="107">
        <f t="shared" ref="G21:G84" si="3">E21+F21</f>
        <v>4.5121000000000002</v>
      </c>
      <c r="H21" s="108">
        <v>107</v>
      </c>
      <c r="I21" s="109" t="s">
        <v>58</v>
      </c>
      <c r="J21" s="70">
        <f t="shared" ref="J21:J84" si="4">H21/1000/10</f>
        <v>1.0699999999999999E-2</v>
      </c>
      <c r="K21" s="108">
        <v>18</v>
      </c>
      <c r="L21" s="109" t="s">
        <v>58</v>
      </c>
      <c r="M21" s="70">
        <f t="shared" si="0"/>
        <v>1.8E-3</v>
      </c>
      <c r="N21" s="108">
        <v>12</v>
      </c>
      <c r="O21" s="109" t="s">
        <v>58</v>
      </c>
      <c r="P21" s="70">
        <f t="shared" si="1"/>
        <v>1.2000000000000001E-3</v>
      </c>
    </row>
    <row r="22" spans="1:16">
      <c r="B22" s="108">
        <v>2.5</v>
      </c>
      <c r="C22" s="109" t="s">
        <v>57</v>
      </c>
      <c r="D22" s="95">
        <f t="shared" si="2"/>
        <v>1.2690355329949238E-5</v>
      </c>
      <c r="E22" s="110">
        <v>0.64410000000000001</v>
      </c>
      <c r="F22" s="111">
        <v>4.1120000000000001</v>
      </c>
      <c r="G22" s="107">
        <f t="shared" si="3"/>
        <v>4.7561</v>
      </c>
      <c r="H22" s="108">
        <v>112</v>
      </c>
      <c r="I22" s="109" t="s">
        <v>58</v>
      </c>
      <c r="J22" s="70">
        <f t="shared" si="4"/>
        <v>1.12E-2</v>
      </c>
      <c r="K22" s="108">
        <v>19</v>
      </c>
      <c r="L22" s="109" t="s">
        <v>58</v>
      </c>
      <c r="M22" s="70">
        <f t="shared" si="0"/>
        <v>1.9E-3</v>
      </c>
      <c r="N22" s="108">
        <v>13</v>
      </c>
      <c r="O22" s="109" t="s">
        <v>58</v>
      </c>
      <c r="P22" s="70">
        <f t="shared" si="1"/>
        <v>1.2999999999999999E-3</v>
      </c>
    </row>
    <row r="23" spans="1:16">
      <c r="B23" s="108">
        <v>2.75</v>
      </c>
      <c r="C23" s="109" t="s">
        <v>57</v>
      </c>
      <c r="D23" s="95">
        <f t="shared" si="2"/>
        <v>1.3959390862944161E-5</v>
      </c>
      <c r="E23" s="110">
        <v>0.67549999999999999</v>
      </c>
      <c r="F23" s="111">
        <v>4.3090000000000002</v>
      </c>
      <c r="G23" s="107">
        <f t="shared" si="3"/>
        <v>4.9845000000000006</v>
      </c>
      <c r="H23" s="108">
        <v>117</v>
      </c>
      <c r="I23" s="109" t="s">
        <v>58</v>
      </c>
      <c r="J23" s="70">
        <f t="shared" si="4"/>
        <v>1.17E-2</v>
      </c>
      <c r="K23" s="108">
        <v>20</v>
      </c>
      <c r="L23" s="109" t="s">
        <v>58</v>
      </c>
      <c r="M23" s="70">
        <f t="shared" si="0"/>
        <v>2E-3</v>
      </c>
      <c r="N23" s="108">
        <v>14</v>
      </c>
      <c r="O23" s="109" t="s">
        <v>58</v>
      </c>
      <c r="P23" s="70">
        <f t="shared" si="1"/>
        <v>1.4E-3</v>
      </c>
    </row>
    <row r="24" spans="1:16">
      <c r="B24" s="108">
        <v>3</v>
      </c>
      <c r="C24" s="109" t="s">
        <v>57</v>
      </c>
      <c r="D24" s="95">
        <f t="shared" si="2"/>
        <v>1.5228426395939086E-5</v>
      </c>
      <c r="E24" s="110">
        <v>0.7056</v>
      </c>
      <c r="F24" s="111">
        <v>4.4960000000000004</v>
      </c>
      <c r="G24" s="107">
        <f t="shared" si="3"/>
        <v>5.2016000000000009</v>
      </c>
      <c r="H24" s="108">
        <v>121</v>
      </c>
      <c r="I24" s="109" t="s">
        <v>58</v>
      </c>
      <c r="J24" s="70">
        <f t="shared" si="4"/>
        <v>1.21E-2</v>
      </c>
      <c r="K24" s="108">
        <v>20</v>
      </c>
      <c r="L24" s="109" t="s">
        <v>58</v>
      </c>
      <c r="M24" s="70">
        <f t="shared" si="0"/>
        <v>2E-3</v>
      </c>
      <c r="N24" s="108">
        <v>14</v>
      </c>
      <c r="O24" s="109" t="s">
        <v>58</v>
      </c>
      <c r="P24" s="70">
        <f t="shared" si="1"/>
        <v>1.4E-3</v>
      </c>
    </row>
    <row r="25" spans="1:16">
      <c r="B25" s="108">
        <v>3.25</v>
      </c>
      <c r="C25" s="109" t="s">
        <v>57</v>
      </c>
      <c r="D25" s="95">
        <f t="shared" si="2"/>
        <v>1.6497461928934009E-5</v>
      </c>
      <c r="E25" s="110">
        <v>0.73440000000000005</v>
      </c>
      <c r="F25" s="111">
        <v>4.673</v>
      </c>
      <c r="G25" s="107">
        <f t="shared" si="3"/>
        <v>5.4074</v>
      </c>
      <c r="H25" s="108">
        <v>125</v>
      </c>
      <c r="I25" s="109" t="s">
        <v>58</v>
      </c>
      <c r="J25" s="70">
        <f t="shared" si="4"/>
        <v>1.2500000000000001E-2</v>
      </c>
      <c r="K25" s="108">
        <v>21</v>
      </c>
      <c r="L25" s="109" t="s">
        <v>58</v>
      </c>
      <c r="M25" s="70">
        <f t="shared" si="0"/>
        <v>2.1000000000000003E-3</v>
      </c>
      <c r="N25" s="108">
        <v>15</v>
      </c>
      <c r="O25" s="109" t="s">
        <v>58</v>
      </c>
      <c r="P25" s="70">
        <f t="shared" si="1"/>
        <v>1.5E-3</v>
      </c>
    </row>
    <row r="26" spans="1:16">
      <c r="B26" s="108">
        <v>3.5</v>
      </c>
      <c r="C26" s="109" t="s">
        <v>57</v>
      </c>
      <c r="D26" s="95">
        <f t="shared" si="2"/>
        <v>1.7766497461928935E-5</v>
      </c>
      <c r="E26" s="110">
        <v>0.7621</v>
      </c>
      <c r="F26" s="111">
        <v>4.8410000000000002</v>
      </c>
      <c r="G26" s="107">
        <f t="shared" si="3"/>
        <v>5.6031000000000004</v>
      </c>
      <c r="H26" s="108">
        <v>130</v>
      </c>
      <c r="I26" s="109" t="s">
        <v>58</v>
      </c>
      <c r="J26" s="70">
        <f t="shared" si="4"/>
        <v>1.3000000000000001E-2</v>
      </c>
      <c r="K26" s="108">
        <v>22</v>
      </c>
      <c r="L26" s="109" t="s">
        <v>58</v>
      </c>
      <c r="M26" s="70">
        <f t="shared" si="0"/>
        <v>2.1999999999999997E-3</v>
      </c>
      <c r="N26" s="108">
        <v>15</v>
      </c>
      <c r="O26" s="109" t="s">
        <v>58</v>
      </c>
      <c r="P26" s="70">
        <f t="shared" si="1"/>
        <v>1.5E-3</v>
      </c>
    </row>
    <row r="27" spans="1:16">
      <c r="B27" s="108">
        <v>3.75</v>
      </c>
      <c r="C27" s="109" t="s">
        <v>57</v>
      </c>
      <c r="D27" s="95">
        <f t="shared" si="2"/>
        <v>1.9035532994923858E-5</v>
      </c>
      <c r="E27" s="110">
        <v>0.78890000000000005</v>
      </c>
      <c r="F27" s="111">
        <v>5.0019999999999998</v>
      </c>
      <c r="G27" s="107">
        <f t="shared" si="3"/>
        <v>5.7908999999999997</v>
      </c>
      <c r="H27" s="108">
        <v>134</v>
      </c>
      <c r="I27" s="109" t="s">
        <v>58</v>
      </c>
      <c r="J27" s="70">
        <f t="shared" si="4"/>
        <v>1.34E-2</v>
      </c>
      <c r="K27" s="108">
        <v>22</v>
      </c>
      <c r="L27" s="109" t="s">
        <v>58</v>
      </c>
      <c r="M27" s="70">
        <f t="shared" si="0"/>
        <v>2.1999999999999997E-3</v>
      </c>
      <c r="N27" s="108">
        <v>16</v>
      </c>
      <c r="O27" s="109" t="s">
        <v>58</v>
      </c>
      <c r="P27" s="70">
        <f t="shared" si="1"/>
        <v>1.6000000000000001E-3</v>
      </c>
    </row>
    <row r="28" spans="1:16">
      <c r="B28" s="108">
        <v>4</v>
      </c>
      <c r="C28" s="109" t="s">
        <v>57</v>
      </c>
      <c r="D28" s="95">
        <f t="shared" si="2"/>
        <v>2.0304568527918781E-5</v>
      </c>
      <c r="E28" s="110">
        <v>0.81469999999999998</v>
      </c>
      <c r="F28" s="111">
        <v>5.1559999999999997</v>
      </c>
      <c r="G28" s="107">
        <f t="shared" si="3"/>
        <v>5.9706999999999999</v>
      </c>
      <c r="H28" s="108">
        <v>138</v>
      </c>
      <c r="I28" s="109" t="s">
        <v>58</v>
      </c>
      <c r="J28" s="70">
        <f t="shared" si="4"/>
        <v>1.3800000000000002E-2</v>
      </c>
      <c r="K28" s="108">
        <v>23</v>
      </c>
      <c r="L28" s="109" t="s">
        <v>58</v>
      </c>
      <c r="M28" s="70">
        <f t="shared" si="0"/>
        <v>2.3E-3</v>
      </c>
      <c r="N28" s="108">
        <v>16</v>
      </c>
      <c r="O28" s="109" t="s">
        <v>58</v>
      </c>
      <c r="P28" s="70">
        <f t="shared" si="1"/>
        <v>1.6000000000000001E-3</v>
      </c>
    </row>
    <row r="29" spans="1:16">
      <c r="B29" s="108">
        <v>4.5</v>
      </c>
      <c r="C29" s="109" t="s">
        <v>57</v>
      </c>
      <c r="D29" s="95">
        <f t="shared" si="2"/>
        <v>2.2842639593908627E-5</v>
      </c>
      <c r="E29" s="110">
        <v>0.86419999999999997</v>
      </c>
      <c r="F29" s="111">
        <v>5.4450000000000003</v>
      </c>
      <c r="G29" s="107">
        <f t="shared" si="3"/>
        <v>6.3092000000000006</v>
      </c>
      <c r="H29" s="108">
        <v>145</v>
      </c>
      <c r="I29" s="109" t="s">
        <v>58</v>
      </c>
      <c r="J29" s="70">
        <f t="shared" si="4"/>
        <v>1.4499999999999999E-2</v>
      </c>
      <c r="K29" s="108">
        <v>24</v>
      </c>
      <c r="L29" s="109" t="s">
        <v>58</v>
      </c>
      <c r="M29" s="70">
        <f t="shared" si="0"/>
        <v>2.4000000000000002E-3</v>
      </c>
      <c r="N29" s="108">
        <v>17</v>
      </c>
      <c r="O29" s="109" t="s">
        <v>58</v>
      </c>
      <c r="P29" s="70">
        <f t="shared" si="1"/>
        <v>1.7000000000000001E-3</v>
      </c>
    </row>
    <row r="30" spans="1:16">
      <c r="B30" s="108">
        <v>5</v>
      </c>
      <c r="C30" s="109" t="s">
        <v>57</v>
      </c>
      <c r="D30" s="95">
        <f t="shared" si="2"/>
        <v>2.5380710659898476E-5</v>
      </c>
      <c r="E30" s="110">
        <v>0.91090000000000004</v>
      </c>
      <c r="F30" s="111">
        <v>5.7130000000000001</v>
      </c>
      <c r="G30" s="107">
        <f t="shared" si="3"/>
        <v>6.6238999999999999</v>
      </c>
      <c r="H30" s="108">
        <v>152</v>
      </c>
      <c r="I30" s="109" t="s">
        <v>58</v>
      </c>
      <c r="J30" s="70">
        <f t="shared" si="4"/>
        <v>1.52E-2</v>
      </c>
      <c r="K30" s="108">
        <v>25</v>
      </c>
      <c r="L30" s="109" t="s">
        <v>58</v>
      </c>
      <c r="M30" s="70">
        <f t="shared" si="0"/>
        <v>2.5000000000000001E-3</v>
      </c>
      <c r="N30" s="108">
        <v>18</v>
      </c>
      <c r="O30" s="109" t="s">
        <v>58</v>
      </c>
      <c r="P30" s="70">
        <f t="shared" si="1"/>
        <v>1.8E-3</v>
      </c>
    </row>
    <row r="31" spans="1:16">
      <c r="B31" s="108">
        <v>5.5</v>
      </c>
      <c r="C31" s="109" t="s">
        <v>57</v>
      </c>
      <c r="D31" s="95">
        <f t="shared" si="2"/>
        <v>2.7918781725888322E-5</v>
      </c>
      <c r="E31" s="110">
        <v>0.95540000000000003</v>
      </c>
      <c r="F31" s="111">
        <v>5.9619999999999997</v>
      </c>
      <c r="G31" s="107">
        <f t="shared" si="3"/>
        <v>6.9173999999999998</v>
      </c>
      <c r="H31" s="108">
        <v>159</v>
      </c>
      <c r="I31" s="109" t="s">
        <v>58</v>
      </c>
      <c r="J31" s="70">
        <f t="shared" si="4"/>
        <v>1.5900000000000001E-2</v>
      </c>
      <c r="K31" s="108">
        <v>26</v>
      </c>
      <c r="L31" s="109" t="s">
        <v>58</v>
      </c>
      <c r="M31" s="70">
        <f t="shared" si="0"/>
        <v>2.5999999999999999E-3</v>
      </c>
      <c r="N31" s="108">
        <v>18</v>
      </c>
      <c r="O31" s="109" t="s">
        <v>58</v>
      </c>
      <c r="P31" s="70">
        <f t="shared" si="1"/>
        <v>1.8E-3</v>
      </c>
    </row>
    <row r="32" spans="1:16">
      <c r="B32" s="108">
        <v>6</v>
      </c>
      <c r="C32" s="109" t="s">
        <v>57</v>
      </c>
      <c r="D32" s="95">
        <f t="shared" si="2"/>
        <v>3.0456852791878172E-5</v>
      </c>
      <c r="E32" s="110">
        <v>0.99780000000000002</v>
      </c>
      <c r="F32" s="111">
        <v>6.1970000000000001</v>
      </c>
      <c r="G32" s="107">
        <f t="shared" si="3"/>
        <v>7.1947999999999999</v>
      </c>
      <c r="H32" s="108">
        <v>166</v>
      </c>
      <c r="I32" s="109" t="s">
        <v>58</v>
      </c>
      <c r="J32" s="70">
        <f t="shared" si="4"/>
        <v>1.66E-2</v>
      </c>
      <c r="K32" s="108">
        <v>27</v>
      </c>
      <c r="L32" s="109" t="s">
        <v>58</v>
      </c>
      <c r="M32" s="70">
        <f t="shared" si="0"/>
        <v>2.7000000000000001E-3</v>
      </c>
      <c r="N32" s="108">
        <v>19</v>
      </c>
      <c r="O32" s="109" t="s">
        <v>58</v>
      </c>
      <c r="P32" s="70">
        <f t="shared" si="1"/>
        <v>1.9E-3</v>
      </c>
    </row>
    <row r="33" spans="2:16">
      <c r="B33" s="108">
        <v>6.5</v>
      </c>
      <c r="C33" s="109" t="s">
        <v>57</v>
      </c>
      <c r="D33" s="95">
        <f t="shared" si="2"/>
        <v>3.2994923857868018E-5</v>
      </c>
      <c r="E33" s="110">
        <v>1.0389999999999999</v>
      </c>
      <c r="F33" s="111">
        <v>6.4169999999999998</v>
      </c>
      <c r="G33" s="107">
        <f t="shared" si="3"/>
        <v>7.4559999999999995</v>
      </c>
      <c r="H33" s="108">
        <v>172</v>
      </c>
      <c r="I33" s="109" t="s">
        <v>58</v>
      </c>
      <c r="J33" s="70">
        <f t="shared" si="4"/>
        <v>1.72E-2</v>
      </c>
      <c r="K33" s="108">
        <v>28</v>
      </c>
      <c r="L33" s="109" t="s">
        <v>58</v>
      </c>
      <c r="M33" s="70">
        <f t="shared" si="0"/>
        <v>2.8E-3</v>
      </c>
      <c r="N33" s="108">
        <v>20</v>
      </c>
      <c r="O33" s="109" t="s">
        <v>58</v>
      </c>
      <c r="P33" s="70">
        <f t="shared" si="1"/>
        <v>2E-3</v>
      </c>
    </row>
    <row r="34" spans="2:16">
      <c r="B34" s="108">
        <v>7</v>
      </c>
      <c r="C34" s="109" t="s">
        <v>57</v>
      </c>
      <c r="D34" s="95">
        <f t="shared" si="2"/>
        <v>3.553299492385787E-5</v>
      </c>
      <c r="E34" s="110">
        <v>1.0780000000000001</v>
      </c>
      <c r="F34" s="111">
        <v>6.6260000000000003</v>
      </c>
      <c r="G34" s="107">
        <f t="shared" si="3"/>
        <v>7.7040000000000006</v>
      </c>
      <c r="H34" s="108">
        <v>178</v>
      </c>
      <c r="I34" s="109" t="s">
        <v>58</v>
      </c>
      <c r="J34" s="70">
        <f t="shared" si="4"/>
        <v>1.78E-2</v>
      </c>
      <c r="K34" s="108">
        <v>29</v>
      </c>
      <c r="L34" s="109" t="s">
        <v>58</v>
      </c>
      <c r="M34" s="70">
        <f t="shared" si="0"/>
        <v>2.9000000000000002E-3</v>
      </c>
      <c r="N34" s="108">
        <v>20</v>
      </c>
      <c r="O34" s="109" t="s">
        <v>58</v>
      </c>
      <c r="P34" s="70">
        <f t="shared" si="1"/>
        <v>2E-3</v>
      </c>
    </row>
    <row r="35" spans="2:16">
      <c r="B35" s="108">
        <v>8</v>
      </c>
      <c r="C35" s="109" t="s">
        <v>57</v>
      </c>
      <c r="D35" s="95">
        <f t="shared" si="2"/>
        <v>4.0609137055837562E-5</v>
      </c>
      <c r="E35" s="110">
        <v>1.1519999999999999</v>
      </c>
      <c r="F35" s="111">
        <v>7.0119999999999996</v>
      </c>
      <c r="G35" s="107">
        <f t="shared" si="3"/>
        <v>8.1639999999999997</v>
      </c>
      <c r="H35" s="108">
        <v>190</v>
      </c>
      <c r="I35" s="109" t="s">
        <v>58</v>
      </c>
      <c r="J35" s="70">
        <f t="shared" si="4"/>
        <v>1.9E-2</v>
      </c>
      <c r="K35" s="108">
        <v>31</v>
      </c>
      <c r="L35" s="109" t="s">
        <v>58</v>
      </c>
      <c r="M35" s="70">
        <f t="shared" si="0"/>
        <v>3.0999999999999999E-3</v>
      </c>
      <c r="N35" s="108">
        <v>22</v>
      </c>
      <c r="O35" s="109" t="s">
        <v>58</v>
      </c>
      <c r="P35" s="70">
        <f t="shared" si="1"/>
        <v>2.1999999999999997E-3</v>
      </c>
    </row>
    <row r="36" spans="2:16">
      <c r="B36" s="108">
        <v>9</v>
      </c>
      <c r="C36" s="109" t="s">
        <v>57</v>
      </c>
      <c r="D36" s="95">
        <f t="shared" si="2"/>
        <v>4.5685279187817254E-5</v>
      </c>
      <c r="E36" s="110">
        <v>1.222</v>
      </c>
      <c r="F36" s="111">
        <v>7.3630000000000004</v>
      </c>
      <c r="G36" s="107">
        <f t="shared" si="3"/>
        <v>8.5850000000000009</v>
      </c>
      <c r="H36" s="108">
        <v>201</v>
      </c>
      <c r="I36" s="109" t="s">
        <v>58</v>
      </c>
      <c r="J36" s="70">
        <f t="shared" si="4"/>
        <v>2.01E-2</v>
      </c>
      <c r="K36" s="108">
        <v>32</v>
      </c>
      <c r="L36" s="109" t="s">
        <v>58</v>
      </c>
      <c r="M36" s="70">
        <f t="shared" si="0"/>
        <v>3.2000000000000002E-3</v>
      </c>
      <c r="N36" s="108">
        <v>23</v>
      </c>
      <c r="O36" s="109" t="s">
        <v>58</v>
      </c>
      <c r="P36" s="70">
        <f t="shared" si="1"/>
        <v>2.3E-3</v>
      </c>
    </row>
    <row r="37" spans="2:16">
      <c r="B37" s="108">
        <v>10</v>
      </c>
      <c r="C37" s="109" t="s">
        <v>57</v>
      </c>
      <c r="D37" s="95">
        <f t="shared" si="2"/>
        <v>5.0761421319796953E-5</v>
      </c>
      <c r="E37" s="110">
        <v>1.288</v>
      </c>
      <c r="F37" s="111">
        <v>7.6849999999999996</v>
      </c>
      <c r="G37" s="107">
        <f t="shared" si="3"/>
        <v>8.972999999999999</v>
      </c>
      <c r="H37" s="108">
        <v>212</v>
      </c>
      <c r="I37" s="109" t="s">
        <v>58</v>
      </c>
      <c r="J37" s="70">
        <f t="shared" si="4"/>
        <v>2.12E-2</v>
      </c>
      <c r="K37" s="108">
        <v>34</v>
      </c>
      <c r="L37" s="109" t="s">
        <v>58</v>
      </c>
      <c r="M37" s="70">
        <f t="shared" si="0"/>
        <v>3.4000000000000002E-3</v>
      </c>
      <c r="N37" s="108">
        <v>24</v>
      </c>
      <c r="O37" s="109" t="s">
        <v>58</v>
      </c>
      <c r="P37" s="70">
        <f t="shared" si="1"/>
        <v>2.4000000000000002E-3</v>
      </c>
    </row>
    <row r="38" spans="2:16">
      <c r="B38" s="108">
        <v>11</v>
      </c>
      <c r="C38" s="109" t="s">
        <v>57</v>
      </c>
      <c r="D38" s="95">
        <f t="shared" si="2"/>
        <v>5.5837563451776645E-5</v>
      </c>
      <c r="E38" s="110">
        <v>1.351</v>
      </c>
      <c r="F38" s="111">
        <v>7.9829999999999997</v>
      </c>
      <c r="G38" s="107">
        <f t="shared" si="3"/>
        <v>9.3339999999999996</v>
      </c>
      <c r="H38" s="108">
        <v>222</v>
      </c>
      <c r="I38" s="109" t="s">
        <v>58</v>
      </c>
      <c r="J38" s="70">
        <f t="shared" si="4"/>
        <v>2.2200000000000001E-2</v>
      </c>
      <c r="K38" s="108">
        <v>35</v>
      </c>
      <c r="L38" s="109" t="s">
        <v>58</v>
      </c>
      <c r="M38" s="70">
        <f t="shared" si="0"/>
        <v>3.5000000000000005E-3</v>
      </c>
      <c r="N38" s="108">
        <v>25</v>
      </c>
      <c r="O38" s="109" t="s">
        <v>58</v>
      </c>
      <c r="P38" s="70">
        <f t="shared" si="1"/>
        <v>2.5000000000000001E-3</v>
      </c>
    </row>
    <row r="39" spans="2:16">
      <c r="B39" s="108">
        <v>12</v>
      </c>
      <c r="C39" s="109" t="s">
        <v>57</v>
      </c>
      <c r="D39" s="95">
        <f t="shared" si="2"/>
        <v>6.0913705583756343E-5</v>
      </c>
      <c r="E39" s="110">
        <v>1.411</v>
      </c>
      <c r="F39" s="111">
        <v>8.26</v>
      </c>
      <c r="G39" s="107">
        <f t="shared" si="3"/>
        <v>9.6709999999999994</v>
      </c>
      <c r="H39" s="108">
        <v>232</v>
      </c>
      <c r="I39" s="109" t="s">
        <v>58</v>
      </c>
      <c r="J39" s="70">
        <f t="shared" si="4"/>
        <v>2.3200000000000002E-2</v>
      </c>
      <c r="K39" s="108">
        <v>36</v>
      </c>
      <c r="L39" s="109" t="s">
        <v>58</v>
      </c>
      <c r="M39" s="70">
        <f t="shared" si="0"/>
        <v>3.5999999999999999E-3</v>
      </c>
      <c r="N39" s="108">
        <v>26</v>
      </c>
      <c r="O39" s="109" t="s">
        <v>58</v>
      </c>
      <c r="P39" s="70">
        <f t="shared" si="1"/>
        <v>2.5999999999999999E-3</v>
      </c>
    </row>
    <row r="40" spans="2:16">
      <c r="B40" s="108">
        <v>13</v>
      </c>
      <c r="C40" s="109" t="s">
        <v>57</v>
      </c>
      <c r="D40" s="95">
        <f t="shared" si="2"/>
        <v>6.5989847715736035E-5</v>
      </c>
      <c r="E40" s="110">
        <v>1.4690000000000001</v>
      </c>
      <c r="F40" s="111">
        <v>8.5180000000000007</v>
      </c>
      <c r="G40" s="107">
        <f t="shared" si="3"/>
        <v>9.9870000000000001</v>
      </c>
      <c r="H40" s="108">
        <v>242</v>
      </c>
      <c r="I40" s="109" t="s">
        <v>58</v>
      </c>
      <c r="J40" s="70">
        <f t="shared" si="4"/>
        <v>2.4199999999999999E-2</v>
      </c>
      <c r="K40" s="108">
        <v>38</v>
      </c>
      <c r="L40" s="109" t="s">
        <v>58</v>
      </c>
      <c r="M40" s="70">
        <f t="shared" si="0"/>
        <v>3.8E-3</v>
      </c>
      <c r="N40" s="108">
        <v>27</v>
      </c>
      <c r="O40" s="109" t="s">
        <v>58</v>
      </c>
      <c r="P40" s="70">
        <f t="shared" si="1"/>
        <v>2.7000000000000001E-3</v>
      </c>
    </row>
    <row r="41" spans="2:16">
      <c r="B41" s="108">
        <v>14</v>
      </c>
      <c r="C41" s="109" t="s">
        <v>57</v>
      </c>
      <c r="D41" s="95">
        <f t="shared" si="2"/>
        <v>7.1065989847715741E-5</v>
      </c>
      <c r="E41" s="110">
        <v>1.524</v>
      </c>
      <c r="F41" s="111">
        <v>8.7609999999999992</v>
      </c>
      <c r="G41" s="107">
        <f t="shared" si="3"/>
        <v>10.285</v>
      </c>
      <c r="H41" s="108">
        <v>251</v>
      </c>
      <c r="I41" s="109" t="s">
        <v>58</v>
      </c>
      <c r="J41" s="70">
        <f t="shared" si="4"/>
        <v>2.5100000000000001E-2</v>
      </c>
      <c r="K41" s="108">
        <v>39</v>
      </c>
      <c r="L41" s="109" t="s">
        <v>58</v>
      </c>
      <c r="M41" s="70">
        <f t="shared" si="0"/>
        <v>3.8999999999999998E-3</v>
      </c>
      <c r="N41" s="108">
        <v>28</v>
      </c>
      <c r="O41" s="109" t="s">
        <v>58</v>
      </c>
      <c r="P41" s="70">
        <f t="shared" si="1"/>
        <v>2.8E-3</v>
      </c>
    </row>
    <row r="42" spans="2:16">
      <c r="B42" s="108">
        <v>15</v>
      </c>
      <c r="C42" s="109" t="s">
        <v>57</v>
      </c>
      <c r="D42" s="95">
        <f t="shared" si="2"/>
        <v>7.6142131979695433E-5</v>
      </c>
      <c r="E42" s="110">
        <v>1.5780000000000001</v>
      </c>
      <c r="F42" s="111">
        <v>8.9890000000000008</v>
      </c>
      <c r="G42" s="107">
        <f t="shared" si="3"/>
        <v>10.567</v>
      </c>
      <c r="H42" s="108">
        <v>260</v>
      </c>
      <c r="I42" s="109" t="s">
        <v>58</v>
      </c>
      <c r="J42" s="70">
        <f t="shared" si="4"/>
        <v>2.6000000000000002E-2</v>
      </c>
      <c r="K42" s="108">
        <v>40</v>
      </c>
      <c r="L42" s="109" t="s">
        <v>58</v>
      </c>
      <c r="M42" s="70">
        <f t="shared" si="0"/>
        <v>4.0000000000000001E-3</v>
      </c>
      <c r="N42" s="108">
        <v>29</v>
      </c>
      <c r="O42" s="109" t="s">
        <v>58</v>
      </c>
      <c r="P42" s="70">
        <f t="shared" si="1"/>
        <v>2.9000000000000002E-3</v>
      </c>
    </row>
    <row r="43" spans="2:16">
      <c r="B43" s="108">
        <v>16</v>
      </c>
      <c r="C43" s="109" t="s">
        <v>57</v>
      </c>
      <c r="D43" s="95">
        <f t="shared" si="2"/>
        <v>8.1218274111675124E-5</v>
      </c>
      <c r="E43" s="110">
        <v>1.629</v>
      </c>
      <c r="F43" s="111">
        <v>9.2050000000000001</v>
      </c>
      <c r="G43" s="107">
        <f t="shared" si="3"/>
        <v>10.834</v>
      </c>
      <c r="H43" s="108">
        <v>269</v>
      </c>
      <c r="I43" s="109" t="s">
        <v>58</v>
      </c>
      <c r="J43" s="70">
        <f t="shared" si="4"/>
        <v>2.69E-2</v>
      </c>
      <c r="K43" s="108">
        <v>41</v>
      </c>
      <c r="L43" s="109" t="s">
        <v>58</v>
      </c>
      <c r="M43" s="70">
        <f t="shared" si="0"/>
        <v>4.1000000000000003E-3</v>
      </c>
      <c r="N43" s="108">
        <v>30</v>
      </c>
      <c r="O43" s="109" t="s">
        <v>58</v>
      </c>
      <c r="P43" s="70">
        <f t="shared" si="1"/>
        <v>3.0000000000000001E-3</v>
      </c>
    </row>
    <row r="44" spans="2:16">
      <c r="B44" s="108">
        <v>17</v>
      </c>
      <c r="C44" s="109" t="s">
        <v>57</v>
      </c>
      <c r="D44" s="95">
        <f t="shared" si="2"/>
        <v>8.629441624365483E-5</v>
      </c>
      <c r="E44" s="110">
        <v>1.68</v>
      </c>
      <c r="F44" s="111">
        <v>9.41</v>
      </c>
      <c r="G44" s="107">
        <f t="shared" si="3"/>
        <v>11.09</v>
      </c>
      <c r="H44" s="108">
        <v>277</v>
      </c>
      <c r="I44" s="109" t="s">
        <v>58</v>
      </c>
      <c r="J44" s="70">
        <f t="shared" si="4"/>
        <v>2.7700000000000002E-2</v>
      </c>
      <c r="K44" s="108">
        <v>42</v>
      </c>
      <c r="L44" s="109" t="s">
        <v>58</v>
      </c>
      <c r="M44" s="70">
        <f t="shared" si="0"/>
        <v>4.2000000000000006E-3</v>
      </c>
      <c r="N44" s="108">
        <v>31</v>
      </c>
      <c r="O44" s="109" t="s">
        <v>58</v>
      </c>
      <c r="P44" s="70">
        <f t="shared" si="1"/>
        <v>3.0999999999999999E-3</v>
      </c>
    </row>
    <row r="45" spans="2:16">
      <c r="B45" s="108">
        <v>18</v>
      </c>
      <c r="C45" s="109" t="s">
        <v>57</v>
      </c>
      <c r="D45" s="95">
        <f t="shared" si="2"/>
        <v>9.1370558375634508E-5</v>
      </c>
      <c r="E45" s="110">
        <v>1.728</v>
      </c>
      <c r="F45" s="111">
        <v>9.6039999999999992</v>
      </c>
      <c r="G45" s="107">
        <f t="shared" si="3"/>
        <v>11.331999999999999</v>
      </c>
      <c r="H45" s="108">
        <v>285</v>
      </c>
      <c r="I45" s="109" t="s">
        <v>58</v>
      </c>
      <c r="J45" s="70">
        <f t="shared" si="4"/>
        <v>2.8499999999999998E-2</v>
      </c>
      <c r="K45" s="108">
        <v>43</v>
      </c>
      <c r="L45" s="109" t="s">
        <v>58</v>
      </c>
      <c r="M45" s="70">
        <f t="shared" si="0"/>
        <v>4.3E-3</v>
      </c>
      <c r="N45" s="108">
        <v>32</v>
      </c>
      <c r="O45" s="109" t="s">
        <v>58</v>
      </c>
      <c r="P45" s="70">
        <f t="shared" si="1"/>
        <v>3.2000000000000002E-3</v>
      </c>
    </row>
    <row r="46" spans="2:16">
      <c r="B46" s="108">
        <v>20</v>
      </c>
      <c r="C46" s="109" t="s">
        <v>57</v>
      </c>
      <c r="D46" s="95">
        <f t="shared" si="2"/>
        <v>1.0152284263959391E-4</v>
      </c>
      <c r="E46" s="110">
        <v>1.8220000000000001</v>
      </c>
      <c r="F46" s="111">
        <v>9.9649999999999999</v>
      </c>
      <c r="G46" s="107">
        <f t="shared" si="3"/>
        <v>11.786999999999999</v>
      </c>
      <c r="H46" s="108">
        <v>302</v>
      </c>
      <c r="I46" s="109" t="s">
        <v>58</v>
      </c>
      <c r="J46" s="70">
        <f t="shared" si="4"/>
        <v>3.0199999999999998E-2</v>
      </c>
      <c r="K46" s="108">
        <v>45</v>
      </c>
      <c r="L46" s="109" t="s">
        <v>58</v>
      </c>
      <c r="M46" s="70">
        <f t="shared" si="0"/>
        <v>4.4999999999999997E-3</v>
      </c>
      <c r="N46" s="108">
        <v>34</v>
      </c>
      <c r="O46" s="109" t="s">
        <v>58</v>
      </c>
      <c r="P46" s="70">
        <f t="shared" si="1"/>
        <v>3.4000000000000002E-3</v>
      </c>
    </row>
    <row r="47" spans="2:16">
      <c r="B47" s="108">
        <v>22.5</v>
      </c>
      <c r="C47" s="109" t="s">
        <v>57</v>
      </c>
      <c r="D47" s="95">
        <f t="shared" si="2"/>
        <v>1.1421319796954314E-4</v>
      </c>
      <c r="E47" s="110">
        <v>1.9319999999999999</v>
      </c>
      <c r="F47" s="111">
        <v>10.37</v>
      </c>
      <c r="G47" s="107">
        <f t="shared" si="3"/>
        <v>12.302</v>
      </c>
      <c r="H47" s="108">
        <v>321</v>
      </c>
      <c r="I47" s="109" t="s">
        <v>58</v>
      </c>
      <c r="J47" s="70">
        <f t="shared" si="4"/>
        <v>3.2100000000000004E-2</v>
      </c>
      <c r="K47" s="108">
        <v>48</v>
      </c>
      <c r="L47" s="109" t="s">
        <v>58</v>
      </c>
      <c r="M47" s="70">
        <f t="shared" si="0"/>
        <v>4.8000000000000004E-3</v>
      </c>
      <c r="N47" s="108">
        <v>36</v>
      </c>
      <c r="O47" s="109" t="s">
        <v>58</v>
      </c>
      <c r="P47" s="70">
        <f t="shared" si="1"/>
        <v>3.5999999999999999E-3</v>
      </c>
    </row>
    <row r="48" spans="2:16">
      <c r="B48" s="108">
        <v>25</v>
      </c>
      <c r="C48" s="109" t="s">
        <v>57</v>
      </c>
      <c r="D48" s="95">
        <f t="shared" si="2"/>
        <v>1.2690355329949239E-4</v>
      </c>
      <c r="E48" s="110">
        <v>2.0369999999999999</v>
      </c>
      <c r="F48" s="111">
        <v>10.74</v>
      </c>
      <c r="G48" s="107">
        <f t="shared" si="3"/>
        <v>12.777000000000001</v>
      </c>
      <c r="H48" s="108">
        <v>340</v>
      </c>
      <c r="I48" s="109" t="s">
        <v>58</v>
      </c>
      <c r="J48" s="70">
        <f t="shared" si="4"/>
        <v>3.4000000000000002E-2</v>
      </c>
      <c r="K48" s="108">
        <v>50</v>
      </c>
      <c r="L48" s="109" t="s">
        <v>58</v>
      </c>
      <c r="M48" s="70">
        <f t="shared" si="0"/>
        <v>5.0000000000000001E-3</v>
      </c>
      <c r="N48" s="108">
        <v>38</v>
      </c>
      <c r="O48" s="109" t="s">
        <v>58</v>
      </c>
      <c r="P48" s="70">
        <f t="shared" si="1"/>
        <v>3.8E-3</v>
      </c>
    </row>
    <row r="49" spans="2:16">
      <c r="B49" s="108">
        <v>27.5</v>
      </c>
      <c r="C49" s="109" t="s">
        <v>57</v>
      </c>
      <c r="D49" s="95">
        <f t="shared" si="2"/>
        <v>1.3959390862944163E-4</v>
      </c>
      <c r="E49" s="110">
        <v>2.1360000000000001</v>
      </c>
      <c r="F49" s="111">
        <v>11.08</v>
      </c>
      <c r="G49" s="107">
        <f t="shared" si="3"/>
        <v>13.216000000000001</v>
      </c>
      <c r="H49" s="108">
        <v>358</v>
      </c>
      <c r="I49" s="109" t="s">
        <v>58</v>
      </c>
      <c r="J49" s="70">
        <f t="shared" si="4"/>
        <v>3.5799999999999998E-2</v>
      </c>
      <c r="K49" s="108">
        <v>52</v>
      </c>
      <c r="L49" s="109" t="s">
        <v>58</v>
      </c>
      <c r="M49" s="70">
        <f t="shared" si="0"/>
        <v>5.1999999999999998E-3</v>
      </c>
      <c r="N49" s="108">
        <v>40</v>
      </c>
      <c r="O49" s="109" t="s">
        <v>58</v>
      </c>
      <c r="P49" s="70">
        <f t="shared" si="1"/>
        <v>4.0000000000000001E-3</v>
      </c>
    </row>
    <row r="50" spans="2:16">
      <c r="B50" s="108">
        <v>30</v>
      </c>
      <c r="C50" s="109" t="s">
        <v>57</v>
      </c>
      <c r="D50" s="95">
        <f t="shared" si="2"/>
        <v>1.5228426395939087E-4</v>
      </c>
      <c r="E50" s="110">
        <v>2.2309999999999999</v>
      </c>
      <c r="F50" s="111">
        <v>11.38</v>
      </c>
      <c r="G50" s="107">
        <f t="shared" si="3"/>
        <v>13.611000000000001</v>
      </c>
      <c r="H50" s="108">
        <v>375</v>
      </c>
      <c r="I50" s="109" t="s">
        <v>58</v>
      </c>
      <c r="J50" s="70">
        <f t="shared" si="4"/>
        <v>3.7499999999999999E-2</v>
      </c>
      <c r="K50" s="108">
        <v>54</v>
      </c>
      <c r="L50" s="109" t="s">
        <v>58</v>
      </c>
      <c r="M50" s="70">
        <f t="shared" si="0"/>
        <v>5.4000000000000003E-3</v>
      </c>
      <c r="N50" s="108">
        <v>42</v>
      </c>
      <c r="O50" s="109" t="s">
        <v>58</v>
      </c>
      <c r="P50" s="70">
        <f t="shared" si="1"/>
        <v>4.2000000000000006E-3</v>
      </c>
    </row>
    <row r="51" spans="2:16">
      <c r="B51" s="108">
        <v>32.5</v>
      </c>
      <c r="C51" s="109" t="s">
        <v>57</v>
      </c>
      <c r="D51" s="95">
        <f t="shared" si="2"/>
        <v>1.649746192893401E-4</v>
      </c>
      <c r="E51" s="110">
        <v>2.3220000000000001</v>
      </c>
      <c r="F51" s="111">
        <v>11.66</v>
      </c>
      <c r="G51" s="107">
        <f t="shared" si="3"/>
        <v>13.981999999999999</v>
      </c>
      <c r="H51" s="108">
        <v>392</v>
      </c>
      <c r="I51" s="109" t="s">
        <v>58</v>
      </c>
      <c r="J51" s="70">
        <f t="shared" si="4"/>
        <v>3.9199999999999999E-2</v>
      </c>
      <c r="K51" s="108">
        <v>56</v>
      </c>
      <c r="L51" s="109" t="s">
        <v>58</v>
      </c>
      <c r="M51" s="70">
        <f t="shared" si="0"/>
        <v>5.5999999999999999E-3</v>
      </c>
      <c r="N51" s="108">
        <v>43</v>
      </c>
      <c r="O51" s="109" t="s">
        <v>58</v>
      </c>
      <c r="P51" s="70">
        <f t="shared" si="1"/>
        <v>4.3E-3</v>
      </c>
    </row>
    <row r="52" spans="2:16">
      <c r="B52" s="108">
        <v>35</v>
      </c>
      <c r="C52" s="109" t="s">
        <v>57</v>
      </c>
      <c r="D52" s="95">
        <f t="shared" si="2"/>
        <v>1.7766497461928937E-4</v>
      </c>
      <c r="E52" s="110">
        <v>2.41</v>
      </c>
      <c r="F52" s="111">
        <v>11.92</v>
      </c>
      <c r="G52" s="107">
        <f t="shared" si="3"/>
        <v>14.33</v>
      </c>
      <c r="H52" s="108">
        <v>409</v>
      </c>
      <c r="I52" s="109" t="s">
        <v>58</v>
      </c>
      <c r="J52" s="70">
        <f t="shared" si="4"/>
        <v>4.0899999999999999E-2</v>
      </c>
      <c r="K52" s="108">
        <v>58</v>
      </c>
      <c r="L52" s="109" t="s">
        <v>58</v>
      </c>
      <c r="M52" s="70">
        <f t="shared" si="0"/>
        <v>5.8000000000000005E-3</v>
      </c>
      <c r="N52" s="108">
        <v>45</v>
      </c>
      <c r="O52" s="109" t="s">
        <v>58</v>
      </c>
      <c r="P52" s="70">
        <f t="shared" si="1"/>
        <v>4.4999999999999997E-3</v>
      </c>
    </row>
    <row r="53" spans="2:16">
      <c r="B53" s="108">
        <v>37.5</v>
      </c>
      <c r="C53" s="109" t="s">
        <v>57</v>
      </c>
      <c r="D53" s="95">
        <f t="shared" si="2"/>
        <v>1.9035532994923857E-4</v>
      </c>
      <c r="E53" s="110">
        <v>2.4950000000000001</v>
      </c>
      <c r="F53" s="111">
        <v>12.17</v>
      </c>
      <c r="G53" s="107">
        <f t="shared" si="3"/>
        <v>14.664999999999999</v>
      </c>
      <c r="H53" s="108">
        <v>425</v>
      </c>
      <c r="I53" s="109" t="s">
        <v>58</v>
      </c>
      <c r="J53" s="70">
        <f t="shared" si="4"/>
        <v>4.2499999999999996E-2</v>
      </c>
      <c r="K53" s="108">
        <v>60</v>
      </c>
      <c r="L53" s="109" t="s">
        <v>58</v>
      </c>
      <c r="M53" s="70">
        <f t="shared" si="0"/>
        <v>6.0000000000000001E-3</v>
      </c>
      <c r="N53" s="108">
        <v>47</v>
      </c>
      <c r="O53" s="109" t="s">
        <v>58</v>
      </c>
      <c r="P53" s="70">
        <f t="shared" si="1"/>
        <v>4.7000000000000002E-3</v>
      </c>
    </row>
    <row r="54" spans="2:16">
      <c r="B54" s="108">
        <v>40</v>
      </c>
      <c r="C54" s="109" t="s">
        <v>57</v>
      </c>
      <c r="D54" s="95">
        <f t="shared" si="2"/>
        <v>2.0304568527918781E-4</v>
      </c>
      <c r="E54" s="110">
        <v>2.5760000000000001</v>
      </c>
      <c r="F54" s="111">
        <v>12.39</v>
      </c>
      <c r="G54" s="107">
        <f t="shared" si="3"/>
        <v>14.966000000000001</v>
      </c>
      <c r="H54" s="108">
        <v>441</v>
      </c>
      <c r="I54" s="109" t="s">
        <v>58</v>
      </c>
      <c r="J54" s="70">
        <f t="shared" si="4"/>
        <v>4.41E-2</v>
      </c>
      <c r="K54" s="108">
        <v>62</v>
      </c>
      <c r="L54" s="109" t="s">
        <v>58</v>
      </c>
      <c r="M54" s="70">
        <f t="shared" si="0"/>
        <v>6.1999999999999998E-3</v>
      </c>
      <c r="N54" s="108">
        <v>48</v>
      </c>
      <c r="O54" s="109" t="s">
        <v>58</v>
      </c>
      <c r="P54" s="70">
        <f t="shared" si="1"/>
        <v>4.8000000000000004E-3</v>
      </c>
    </row>
    <row r="55" spans="2:16">
      <c r="B55" s="108">
        <v>45</v>
      </c>
      <c r="C55" s="109" t="s">
        <v>57</v>
      </c>
      <c r="D55" s="95">
        <f t="shared" si="2"/>
        <v>2.2842639593908628E-4</v>
      </c>
      <c r="E55" s="110">
        <v>2.7330000000000001</v>
      </c>
      <c r="F55" s="111">
        <v>12.8</v>
      </c>
      <c r="G55" s="107">
        <f t="shared" si="3"/>
        <v>15.533000000000001</v>
      </c>
      <c r="H55" s="108">
        <v>472</v>
      </c>
      <c r="I55" s="109" t="s">
        <v>58</v>
      </c>
      <c r="J55" s="70">
        <f t="shared" si="4"/>
        <v>4.7199999999999999E-2</v>
      </c>
      <c r="K55" s="108">
        <v>65</v>
      </c>
      <c r="L55" s="109" t="s">
        <v>58</v>
      </c>
      <c r="M55" s="70">
        <f t="shared" si="0"/>
        <v>6.5000000000000006E-3</v>
      </c>
      <c r="N55" s="108">
        <v>51</v>
      </c>
      <c r="O55" s="109" t="s">
        <v>58</v>
      </c>
      <c r="P55" s="70">
        <f t="shared" si="1"/>
        <v>5.0999999999999995E-3</v>
      </c>
    </row>
    <row r="56" spans="2:16">
      <c r="B56" s="108">
        <v>50</v>
      </c>
      <c r="C56" s="109" t="s">
        <v>57</v>
      </c>
      <c r="D56" s="95">
        <f t="shared" si="2"/>
        <v>2.5380710659898478E-4</v>
      </c>
      <c r="E56" s="110">
        <v>2.8809999999999998</v>
      </c>
      <c r="F56" s="111">
        <v>13.17</v>
      </c>
      <c r="G56" s="107">
        <f t="shared" si="3"/>
        <v>16.050999999999998</v>
      </c>
      <c r="H56" s="108">
        <v>502</v>
      </c>
      <c r="I56" s="109" t="s">
        <v>58</v>
      </c>
      <c r="J56" s="70">
        <f t="shared" si="4"/>
        <v>5.0200000000000002E-2</v>
      </c>
      <c r="K56" s="108">
        <v>68</v>
      </c>
      <c r="L56" s="109" t="s">
        <v>58</v>
      </c>
      <c r="M56" s="70">
        <f t="shared" si="0"/>
        <v>6.8000000000000005E-3</v>
      </c>
      <c r="N56" s="108">
        <v>54</v>
      </c>
      <c r="O56" s="109" t="s">
        <v>58</v>
      </c>
      <c r="P56" s="70">
        <f t="shared" si="1"/>
        <v>5.4000000000000003E-3</v>
      </c>
    </row>
    <row r="57" spans="2:16">
      <c r="B57" s="108">
        <v>55</v>
      </c>
      <c r="C57" s="109" t="s">
        <v>57</v>
      </c>
      <c r="D57" s="95">
        <f t="shared" si="2"/>
        <v>2.7918781725888326E-4</v>
      </c>
      <c r="E57" s="110">
        <v>3.0209999999999999</v>
      </c>
      <c r="F57" s="111">
        <v>13.49</v>
      </c>
      <c r="G57" s="107">
        <f t="shared" si="3"/>
        <v>16.510999999999999</v>
      </c>
      <c r="H57" s="108">
        <v>531</v>
      </c>
      <c r="I57" s="109" t="s">
        <v>58</v>
      </c>
      <c r="J57" s="70">
        <f t="shared" si="4"/>
        <v>5.3100000000000001E-2</v>
      </c>
      <c r="K57" s="108">
        <v>71</v>
      </c>
      <c r="L57" s="109" t="s">
        <v>58</v>
      </c>
      <c r="M57" s="70">
        <f t="shared" si="0"/>
        <v>7.0999999999999995E-3</v>
      </c>
      <c r="N57" s="108">
        <v>57</v>
      </c>
      <c r="O57" s="109" t="s">
        <v>58</v>
      </c>
      <c r="P57" s="70">
        <f t="shared" si="1"/>
        <v>5.7000000000000002E-3</v>
      </c>
    </row>
    <row r="58" spans="2:16">
      <c r="B58" s="108">
        <v>60</v>
      </c>
      <c r="C58" s="109" t="s">
        <v>57</v>
      </c>
      <c r="D58" s="95">
        <f t="shared" si="2"/>
        <v>3.0456852791878173E-4</v>
      </c>
      <c r="E58" s="110">
        <v>3.1560000000000001</v>
      </c>
      <c r="F58" s="111">
        <v>13.78</v>
      </c>
      <c r="G58" s="107">
        <f t="shared" si="3"/>
        <v>16.936</v>
      </c>
      <c r="H58" s="108">
        <v>559</v>
      </c>
      <c r="I58" s="109" t="s">
        <v>58</v>
      </c>
      <c r="J58" s="70">
        <f t="shared" si="4"/>
        <v>5.5900000000000005E-2</v>
      </c>
      <c r="K58" s="108">
        <v>74</v>
      </c>
      <c r="L58" s="109" t="s">
        <v>58</v>
      </c>
      <c r="M58" s="70">
        <f t="shared" si="0"/>
        <v>7.3999999999999995E-3</v>
      </c>
      <c r="N58" s="108">
        <v>60</v>
      </c>
      <c r="O58" s="109" t="s">
        <v>58</v>
      </c>
      <c r="P58" s="70">
        <f t="shared" si="1"/>
        <v>6.0000000000000001E-3</v>
      </c>
    </row>
    <row r="59" spans="2:16">
      <c r="B59" s="108">
        <v>65</v>
      </c>
      <c r="C59" s="109" t="s">
        <v>57</v>
      </c>
      <c r="D59" s="95">
        <f t="shared" si="2"/>
        <v>3.299492385786802E-4</v>
      </c>
      <c r="E59" s="110">
        <v>3.2839999999999998</v>
      </c>
      <c r="F59" s="111">
        <v>14.05</v>
      </c>
      <c r="G59" s="107">
        <f t="shared" si="3"/>
        <v>17.334</v>
      </c>
      <c r="H59" s="108">
        <v>587</v>
      </c>
      <c r="I59" s="109" t="s">
        <v>58</v>
      </c>
      <c r="J59" s="70">
        <f t="shared" si="4"/>
        <v>5.8699999999999995E-2</v>
      </c>
      <c r="K59" s="108">
        <v>77</v>
      </c>
      <c r="L59" s="109" t="s">
        <v>58</v>
      </c>
      <c r="M59" s="70">
        <f t="shared" si="0"/>
        <v>7.7000000000000002E-3</v>
      </c>
      <c r="N59" s="108">
        <v>63</v>
      </c>
      <c r="O59" s="109" t="s">
        <v>58</v>
      </c>
      <c r="P59" s="70">
        <f t="shared" si="1"/>
        <v>6.3E-3</v>
      </c>
    </row>
    <row r="60" spans="2:16">
      <c r="B60" s="108">
        <v>70</v>
      </c>
      <c r="C60" s="109" t="s">
        <v>57</v>
      </c>
      <c r="D60" s="95">
        <f t="shared" si="2"/>
        <v>3.5532994923857873E-4</v>
      </c>
      <c r="E60" s="110">
        <v>3.4079999999999999</v>
      </c>
      <c r="F60" s="111">
        <v>14.29</v>
      </c>
      <c r="G60" s="107">
        <f t="shared" si="3"/>
        <v>17.698</v>
      </c>
      <c r="H60" s="108">
        <v>614</v>
      </c>
      <c r="I60" s="109" t="s">
        <v>58</v>
      </c>
      <c r="J60" s="70">
        <f t="shared" si="4"/>
        <v>6.1399999999999996E-2</v>
      </c>
      <c r="K60" s="108">
        <v>80</v>
      </c>
      <c r="L60" s="109" t="s">
        <v>58</v>
      </c>
      <c r="M60" s="70">
        <f t="shared" si="0"/>
        <v>8.0000000000000002E-3</v>
      </c>
      <c r="N60" s="108">
        <v>66</v>
      </c>
      <c r="O60" s="109" t="s">
        <v>58</v>
      </c>
      <c r="P60" s="70">
        <f t="shared" si="1"/>
        <v>6.6E-3</v>
      </c>
    </row>
    <row r="61" spans="2:16">
      <c r="B61" s="108">
        <v>80</v>
      </c>
      <c r="C61" s="109" t="s">
        <v>57</v>
      </c>
      <c r="D61" s="95">
        <f t="shared" si="2"/>
        <v>4.0609137055837562E-4</v>
      </c>
      <c r="E61" s="110">
        <v>3.6440000000000001</v>
      </c>
      <c r="F61" s="111">
        <v>14.71</v>
      </c>
      <c r="G61" s="107">
        <f t="shared" si="3"/>
        <v>18.353999999999999</v>
      </c>
      <c r="H61" s="108">
        <v>666</v>
      </c>
      <c r="I61" s="109" t="s">
        <v>58</v>
      </c>
      <c r="J61" s="70">
        <f t="shared" si="4"/>
        <v>6.6600000000000006E-2</v>
      </c>
      <c r="K61" s="108">
        <v>86</v>
      </c>
      <c r="L61" s="109" t="s">
        <v>58</v>
      </c>
      <c r="M61" s="70">
        <f t="shared" si="0"/>
        <v>8.6E-3</v>
      </c>
      <c r="N61" s="108">
        <v>71</v>
      </c>
      <c r="O61" s="109" t="s">
        <v>58</v>
      </c>
      <c r="P61" s="70">
        <f t="shared" si="1"/>
        <v>7.0999999999999995E-3</v>
      </c>
    </row>
    <row r="62" spans="2:16">
      <c r="B62" s="108">
        <v>90</v>
      </c>
      <c r="C62" s="109" t="s">
        <v>57</v>
      </c>
      <c r="D62" s="95">
        <f t="shared" si="2"/>
        <v>4.5685279187817257E-4</v>
      </c>
      <c r="E62" s="110">
        <v>3.8650000000000002</v>
      </c>
      <c r="F62" s="111">
        <v>15.07</v>
      </c>
      <c r="G62" s="107">
        <f t="shared" si="3"/>
        <v>18.935000000000002</v>
      </c>
      <c r="H62" s="108">
        <v>717</v>
      </c>
      <c r="I62" s="109" t="s">
        <v>58</v>
      </c>
      <c r="J62" s="70">
        <f t="shared" si="4"/>
        <v>7.17E-2</v>
      </c>
      <c r="K62" s="108">
        <v>91</v>
      </c>
      <c r="L62" s="109" t="s">
        <v>58</v>
      </c>
      <c r="M62" s="70">
        <f t="shared" si="0"/>
        <v>9.1000000000000004E-3</v>
      </c>
      <c r="N62" s="108">
        <v>76</v>
      </c>
      <c r="O62" s="109" t="s">
        <v>58</v>
      </c>
      <c r="P62" s="70">
        <f t="shared" si="1"/>
        <v>7.6E-3</v>
      </c>
    </row>
    <row r="63" spans="2:16">
      <c r="B63" s="108">
        <v>100</v>
      </c>
      <c r="C63" s="109" t="s">
        <v>57</v>
      </c>
      <c r="D63" s="95">
        <f t="shared" si="2"/>
        <v>5.0761421319796957E-4</v>
      </c>
      <c r="E63" s="110">
        <v>4.0739999999999998</v>
      </c>
      <c r="F63" s="111">
        <v>15.38</v>
      </c>
      <c r="G63" s="107">
        <f t="shared" si="3"/>
        <v>19.454000000000001</v>
      </c>
      <c r="H63" s="108">
        <v>766</v>
      </c>
      <c r="I63" s="109" t="s">
        <v>58</v>
      </c>
      <c r="J63" s="70">
        <f t="shared" si="4"/>
        <v>7.6600000000000001E-2</v>
      </c>
      <c r="K63" s="108">
        <v>96</v>
      </c>
      <c r="L63" s="109" t="s">
        <v>58</v>
      </c>
      <c r="M63" s="70">
        <f t="shared" si="0"/>
        <v>9.6000000000000009E-3</v>
      </c>
      <c r="N63" s="108">
        <v>80</v>
      </c>
      <c r="O63" s="109" t="s">
        <v>58</v>
      </c>
      <c r="P63" s="70">
        <f t="shared" si="1"/>
        <v>8.0000000000000002E-3</v>
      </c>
    </row>
    <row r="64" spans="2:16">
      <c r="B64" s="108">
        <v>110</v>
      </c>
      <c r="C64" s="109" t="s">
        <v>57</v>
      </c>
      <c r="D64" s="95">
        <f t="shared" si="2"/>
        <v>5.5837563451776651E-4</v>
      </c>
      <c r="E64" s="110">
        <v>4.2729999999999997</v>
      </c>
      <c r="F64" s="111">
        <v>15.64</v>
      </c>
      <c r="G64" s="107">
        <f t="shared" si="3"/>
        <v>19.913</v>
      </c>
      <c r="H64" s="108">
        <v>814</v>
      </c>
      <c r="I64" s="109" t="s">
        <v>58</v>
      </c>
      <c r="J64" s="70">
        <f t="shared" si="4"/>
        <v>8.14E-2</v>
      </c>
      <c r="K64" s="108">
        <v>101</v>
      </c>
      <c r="L64" s="109" t="s">
        <v>58</v>
      </c>
      <c r="M64" s="70">
        <f t="shared" si="0"/>
        <v>1.0100000000000001E-2</v>
      </c>
      <c r="N64" s="108">
        <v>85</v>
      </c>
      <c r="O64" s="109" t="s">
        <v>58</v>
      </c>
      <c r="P64" s="70">
        <f t="shared" si="1"/>
        <v>8.5000000000000006E-3</v>
      </c>
    </row>
    <row r="65" spans="2:16">
      <c r="B65" s="108">
        <v>120</v>
      </c>
      <c r="C65" s="109" t="s">
        <v>57</v>
      </c>
      <c r="D65" s="95">
        <f t="shared" si="2"/>
        <v>6.0913705583756346E-4</v>
      </c>
      <c r="E65" s="110">
        <v>4.4630000000000001</v>
      </c>
      <c r="F65" s="111">
        <v>15.87</v>
      </c>
      <c r="G65" s="107">
        <f t="shared" si="3"/>
        <v>20.332999999999998</v>
      </c>
      <c r="H65" s="108">
        <v>861</v>
      </c>
      <c r="I65" s="109" t="s">
        <v>58</v>
      </c>
      <c r="J65" s="70">
        <f t="shared" si="4"/>
        <v>8.6099999999999996E-2</v>
      </c>
      <c r="K65" s="108">
        <v>105</v>
      </c>
      <c r="L65" s="109" t="s">
        <v>58</v>
      </c>
      <c r="M65" s="70">
        <f t="shared" si="0"/>
        <v>1.0499999999999999E-2</v>
      </c>
      <c r="N65" s="108">
        <v>89</v>
      </c>
      <c r="O65" s="109" t="s">
        <v>58</v>
      </c>
      <c r="P65" s="70">
        <f t="shared" si="1"/>
        <v>8.8999999999999999E-3</v>
      </c>
    </row>
    <row r="66" spans="2:16">
      <c r="B66" s="108">
        <v>130</v>
      </c>
      <c r="C66" s="109" t="s">
        <v>57</v>
      </c>
      <c r="D66" s="95">
        <f t="shared" si="2"/>
        <v>6.5989847715736041E-4</v>
      </c>
      <c r="E66" s="110">
        <v>4.6449999999999996</v>
      </c>
      <c r="F66" s="111">
        <v>16.079999999999998</v>
      </c>
      <c r="G66" s="107">
        <f t="shared" si="3"/>
        <v>20.724999999999998</v>
      </c>
      <c r="H66" s="108">
        <v>908</v>
      </c>
      <c r="I66" s="109" t="s">
        <v>58</v>
      </c>
      <c r="J66" s="70">
        <f t="shared" si="4"/>
        <v>9.0800000000000006E-2</v>
      </c>
      <c r="K66" s="108">
        <v>110</v>
      </c>
      <c r="L66" s="109" t="s">
        <v>58</v>
      </c>
      <c r="M66" s="70">
        <f t="shared" si="0"/>
        <v>1.0999999999999999E-2</v>
      </c>
      <c r="N66" s="108">
        <v>93</v>
      </c>
      <c r="O66" s="109" t="s">
        <v>58</v>
      </c>
      <c r="P66" s="70">
        <f t="shared" si="1"/>
        <v>9.2999999999999992E-3</v>
      </c>
    </row>
    <row r="67" spans="2:16">
      <c r="B67" s="108">
        <v>140</v>
      </c>
      <c r="C67" s="109" t="s">
        <v>57</v>
      </c>
      <c r="D67" s="95">
        <f t="shared" si="2"/>
        <v>7.1065989847715746E-4</v>
      </c>
      <c r="E67" s="110">
        <v>4.82</v>
      </c>
      <c r="F67" s="111">
        <v>16.260000000000002</v>
      </c>
      <c r="G67" s="107">
        <f t="shared" si="3"/>
        <v>21.080000000000002</v>
      </c>
      <c r="H67" s="108">
        <v>953</v>
      </c>
      <c r="I67" s="109" t="s">
        <v>58</v>
      </c>
      <c r="J67" s="70">
        <f t="shared" si="4"/>
        <v>9.5299999999999996E-2</v>
      </c>
      <c r="K67" s="108">
        <v>114</v>
      </c>
      <c r="L67" s="109" t="s">
        <v>58</v>
      </c>
      <c r="M67" s="70">
        <f t="shared" si="0"/>
        <v>1.14E-2</v>
      </c>
      <c r="N67" s="108">
        <v>98</v>
      </c>
      <c r="O67" s="109" t="s">
        <v>58</v>
      </c>
      <c r="P67" s="70">
        <f t="shared" si="1"/>
        <v>9.7999999999999997E-3</v>
      </c>
    </row>
    <row r="68" spans="2:16">
      <c r="B68" s="108">
        <v>150</v>
      </c>
      <c r="C68" s="109" t="s">
        <v>57</v>
      </c>
      <c r="D68" s="95">
        <f t="shared" si="2"/>
        <v>7.614213197969543E-4</v>
      </c>
      <c r="E68" s="110">
        <v>4.99</v>
      </c>
      <c r="F68" s="111">
        <v>16.420000000000002</v>
      </c>
      <c r="G68" s="107">
        <f t="shared" si="3"/>
        <v>21.410000000000004</v>
      </c>
      <c r="H68" s="108">
        <v>998</v>
      </c>
      <c r="I68" s="109" t="s">
        <v>58</v>
      </c>
      <c r="J68" s="70">
        <f t="shared" si="4"/>
        <v>9.98E-2</v>
      </c>
      <c r="K68" s="108">
        <v>118</v>
      </c>
      <c r="L68" s="109" t="s">
        <v>58</v>
      </c>
      <c r="M68" s="70">
        <f t="shared" si="0"/>
        <v>1.18E-2</v>
      </c>
      <c r="N68" s="108">
        <v>102</v>
      </c>
      <c r="O68" s="109" t="s">
        <v>58</v>
      </c>
      <c r="P68" s="70">
        <f t="shared" si="1"/>
        <v>1.0199999999999999E-2</v>
      </c>
    </row>
    <row r="69" spans="2:16">
      <c r="B69" s="108">
        <v>160</v>
      </c>
      <c r="C69" s="109" t="s">
        <v>57</v>
      </c>
      <c r="D69" s="95">
        <f t="shared" si="2"/>
        <v>8.1218274111675124E-4</v>
      </c>
      <c r="E69" s="110">
        <v>5.1529999999999996</v>
      </c>
      <c r="F69" s="111">
        <v>16.559999999999999</v>
      </c>
      <c r="G69" s="107">
        <f t="shared" si="3"/>
        <v>21.712999999999997</v>
      </c>
      <c r="H69" s="108">
        <v>1042</v>
      </c>
      <c r="I69" s="109" t="s">
        <v>58</v>
      </c>
      <c r="J69" s="70">
        <f t="shared" si="4"/>
        <v>0.1042</v>
      </c>
      <c r="K69" s="108">
        <v>123</v>
      </c>
      <c r="L69" s="109" t="s">
        <v>58</v>
      </c>
      <c r="M69" s="70">
        <f t="shared" si="0"/>
        <v>1.23E-2</v>
      </c>
      <c r="N69" s="108">
        <v>106</v>
      </c>
      <c r="O69" s="109" t="s">
        <v>58</v>
      </c>
      <c r="P69" s="70">
        <f t="shared" si="1"/>
        <v>1.06E-2</v>
      </c>
    </row>
    <row r="70" spans="2:16">
      <c r="B70" s="108">
        <v>170</v>
      </c>
      <c r="C70" s="109" t="s">
        <v>57</v>
      </c>
      <c r="D70" s="95">
        <f t="shared" si="2"/>
        <v>8.629441624365483E-4</v>
      </c>
      <c r="E70" s="110">
        <v>5.3120000000000003</v>
      </c>
      <c r="F70" s="111">
        <v>16.68</v>
      </c>
      <c r="G70" s="107">
        <f t="shared" si="3"/>
        <v>21.992000000000001</v>
      </c>
      <c r="H70" s="108">
        <v>1085</v>
      </c>
      <c r="I70" s="109" t="s">
        <v>58</v>
      </c>
      <c r="J70" s="70">
        <f t="shared" si="4"/>
        <v>0.1085</v>
      </c>
      <c r="K70" s="108">
        <v>127</v>
      </c>
      <c r="L70" s="109" t="s">
        <v>58</v>
      </c>
      <c r="M70" s="70">
        <f t="shared" si="0"/>
        <v>1.2699999999999999E-2</v>
      </c>
      <c r="N70" s="108">
        <v>110</v>
      </c>
      <c r="O70" s="109" t="s">
        <v>58</v>
      </c>
      <c r="P70" s="70">
        <f t="shared" si="1"/>
        <v>1.0999999999999999E-2</v>
      </c>
    </row>
    <row r="71" spans="2:16">
      <c r="B71" s="108">
        <v>180</v>
      </c>
      <c r="C71" s="109" t="s">
        <v>57</v>
      </c>
      <c r="D71" s="95">
        <f t="shared" si="2"/>
        <v>9.1370558375634514E-4</v>
      </c>
      <c r="E71" s="110">
        <v>5.4660000000000002</v>
      </c>
      <c r="F71" s="111">
        <v>16.79</v>
      </c>
      <c r="G71" s="107">
        <f t="shared" si="3"/>
        <v>22.256</v>
      </c>
      <c r="H71" s="108">
        <v>1128</v>
      </c>
      <c r="I71" s="109" t="s">
        <v>58</v>
      </c>
      <c r="J71" s="70">
        <f t="shared" si="4"/>
        <v>0.11279999999999998</v>
      </c>
      <c r="K71" s="108">
        <v>130</v>
      </c>
      <c r="L71" s="109" t="s">
        <v>58</v>
      </c>
      <c r="M71" s="70">
        <f t="shared" si="0"/>
        <v>1.3000000000000001E-2</v>
      </c>
      <c r="N71" s="108">
        <v>113</v>
      </c>
      <c r="O71" s="109" t="s">
        <v>58</v>
      </c>
      <c r="P71" s="70">
        <f t="shared" si="1"/>
        <v>1.1300000000000001E-2</v>
      </c>
    </row>
    <row r="72" spans="2:16">
      <c r="B72" s="108">
        <v>200</v>
      </c>
      <c r="C72" s="109" t="s">
        <v>57</v>
      </c>
      <c r="D72" s="95">
        <f t="shared" si="2"/>
        <v>1.0152284263959391E-3</v>
      </c>
      <c r="E72" s="110">
        <v>5.7610000000000001</v>
      </c>
      <c r="F72" s="111">
        <v>16.98</v>
      </c>
      <c r="G72" s="107">
        <f t="shared" si="3"/>
        <v>22.741</v>
      </c>
      <c r="H72" s="108">
        <v>1213</v>
      </c>
      <c r="I72" s="109" t="s">
        <v>58</v>
      </c>
      <c r="J72" s="70">
        <f t="shared" si="4"/>
        <v>0.12130000000000001</v>
      </c>
      <c r="K72" s="108">
        <v>138</v>
      </c>
      <c r="L72" s="109" t="s">
        <v>58</v>
      </c>
      <c r="M72" s="70">
        <f t="shared" si="0"/>
        <v>1.3800000000000002E-2</v>
      </c>
      <c r="N72" s="108">
        <v>121</v>
      </c>
      <c r="O72" s="109" t="s">
        <v>58</v>
      </c>
      <c r="P72" s="70">
        <f t="shared" si="1"/>
        <v>1.21E-2</v>
      </c>
    </row>
    <row r="73" spans="2:16">
      <c r="B73" s="108">
        <v>225</v>
      </c>
      <c r="C73" s="109" t="s">
        <v>57</v>
      </c>
      <c r="D73" s="95">
        <f t="shared" si="2"/>
        <v>1.1421319796954316E-3</v>
      </c>
      <c r="E73" s="110">
        <v>6.1109999999999998</v>
      </c>
      <c r="F73" s="111">
        <v>17.16</v>
      </c>
      <c r="G73" s="107">
        <f t="shared" si="3"/>
        <v>23.271000000000001</v>
      </c>
      <c r="H73" s="108">
        <v>1316</v>
      </c>
      <c r="I73" s="109" t="s">
        <v>58</v>
      </c>
      <c r="J73" s="70">
        <f t="shared" si="4"/>
        <v>0.13159999999999999</v>
      </c>
      <c r="K73" s="108">
        <v>148</v>
      </c>
      <c r="L73" s="109" t="s">
        <v>58</v>
      </c>
      <c r="M73" s="70">
        <f t="shared" si="0"/>
        <v>1.4799999999999999E-2</v>
      </c>
      <c r="N73" s="108">
        <v>130</v>
      </c>
      <c r="O73" s="109" t="s">
        <v>58</v>
      </c>
      <c r="P73" s="70">
        <f t="shared" si="1"/>
        <v>1.3000000000000001E-2</v>
      </c>
    </row>
    <row r="74" spans="2:16">
      <c r="B74" s="108">
        <v>250</v>
      </c>
      <c r="C74" s="109" t="s">
        <v>57</v>
      </c>
      <c r="D74" s="95">
        <f t="shared" si="2"/>
        <v>1.2690355329949238E-3</v>
      </c>
      <c r="E74" s="110">
        <v>6.4420000000000002</v>
      </c>
      <c r="F74" s="111">
        <v>17.3</v>
      </c>
      <c r="G74" s="107">
        <f t="shared" si="3"/>
        <v>23.742000000000001</v>
      </c>
      <c r="H74" s="108">
        <v>1417</v>
      </c>
      <c r="I74" s="109" t="s">
        <v>58</v>
      </c>
      <c r="J74" s="70">
        <f t="shared" si="4"/>
        <v>0.14169999999999999</v>
      </c>
      <c r="K74" s="108">
        <v>157</v>
      </c>
      <c r="L74" s="109" t="s">
        <v>58</v>
      </c>
      <c r="M74" s="70">
        <f t="shared" si="0"/>
        <v>1.5699999999999999E-2</v>
      </c>
      <c r="N74" s="108">
        <v>139</v>
      </c>
      <c r="O74" s="109" t="s">
        <v>58</v>
      </c>
      <c r="P74" s="70">
        <f t="shared" si="1"/>
        <v>1.3900000000000001E-2</v>
      </c>
    </row>
    <row r="75" spans="2:16">
      <c r="B75" s="108">
        <v>275</v>
      </c>
      <c r="C75" s="109" t="s">
        <v>57</v>
      </c>
      <c r="D75" s="95">
        <f t="shared" si="2"/>
        <v>1.3959390862944164E-3</v>
      </c>
      <c r="E75" s="110">
        <v>6.7560000000000002</v>
      </c>
      <c r="F75" s="111">
        <v>17.399999999999999</v>
      </c>
      <c r="G75" s="107">
        <f t="shared" si="3"/>
        <v>24.155999999999999</v>
      </c>
      <c r="H75" s="108">
        <v>1517</v>
      </c>
      <c r="I75" s="109" t="s">
        <v>58</v>
      </c>
      <c r="J75" s="70">
        <f t="shared" si="4"/>
        <v>0.1517</v>
      </c>
      <c r="K75" s="108">
        <v>166</v>
      </c>
      <c r="L75" s="109" t="s">
        <v>58</v>
      </c>
      <c r="M75" s="70">
        <f t="shared" si="0"/>
        <v>1.66E-2</v>
      </c>
      <c r="N75" s="108">
        <v>147</v>
      </c>
      <c r="O75" s="109" t="s">
        <v>58</v>
      </c>
      <c r="P75" s="70">
        <f t="shared" si="1"/>
        <v>1.47E-2</v>
      </c>
    </row>
    <row r="76" spans="2:16">
      <c r="B76" s="108">
        <v>300</v>
      </c>
      <c r="C76" s="109" t="s">
        <v>57</v>
      </c>
      <c r="D76" s="95">
        <f t="shared" si="2"/>
        <v>1.5228426395939086E-3</v>
      </c>
      <c r="E76" s="110">
        <v>7.056</v>
      </c>
      <c r="F76" s="111">
        <v>17.47</v>
      </c>
      <c r="G76" s="107">
        <f t="shared" si="3"/>
        <v>24.526</v>
      </c>
      <c r="H76" s="108">
        <v>1615</v>
      </c>
      <c r="I76" s="109" t="s">
        <v>58</v>
      </c>
      <c r="J76" s="70">
        <f t="shared" si="4"/>
        <v>0.1615</v>
      </c>
      <c r="K76" s="108">
        <v>174</v>
      </c>
      <c r="L76" s="109" t="s">
        <v>58</v>
      </c>
      <c r="M76" s="70">
        <f t="shared" si="0"/>
        <v>1.7399999999999999E-2</v>
      </c>
      <c r="N76" s="108">
        <v>155</v>
      </c>
      <c r="O76" s="109" t="s">
        <v>58</v>
      </c>
      <c r="P76" s="70">
        <f t="shared" si="1"/>
        <v>1.55E-2</v>
      </c>
    </row>
    <row r="77" spans="2:16">
      <c r="B77" s="108">
        <v>325</v>
      </c>
      <c r="C77" s="109" t="s">
        <v>57</v>
      </c>
      <c r="D77" s="95">
        <f t="shared" si="2"/>
        <v>1.649746192893401E-3</v>
      </c>
      <c r="E77" s="110">
        <v>7.3449999999999998</v>
      </c>
      <c r="F77" s="111">
        <v>17.510000000000002</v>
      </c>
      <c r="G77" s="107">
        <f t="shared" si="3"/>
        <v>24.855</v>
      </c>
      <c r="H77" s="108">
        <v>1711</v>
      </c>
      <c r="I77" s="109" t="s">
        <v>58</v>
      </c>
      <c r="J77" s="70">
        <f t="shared" si="4"/>
        <v>0.1711</v>
      </c>
      <c r="K77" s="108">
        <v>183</v>
      </c>
      <c r="L77" s="109" t="s">
        <v>58</v>
      </c>
      <c r="M77" s="70">
        <f t="shared" si="0"/>
        <v>1.83E-2</v>
      </c>
      <c r="N77" s="108">
        <v>163</v>
      </c>
      <c r="O77" s="109" t="s">
        <v>58</v>
      </c>
      <c r="P77" s="70">
        <f t="shared" si="1"/>
        <v>1.6300000000000002E-2</v>
      </c>
    </row>
    <row r="78" spans="2:16">
      <c r="B78" s="108">
        <v>350</v>
      </c>
      <c r="C78" s="109" t="s">
        <v>57</v>
      </c>
      <c r="D78" s="95">
        <f t="shared" si="2"/>
        <v>1.7766497461928932E-3</v>
      </c>
      <c r="E78" s="110">
        <v>7.6219999999999999</v>
      </c>
      <c r="F78" s="111">
        <v>17.54</v>
      </c>
      <c r="G78" s="107">
        <f t="shared" si="3"/>
        <v>25.161999999999999</v>
      </c>
      <c r="H78" s="108">
        <v>1807</v>
      </c>
      <c r="I78" s="109" t="s">
        <v>58</v>
      </c>
      <c r="J78" s="70">
        <f t="shared" si="4"/>
        <v>0.1807</v>
      </c>
      <c r="K78" s="108">
        <v>191</v>
      </c>
      <c r="L78" s="109" t="s">
        <v>58</v>
      </c>
      <c r="M78" s="70">
        <f t="shared" si="0"/>
        <v>1.9099999999999999E-2</v>
      </c>
      <c r="N78" s="108">
        <v>171</v>
      </c>
      <c r="O78" s="109" t="s">
        <v>58</v>
      </c>
      <c r="P78" s="70">
        <f t="shared" si="1"/>
        <v>1.7100000000000001E-2</v>
      </c>
    </row>
    <row r="79" spans="2:16">
      <c r="B79" s="108">
        <v>375</v>
      </c>
      <c r="C79" s="109" t="s">
        <v>57</v>
      </c>
      <c r="D79" s="95">
        <f t="shared" si="2"/>
        <v>1.9035532994923859E-3</v>
      </c>
      <c r="E79" s="110">
        <v>7.8890000000000002</v>
      </c>
      <c r="F79" s="111">
        <v>17.55</v>
      </c>
      <c r="G79" s="107">
        <f t="shared" si="3"/>
        <v>25.439</v>
      </c>
      <c r="H79" s="108">
        <v>1901</v>
      </c>
      <c r="I79" s="109" t="s">
        <v>58</v>
      </c>
      <c r="J79" s="70">
        <f t="shared" si="4"/>
        <v>0.19009999999999999</v>
      </c>
      <c r="K79" s="108">
        <v>199</v>
      </c>
      <c r="L79" s="109" t="s">
        <v>58</v>
      </c>
      <c r="M79" s="70">
        <f t="shared" si="0"/>
        <v>1.9900000000000001E-2</v>
      </c>
      <c r="N79" s="108">
        <v>179</v>
      </c>
      <c r="O79" s="109" t="s">
        <v>58</v>
      </c>
      <c r="P79" s="70">
        <f t="shared" si="1"/>
        <v>1.7899999999999999E-2</v>
      </c>
    </row>
    <row r="80" spans="2:16">
      <c r="B80" s="108">
        <v>400</v>
      </c>
      <c r="C80" s="109" t="s">
        <v>57</v>
      </c>
      <c r="D80" s="95">
        <f t="shared" si="2"/>
        <v>2.0304568527918783E-3</v>
      </c>
      <c r="E80" s="110">
        <v>8.1850000000000005</v>
      </c>
      <c r="F80" s="111">
        <v>17.55</v>
      </c>
      <c r="G80" s="107">
        <f t="shared" si="3"/>
        <v>25.734999999999999</v>
      </c>
      <c r="H80" s="108">
        <v>1994</v>
      </c>
      <c r="I80" s="109" t="s">
        <v>58</v>
      </c>
      <c r="J80" s="70">
        <f t="shared" si="4"/>
        <v>0.19939999999999999</v>
      </c>
      <c r="K80" s="108">
        <v>206</v>
      </c>
      <c r="L80" s="109" t="s">
        <v>58</v>
      </c>
      <c r="M80" s="70">
        <f t="shared" si="0"/>
        <v>2.06E-2</v>
      </c>
      <c r="N80" s="108">
        <v>186</v>
      </c>
      <c r="O80" s="109" t="s">
        <v>58</v>
      </c>
      <c r="P80" s="70">
        <f t="shared" si="1"/>
        <v>1.8599999999999998E-2</v>
      </c>
    </row>
    <row r="81" spans="2:16">
      <c r="B81" s="108">
        <v>450</v>
      </c>
      <c r="C81" s="109" t="s">
        <v>57</v>
      </c>
      <c r="D81" s="95">
        <f t="shared" si="2"/>
        <v>2.2842639593908631E-3</v>
      </c>
      <c r="E81" s="110">
        <v>8.8550000000000004</v>
      </c>
      <c r="F81" s="111">
        <v>17.510000000000002</v>
      </c>
      <c r="G81" s="107">
        <f t="shared" si="3"/>
        <v>26.365000000000002</v>
      </c>
      <c r="H81" s="108">
        <v>2178</v>
      </c>
      <c r="I81" s="109" t="s">
        <v>58</v>
      </c>
      <c r="J81" s="70">
        <f t="shared" si="4"/>
        <v>0.21779999999999999</v>
      </c>
      <c r="K81" s="108">
        <v>222</v>
      </c>
      <c r="L81" s="109" t="s">
        <v>58</v>
      </c>
      <c r="M81" s="70">
        <f t="shared" si="0"/>
        <v>2.2200000000000001E-2</v>
      </c>
      <c r="N81" s="108">
        <v>201</v>
      </c>
      <c r="O81" s="109" t="s">
        <v>58</v>
      </c>
      <c r="P81" s="70">
        <f t="shared" si="1"/>
        <v>2.01E-2</v>
      </c>
    </row>
    <row r="82" spans="2:16">
      <c r="B82" s="108">
        <v>500</v>
      </c>
      <c r="C82" s="109" t="s">
        <v>57</v>
      </c>
      <c r="D82" s="95">
        <f t="shared" si="2"/>
        <v>2.5380710659898475E-3</v>
      </c>
      <c r="E82" s="110">
        <v>9.3460000000000001</v>
      </c>
      <c r="F82" s="111">
        <v>17.440000000000001</v>
      </c>
      <c r="G82" s="107">
        <f t="shared" si="3"/>
        <v>26.786000000000001</v>
      </c>
      <c r="H82" s="108">
        <v>2358</v>
      </c>
      <c r="I82" s="109" t="s">
        <v>58</v>
      </c>
      <c r="J82" s="70">
        <f t="shared" si="4"/>
        <v>0.23580000000000001</v>
      </c>
      <c r="K82" s="108">
        <v>236</v>
      </c>
      <c r="L82" s="109" t="s">
        <v>58</v>
      </c>
      <c r="M82" s="70">
        <f t="shared" si="0"/>
        <v>2.3599999999999999E-2</v>
      </c>
      <c r="N82" s="108">
        <v>215</v>
      </c>
      <c r="O82" s="109" t="s">
        <v>58</v>
      </c>
      <c r="P82" s="70">
        <f t="shared" si="1"/>
        <v>2.1499999999999998E-2</v>
      </c>
    </row>
    <row r="83" spans="2:16">
      <c r="B83" s="108">
        <v>550</v>
      </c>
      <c r="C83" s="109" t="s">
        <v>57</v>
      </c>
      <c r="D83" s="95">
        <f t="shared" si="2"/>
        <v>2.7918781725888328E-3</v>
      </c>
      <c r="E83" s="110">
        <v>9.7289999999999992</v>
      </c>
      <c r="F83" s="111">
        <v>17.36</v>
      </c>
      <c r="G83" s="107">
        <f t="shared" si="3"/>
        <v>27.088999999999999</v>
      </c>
      <c r="H83" s="108">
        <v>2535</v>
      </c>
      <c r="I83" s="109" t="s">
        <v>58</v>
      </c>
      <c r="J83" s="70">
        <f t="shared" si="4"/>
        <v>0.2535</v>
      </c>
      <c r="K83" s="108">
        <v>250</v>
      </c>
      <c r="L83" s="109" t="s">
        <v>58</v>
      </c>
      <c r="M83" s="70">
        <f t="shared" si="0"/>
        <v>2.5000000000000001E-2</v>
      </c>
      <c r="N83" s="108">
        <v>229</v>
      </c>
      <c r="O83" s="109" t="s">
        <v>58</v>
      </c>
      <c r="P83" s="70">
        <f t="shared" si="1"/>
        <v>2.29E-2</v>
      </c>
    </row>
    <row r="84" spans="2:16">
      <c r="B84" s="108">
        <v>600</v>
      </c>
      <c r="C84" s="109" t="s">
        <v>57</v>
      </c>
      <c r="D84" s="95">
        <f t="shared" si="2"/>
        <v>3.0456852791878172E-3</v>
      </c>
      <c r="E84" s="110">
        <v>10.039999999999999</v>
      </c>
      <c r="F84" s="111">
        <v>17.25</v>
      </c>
      <c r="G84" s="107">
        <f t="shared" si="3"/>
        <v>27.29</v>
      </c>
      <c r="H84" s="108">
        <v>2712</v>
      </c>
      <c r="I84" s="109" t="s">
        <v>58</v>
      </c>
      <c r="J84" s="70">
        <f t="shared" si="4"/>
        <v>0.2712</v>
      </c>
      <c r="K84" s="108">
        <v>264</v>
      </c>
      <c r="L84" s="109" t="s">
        <v>58</v>
      </c>
      <c r="M84" s="70">
        <f t="shared" ref="M84:M147" si="5">K84/1000/10</f>
        <v>2.64E-2</v>
      </c>
      <c r="N84" s="108">
        <v>242</v>
      </c>
      <c r="O84" s="109" t="s">
        <v>58</v>
      </c>
      <c r="P84" s="70">
        <f t="shared" ref="P84:P147" si="6">N84/1000/10</f>
        <v>2.4199999999999999E-2</v>
      </c>
    </row>
    <row r="85" spans="2:16">
      <c r="B85" s="108">
        <v>650</v>
      </c>
      <c r="C85" s="109" t="s">
        <v>57</v>
      </c>
      <c r="D85" s="95">
        <f t="shared" ref="D85:D88" si="7">B85/1000/$C$5</f>
        <v>3.299492385786802E-3</v>
      </c>
      <c r="E85" s="110">
        <v>10.31</v>
      </c>
      <c r="F85" s="111">
        <v>17.13</v>
      </c>
      <c r="G85" s="107">
        <f t="shared" ref="G85:G148" si="8">E85+F85</f>
        <v>27.439999999999998</v>
      </c>
      <c r="H85" s="108">
        <v>2887</v>
      </c>
      <c r="I85" s="109" t="s">
        <v>58</v>
      </c>
      <c r="J85" s="70">
        <f t="shared" ref="J85:J100" si="9">H85/1000/10</f>
        <v>0.28870000000000001</v>
      </c>
      <c r="K85" s="108">
        <v>277</v>
      </c>
      <c r="L85" s="109" t="s">
        <v>58</v>
      </c>
      <c r="M85" s="70">
        <f t="shared" si="5"/>
        <v>2.7700000000000002E-2</v>
      </c>
      <c r="N85" s="108">
        <v>255</v>
      </c>
      <c r="O85" s="109" t="s">
        <v>58</v>
      </c>
      <c r="P85" s="70">
        <f t="shared" si="6"/>
        <v>2.5500000000000002E-2</v>
      </c>
    </row>
    <row r="86" spans="2:16">
      <c r="B86" s="108">
        <v>700</v>
      </c>
      <c r="C86" s="109" t="s">
        <v>57</v>
      </c>
      <c r="D86" s="95">
        <f t="shared" si="7"/>
        <v>3.5532994923857864E-3</v>
      </c>
      <c r="E86" s="110">
        <v>10.55</v>
      </c>
      <c r="F86" s="111">
        <v>17</v>
      </c>
      <c r="G86" s="107">
        <f t="shared" si="8"/>
        <v>27.55</v>
      </c>
      <c r="H86" s="108">
        <v>3061</v>
      </c>
      <c r="I86" s="109" t="s">
        <v>58</v>
      </c>
      <c r="J86" s="70">
        <f t="shared" si="9"/>
        <v>0.30609999999999998</v>
      </c>
      <c r="K86" s="108">
        <v>290</v>
      </c>
      <c r="L86" s="109" t="s">
        <v>58</v>
      </c>
      <c r="M86" s="70">
        <f t="shared" si="5"/>
        <v>2.8999999999999998E-2</v>
      </c>
      <c r="N86" s="108">
        <v>268</v>
      </c>
      <c r="O86" s="109" t="s">
        <v>58</v>
      </c>
      <c r="P86" s="70">
        <f t="shared" si="6"/>
        <v>2.6800000000000001E-2</v>
      </c>
    </row>
    <row r="87" spans="2:16">
      <c r="B87" s="108">
        <v>800</v>
      </c>
      <c r="C87" s="109" t="s">
        <v>57</v>
      </c>
      <c r="D87" s="95">
        <f t="shared" si="7"/>
        <v>4.0609137055837565E-3</v>
      </c>
      <c r="E87" s="110">
        <v>10.96</v>
      </c>
      <c r="F87" s="111">
        <v>16.73</v>
      </c>
      <c r="G87" s="107">
        <f t="shared" si="8"/>
        <v>27.69</v>
      </c>
      <c r="H87" s="108">
        <v>3408</v>
      </c>
      <c r="I87" s="109" t="s">
        <v>58</v>
      </c>
      <c r="J87" s="70">
        <f t="shared" si="9"/>
        <v>0.34079999999999999</v>
      </c>
      <c r="K87" s="108">
        <v>317</v>
      </c>
      <c r="L87" s="109" t="s">
        <v>58</v>
      </c>
      <c r="M87" s="70">
        <f t="shared" si="5"/>
        <v>3.1699999999999999E-2</v>
      </c>
      <c r="N87" s="108">
        <v>293</v>
      </c>
      <c r="O87" s="109" t="s">
        <v>58</v>
      </c>
      <c r="P87" s="70">
        <f t="shared" si="6"/>
        <v>2.93E-2</v>
      </c>
    </row>
    <row r="88" spans="2:16">
      <c r="B88" s="108">
        <v>900</v>
      </c>
      <c r="C88" s="109" t="s">
        <v>57</v>
      </c>
      <c r="D88" s="95">
        <f t="shared" si="7"/>
        <v>4.5685279187817262E-3</v>
      </c>
      <c r="E88" s="110">
        <v>11.32</v>
      </c>
      <c r="F88" s="111">
        <v>16.45</v>
      </c>
      <c r="G88" s="107">
        <f t="shared" si="8"/>
        <v>27.77</v>
      </c>
      <c r="H88" s="108">
        <v>3755</v>
      </c>
      <c r="I88" s="109" t="s">
        <v>58</v>
      </c>
      <c r="J88" s="70">
        <f t="shared" si="9"/>
        <v>0.3755</v>
      </c>
      <c r="K88" s="108">
        <v>343</v>
      </c>
      <c r="L88" s="109" t="s">
        <v>58</v>
      </c>
      <c r="M88" s="70">
        <f t="shared" si="5"/>
        <v>3.4300000000000004E-2</v>
      </c>
      <c r="N88" s="108">
        <v>317</v>
      </c>
      <c r="O88" s="109" t="s">
        <v>58</v>
      </c>
      <c r="P88" s="70">
        <f t="shared" si="6"/>
        <v>3.1699999999999999E-2</v>
      </c>
    </row>
    <row r="89" spans="2:16">
      <c r="B89" s="108">
        <v>1</v>
      </c>
      <c r="C89" s="118" t="s">
        <v>59</v>
      </c>
      <c r="D89" s="70">
        <f t="shared" ref="D89:D152" si="10">B89/$C$5</f>
        <v>5.076142131979695E-3</v>
      </c>
      <c r="E89" s="110">
        <v>11.66</v>
      </c>
      <c r="F89" s="111">
        <v>16.170000000000002</v>
      </c>
      <c r="G89" s="107">
        <f t="shared" si="8"/>
        <v>27.830000000000002</v>
      </c>
      <c r="H89" s="108">
        <v>4100</v>
      </c>
      <c r="I89" s="109" t="s">
        <v>58</v>
      </c>
      <c r="J89" s="70">
        <f t="shared" si="9"/>
        <v>0.41</v>
      </c>
      <c r="K89" s="108">
        <v>368</v>
      </c>
      <c r="L89" s="109" t="s">
        <v>58</v>
      </c>
      <c r="M89" s="70">
        <f t="shared" si="5"/>
        <v>3.6799999999999999E-2</v>
      </c>
      <c r="N89" s="108">
        <v>341</v>
      </c>
      <c r="O89" s="109" t="s">
        <v>58</v>
      </c>
      <c r="P89" s="70">
        <f t="shared" si="6"/>
        <v>3.4100000000000005E-2</v>
      </c>
    </row>
    <row r="90" spans="2:16">
      <c r="B90" s="108">
        <v>1.1000000000000001</v>
      </c>
      <c r="C90" s="109" t="s">
        <v>59</v>
      </c>
      <c r="D90" s="70">
        <f t="shared" si="10"/>
        <v>5.5837563451776656E-3</v>
      </c>
      <c r="E90" s="110">
        <v>11.96</v>
      </c>
      <c r="F90" s="111">
        <v>15.88</v>
      </c>
      <c r="G90" s="107">
        <f t="shared" si="8"/>
        <v>27.840000000000003</v>
      </c>
      <c r="H90" s="108">
        <v>4446</v>
      </c>
      <c r="I90" s="109" t="s">
        <v>58</v>
      </c>
      <c r="J90" s="70">
        <f t="shared" si="9"/>
        <v>0.4446</v>
      </c>
      <c r="K90" s="108">
        <v>392</v>
      </c>
      <c r="L90" s="109" t="s">
        <v>58</v>
      </c>
      <c r="M90" s="70">
        <f t="shared" si="5"/>
        <v>3.9199999999999999E-2</v>
      </c>
      <c r="N90" s="108">
        <v>365</v>
      </c>
      <c r="O90" s="109" t="s">
        <v>58</v>
      </c>
      <c r="P90" s="70">
        <f t="shared" si="6"/>
        <v>3.6499999999999998E-2</v>
      </c>
    </row>
    <row r="91" spans="2:16">
      <c r="B91" s="108">
        <v>1.2</v>
      </c>
      <c r="C91" s="109" t="s">
        <v>59</v>
      </c>
      <c r="D91" s="70">
        <f t="shared" si="10"/>
        <v>6.0913705583756344E-3</v>
      </c>
      <c r="E91" s="110">
        <v>12.25</v>
      </c>
      <c r="F91" s="111">
        <v>15.6</v>
      </c>
      <c r="G91" s="107">
        <f t="shared" si="8"/>
        <v>27.85</v>
      </c>
      <c r="H91" s="108">
        <v>4791</v>
      </c>
      <c r="I91" s="109" t="s">
        <v>58</v>
      </c>
      <c r="J91" s="70">
        <f t="shared" si="9"/>
        <v>0.47910000000000003</v>
      </c>
      <c r="K91" s="108">
        <v>416</v>
      </c>
      <c r="L91" s="109" t="s">
        <v>58</v>
      </c>
      <c r="M91" s="70">
        <f t="shared" si="5"/>
        <v>4.1599999999999998E-2</v>
      </c>
      <c r="N91" s="108">
        <v>388</v>
      </c>
      <c r="O91" s="109" t="s">
        <v>58</v>
      </c>
      <c r="P91" s="70">
        <f t="shared" si="6"/>
        <v>3.8800000000000001E-2</v>
      </c>
    </row>
    <row r="92" spans="2:16">
      <c r="B92" s="108">
        <v>1.3</v>
      </c>
      <c r="C92" s="109" t="s">
        <v>59</v>
      </c>
      <c r="D92" s="70">
        <f t="shared" si="10"/>
        <v>6.5989847715736041E-3</v>
      </c>
      <c r="E92" s="110">
        <v>12.53</v>
      </c>
      <c r="F92" s="111">
        <v>15.33</v>
      </c>
      <c r="G92" s="107">
        <f t="shared" si="8"/>
        <v>27.86</v>
      </c>
      <c r="H92" s="108">
        <v>5137</v>
      </c>
      <c r="I92" s="109" t="s">
        <v>58</v>
      </c>
      <c r="J92" s="70">
        <f t="shared" si="9"/>
        <v>0.51369999999999993</v>
      </c>
      <c r="K92" s="108">
        <v>439</v>
      </c>
      <c r="L92" s="109" t="s">
        <v>58</v>
      </c>
      <c r="M92" s="70">
        <f t="shared" si="5"/>
        <v>4.3900000000000002E-2</v>
      </c>
      <c r="N92" s="108">
        <v>411</v>
      </c>
      <c r="O92" s="109" t="s">
        <v>58</v>
      </c>
      <c r="P92" s="70">
        <f t="shared" si="6"/>
        <v>4.1099999999999998E-2</v>
      </c>
    </row>
    <row r="93" spans="2:16">
      <c r="B93" s="108">
        <v>1.4</v>
      </c>
      <c r="C93" s="109" t="s">
        <v>59</v>
      </c>
      <c r="D93" s="70">
        <f t="shared" si="10"/>
        <v>7.1065989847715729E-3</v>
      </c>
      <c r="E93" s="110">
        <v>12.79</v>
      </c>
      <c r="F93" s="111">
        <v>15.07</v>
      </c>
      <c r="G93" s="107">
        <f t="shared" si="8"/>
        <v>27.86</v>
      </c>
      <c r="H93" s="108">
        <v>5482</v>
      </c>
      <c r="I93" s="109" t="s">
        <v>58</v>
      </c>
      <c r="J93" s="70">
        <f t="shared" si="9"/>
        <v>0.54820000000000002</v>
      </c>
      <c r="K93" s="108">
        <v>461</v>
      </c>
      <c r="L93" s="109" t="s">
        <v>58</v>
      </c>
      <c r="M93" s="70">
        <f t="shared" si="5"/>
        <v>4.6100000000000002E-2</v>
      </c>
      <c r="N93" s="108">
        <v>433</v>
      </c>
      <c r="O93" s="109" t="s">
        <v>58</v>
      </c>
      <c r="P93" s="70">
        <f t="shared" si="6"/>
        <v>4.3299999999999998E-2</v>
      </c>
    </row>
    <row r="94" spans="2:16">
      <c r="B94" s="108">
        <v>1.5</v>
      </c>
      <c r="C94" s="109" t="s">
        <v>59</v>
      </c>
      <c r="D94" s="70">
        <f t="shared" si="10"/>
        <v>7.6142131979695434E-3</v>
      </c>
      <c r="E94" s="110">
        <v>13.03</v>
      </c>
      <c r="F94" s="111">
        <v>14.81</v>
      </c>
      <c r="G94" s="107">
        <f t="shared" si="8"/>
        <v>27.84</v>
      </c>
      <c r="H94" s="108">
        <v>5828</v>
      </c>
      <c r="I94" s="109" t="s">
        <v>58</v>
      </c>
      <c r="J94" s="70">
        <f t="shared" si="9"/>
        <v>0.58279999999999998</v>
      </c>
      <c r="K94" s="108">
        <v>483</v>
      </c>
      <c r="L94" s="109" t="s">
        <v>58</v>
      </c>
      <c r="M94" s="70">
        <f t="shared" si="5"/>
        <v>4.8299999999999996E-2</v>
      </c>
      <c r="N94" s="108">
        <v>455</v>
      </c>
      <c r="O94" s="109" t="s">
        <v>58</v>
      </c>
      <c r="P94" s="70">
        <f t="shared" si="6"/>
        <v>4.5499999999999999E-2</v>
      </c>
    </row>
    <row r="95" spans="2:16">
      <c r="B95" s="108">
        <v>1.6</v>
      </c>
      <c r="C95" s="109" t="s">
        <v>59</v>
      </c>
      <c r="D95" s="70">
        <f t="shared" si="10"/>
        <v>8.1218274111675131E-3</v>
      </c>
      <c r="E95" s="110">
        <v>13.25</v>
      </c>
      <c r="F95" s="111">
        <v>14.56</v>
      </c>
      <c r="G95" s="107">
        <f t="shared" si="8"/>
        <v>27.810000000000002</v>
      </c>
      <c r="H95" s="108">
        <v>6175</v>
      </c>
      <c r="I95" s="109" t="s">
        <v>58</v>
      </c>
      <c r="J95" s="70">
        <f t="shared" si="9"/>
        <v>0.61749999999999994</v>
      </c>
      <c r="K95" s="108">
        <v>504</v>
      </c>
      <c r="L95" s="109" t="s">
        <v>58</v>
      </c>
      <c r="M95" s="70">
        <f t="shared" si="5"/>
        <v>5.04E-2</v>
      </c>
      <c r="N95" s="108">
        <v>477</v>
      </c>
      <c r="O95" s="109" t="s">
        <v>58</v>
      </c>
      <c r="P95" s="70">
        <f t="shared" si="6"/>
        <v>4.7699999999999999E-2</v>
      </c>
    </row>
    <row r="96" spans="2:16">
      <c r="B96" s="108">
        <v>1.7</v>
      </c>
      <c r="C96" s="109" t="s">
        <v>59</v>
      </c>
      <c r="D96" s="70">
        <f t="shared" si="10"/>
        <v>8.6294416243654828E-3</v>
      </c>
      <c r="E96" s="110">
        <v>13.47</v>
      </c>
      <c r="F96" s="111">
        <v>14.32</v>
      </c>
      <c r="G96" s="107">
        <f t="shared" si="8"/>
        <v>27.79</v>
      </c>
      <c r="H96" s="108">
        <v>6521</v>
      </c>
      <c r="I96" s="109" t="s">
        <v>58</v>
      </c>
      <c r="J96" s="70">
        <f t="shared" si="9"/>
        <v>0.65210000000000001</v>
      </c>
      <c r="K96" s="108">
        <v>525</v>
      </c>
      <c r="L96" s="109" t="s">
        <v>58</v>
      </c>
      <c r="M96" s="70">
        <f t="shared" si="5"/>
        <v>5.2500000000000005E-2</v>
      </c>
      <c r="N96" s="108">
        <v>499</v>
      </c>
      <c r="O96" s="109" t="s">
        <v>58</v>
      </c>
      <c r="P96" s="70">
        <f t="shared" si="6"/>
        <v>4.99E-2</v>
      </c>
    </row>
    <row r="97" spans="2:16">
      <c r="B97" s="108">
        <v>1.8</v>
      </c>
      <c r="C97" s="109" t="s">
        <v>59</v>
      </c>
      <c r="D97" s="70">
        <f t="shared" si="10"/>
        <v>9.1370558375634525E-3</v>
      </c>
      <c r="E97" s="110">
        <v>13.66</v>
      </c>
      <c r="F97" s="111">
        <v>14.08</v>
      </c>
      <c r="G97" s="107">
        <f t="shared" si="8"/>
        <v>27.740000000000002</v>
      </c>
      <c r="H97" s="108">
        <v>6869</v>
      </c>
      <c r="I97" s="109" t="s">
        <v>58</v>
      </c>
      <c r="J97" s="70">
        <f t="shared" si="9"/>
        <v>0.68689999999999996</v>
      </c>
      <c r="K97" s="108">
        <v>546</v>
      </c>
      <c r="L97" s="109" t="s">
        <v>58</v>
      </c>
      <c r="M97" s="70">
        <f t="shared" si="5"/>
        <v>5.4600000000000003E-2</v>
      </c>
      <c r="N97" s="108">
        <v>521</v>
      </c>
      <c r="O97" s="109" t="s">
        <v>58</v>
      </c>
      <c r="P97" s="70">
        <f t="shared" si="6"/>
        <v>5.21E-2</v>
      </c>
    </row>
    <row r="98" spans="2:16">
      <c r="B98" s="108">
        <v>2</v>
      </c>
      <c r="C98" s="109" t="s">
        <v>59</v>
      </c>
      <c r="D98" s="70">
        <f t="shared" si="10"/>
        <v>1.015228426395939E-2</v>
      </c>
      <c r="E98" s="110">
        <v>14.01</v>
      </c>
      <c r="F98" s="111">
        <v>13.64</v>
      </c>
      <c r="G98" s="107">
        <f t="shared" si="8"/>
        <v>27.65</v>
      </c>
      <c r="H98" s="108">
        <v>7566</v>
      </c>
      <c r="I98" s="109" t="s">
        <v>58</v>
      </c>
      <c r="J98" s="70">
        <f t="shared" si="9"/>
        <v>0.75659999999999994</v>
      </c>
      <c r="K98" s="108">
        <v>590</v>
      </c>
      <c r="L98" s="109" t="s">
        <v>58</v>
      </c>
      <c r="M98" s="70">
        <f t="shared" si="5"/>
        <v>5.8999999999999997E-2</v>
      </c>
      <c r="N98" s="108">
        <v>563</v>
      </c>
      <c r="O98" s="109" t="s">
        <v>58</v>
      </c>
      <c r="P98" s="70">
        <f t="shared" si="6"/>
        <v>5.6299999999999996E-2</v>
      </c>
    </row>
    <row r="99" spans="2:16">
      <c r="B99" s="108">
        <v>2.25</v>
      </c>
      <c r="C99" s="109" t="s">
        <v>59</v>
      </c>
      <c r="D99" s="70">
        <f t="shared" si="10"/>
        <v>1.1421319796954314E-2</v>
      </c>
      <c r="E99" s="110">
        <v>14.36</v>
      </c>
      <c r="F99" s="111">
        <v>13.13</v>
      </c>
      <c r="G99" s="107">
        <f t="shared" si="8"/>
        <v>27.490000000000002</v>
      </c>
      <c r="H99" s="108">
        <v>8441</v>
      </c>
      <c r="I99" s="109" t="s">
        <v>58</v>
      </c>
      <c r="J99" s="70">
        <f t="shared" si="9"/>
        <v>0.84410000000000007</v>
      </c>
      <c r="K99" s="108">
        <v>645</v>
      </c>
      <c r="L99" s="109" t="s">
        <v>58</v>
      </c>
      <c r="M99" s="70">
        <f t="shared" si="5"/>
        <v>6.4500000000000002E-2</v>
      </c>
      <c r="N99" s="108">
        <v>616</v>
      </c>
      <c r="O99" s="109" t="s">
        <v>58</v>
      </c>
      <c r="P99" s="70">
        <f t="shared" si="6"/>
        <v>6.1600000000000002E-2</v>
      </c>
    </row>
    <row r="100" spans="2:16">
      <c r="B100" s="108">
        <v>2.5</v>
      </c>
      <c r="C100" s="109" t="s">
        <v>59</v>
      </c>
      <c r="D100" s="70">
        <f t="shared" si="10"/>
        <v>1.2690355329949238E-2</v>
      </c>
      <c r="E100" s="110">
        <v>14.65</v>
      </c>
      <c r="F100" s="111">
        <v>12.65</v>
      </c>
      <c r="G100" s="107">
        <f t="shared" si="8"/>
        <v>27.3</v>
      </c>
      <c r="H100" s="108">
        <v>9323</v>
      </c>
      <c r="I100" s="109" t="s">
        <v>58</v>
      </c>
      <c r="J100" s="70">
        <f t="shared" si="9"/>
        <v>0.93230000000000002</v>
      </c>
      <c r="K100" s="108">
        <v>698</v>
      </c>
      <c r="L100" s="109" t="s">
        <v>58</v>
      </c>
      <c r="M100" s="70">
        <f t="shared" si="5"/>
        <v>6.9800000000000001E-2</v>
      </c>
      <c r="N100" s="108">
        <v>668</v>
      </c>
      <c r="O100" s="109" t="s">
        <v>58</v>
      </c>
      <c r="P100" s="70">
        <f t="shared" si="6"/>
        <v>6.6799999999999998E-2</v>
      </c>
    </row>
    <row r="101" spans="2:16">
      <c r="B101" s="108">
        <v>2.75</v>
      </c>
      <c r="C101" s="109" t="s">
        <v>59</v>
      </c>
      <c r="D101" s="70">
        <f t="shared" si="10"/>
        <v>1.3959390862944163E-2</v>
      </c>
      <c r="E101" s="110">
        <v>14.88</v>
      </c>
      <c r="F101" s="111">
        <v>12.22</v>
      </c>
      <c r="G101" s="107">
        <f t="shared" si="8"/>
        <v>27.1</v>
      </c>
      <c r="H101" s="108">
        <v>1.02</v>
      </c>
      <c r="I101" s="118" t="s">
        <v>60</v>
      </c>
      <c r="J101" s="71">
        <f t="shared" ref="J101:J164" si="11">H101</f>
        <v>1.02</v>
      </c>
      <c r="K101" s="108">
        <v>749</v>
      </c>
      <c r="L101" s="109" t="s">
        <v>58</v>
      </c>
      <c r="M101" s="70">
        <f t="shared" si="5"/>
        <v>7.4899999999999994E-2</v>
      </c>
      <c r="N101" s="108">
        <v>719</v>
      </c>
      <c r="O101" s="109" t="s">
        <v>58</v>
      </c>
      <c r="P101" s="70">
        <f t="shared" si="6"/>
        <v>7.1899999999999992E-2</v>
      </c>
    </row>
    <row r="102" spans="2:16">
      <c r="B102" s="108">
        <v>3</v>
      </c>
      <c r="C102" s="109" t="s">
        <v>59</v>
      </c>
      <c r="D102" s="70">
        <f t="shared" si="10"/>
        <v>1.5228426395939087E-2</v>
      </c>
      <c r="E102" s="110">
        <v>15.06</v>
      </c>
      <c r="F102" s="111">
        <v>11.82</v>
      </c>
      <c r="G102" s="107">
        <f t="shared" si="8"/>
        <v>26.880000000000003</v>
      </c>
      <c r="H102" s="108">
        <v>1.1100000000000001</v>
      </c>
      <c r="I102" s="109" t="s">
        <v>60</v>
      </c>
      <c r="J102" s="71">
        <f t="shared" si="11"/>
        <v>1.1100000000000001</v>
      </c>
      <c r="K102" s="108">
        <v>798</v>
      </c>
      <c r="L102" s="109" t="s">
        <v>58</v>
      </c>
      <c r="M102" s="70">
        <f t="shared" si="5"/>
        <v>7.980000000000001E-2</v>
      </c>
      <c r="N102" s="108">
        <v>770</v>
      </c>
      <c r="O102" s="109" t="s">
        <v>58</v>
      </c>
      <c r="P102" s="70">
        <f t="shared" si="6"/>
        <v>7.6999999999999999E-2</v>
      </c>
    </row>
    <row r="103" spans="2:16">
      <c r="B103" s="108">
        <v>3.25</v>
      </c>
      <c r="C103" s="109" t="s">
        <v>59</v>
      </c>
      <c r="D103" s="70">
        <f t="shared" si="10"/>
        <v>1.6497461928934011E-2</v>
      </c>
      <c r="E103" s="110">
        <v>15.22</v>
      </c>
      <c r="F103" s="111">
        <v>11.45</v>
      </c>
      <c r="G103" s="107">
        <f t="shared" si="8"/>
        <v>26.67</v>
      </c>
      <c r="H103" s="108">
        <v>1.2</v>
      </c>
      <c r="I103" s="109" t="s">
        <v>60</v>
      </c>
      <c r="J103" s="71">
        <f t="shared" si="11"/>
        <v>1.2</v>
      </c>
      <c r="K103" s="108">
        <v>846</v>
      </c>
      <c r="L103" s="109" t="s">
        <v>58</v>
      </c>
      <c r="M103" s="70">
        <f t="shared" si="5"/>
        <v>8.4599999999999995E-2</v>
      </c>
      <c r="N103" s="108">
        <v>820</v>
      </c>
      <c r="O103" s="109" t="s">
        <v>58</v>
      </c>
      <c r="P103" s="70">
        <f t="shared" si="6"/>
        <v>8.199999999999999E-2</v>
      </c>
    </row>
    <row r="104" spans="2:16">
      <c r="B104" s="108">
        <v>3.5</v>
      </c>
      <c r="C104" s="109" t="s">
        <v>59</v>
      </c>
      <c r="D104" s="70">
        <f t="shared" si="10"/>
        <v>1.7766497461928935E-2</v>
      </c>
      <c r="E104" s="110">
        <v>15.35</v>
      </c>
      <c r="F104" s="111">
        <v>11.1</v>
      </c>
      <c r="G104" s="107">
        <f t="shared" si="8"/>
        <v>26.45</v>
      </c>
      <c r="H104" s="108">
        <v>1.29</v>
      </c>
      <c r="I104" s="109" t="s">
        <v>60</v>
      </c>
      <c r="J104" s="71">
        <f t="shared" si="11"/>
        <v>1.29</v>
      </c>
      <c r="K104" s="108">
        <v>893</v>
      </c>
      <c r="L104" s="109" t="s">
        <v>58</v>
      </c>
      <c r="M104" s="70">
        <f t="shared" si="5"/>
        <v>8.9300000000000004E-2</v>
      </c>
      <c r="N104" s="108">
        <v>870</v>
      </c>
      <c r="O104" s="109" t="s">
        <v>58</v>
      </c>
      <c r="P104" s="70">
        <f t="shared" si="6"/>
        <v>8.6999999999999994E-2</v>
      </c>
    </row>
    <row r="105" spans="2:16">
      <c r="B105" s="108">
        <v>3.75</v>
      </c>
      <c r="C105" s="109" t="s">
        <v>59</v>
      </c>
      <c r="D105" s="70">
        <f t="shared" si="10"/>
        <v>1.9035532994923859E-2</v>
      </c>
      <c r="E105" s="110">
        <v>15.47</v>
      </c>
      <c r="F105" s="111">
        <v>10.78</v>
      </c>
      <c r="G105" s="107">
        <f t="shared" si="8"/>
        <v>26.25</v>
      </c>
      <c r="H105" s="108">
        <v>1.38</v>
      </c>
      <c r="I105" s="109" t="s">
        <v>60</v>
      </c>
      <c r="J105" s="71">
        <f t="shared" si="11"/>
        <v>1.38</v>
      </c>
      <c r="K105" s="108">
        <v>939</v>
      </c>
      <c r="L105" s="109" t="s">
        <v>58</v>
      </c>
      <c r="M105" s="70">
        <f t="shared" si="5"/>
        <v>9.3899999999999997E-2</v>
      </c>
      <c r="N105" s="108">
        <v>920</v>
      </c>
      <c r="O105" s="109" t="s">
        <v>58</v>
      </c>
      <c r="P105" s="70">
        <f t="shared" si="6"/>
        <v>9.1999999999999998E-2</v>
      </c>
    </row>
    <row r="106" spans="2:16">
      <c r="B106" s="108">
        <v>4</v>
      </c>
      <c r="C106" s="109" t="s">
        <v>59</v>
      </c>
      <c r="D106" s="70">
        <f t="shared" si="10"/>
        <v>2.030456852791878E-2</v>
      </c>
      <c r="E106" s="110">
        <v>15.57</v>
      </c>
      <c r="F106" s="111">
        <v>10.48</v>
      </c>
      <c r="G106" s="107">
        <f t="shared" si="8"/>
        <v>26.05</v>
      </c>
      <c r="H106" s="108">
        <v>1.48</v>
      </c>
      <c r="I106" s="109" t="s">
        <v>60</v>
      </c>
      <c r="J106" s="71">
        <f t="shared" si="11"/>
        <v>1.48</v>
      </c>
      <c r="K106" s="108">
        <v>984</v>
      </c>
      <c r="L106" s="109" t="s">
        <v>58</v>
      </c>
      <c r="M106" s="70">
        <f t="shared" si="5"/>
        <v>9.8400000000000001E-2</v>
      </c>
      <c r="N106" s="108">
        <v>969</v>
      </c>
      <c r="O106" s="109" t="s">
        <v>58</v>
      </c>
      <c r="P106" s="70">
        <f t="shared" si="6"/>
        <v>9.69E-2</v>
      </c>
    </row>
    <row r="107" spans="2:16">
      <c r="B107" s="108">
        <v>4.5</v>
      </c>
      <c r="C107" s="109" t="s">
        <v>59</v>
      </c>
      <c r="D107" s="70">
        <f t="shared" si="10"/>
        <v>2.2842639593908629E-2</v>
      </c>
      <c r="E107" s="110">
        <v>15.74</v>
      </c>
      <c r="F107" s="111">
        <v>9.9380000000000006</v>
      </c>
      <c r="G107" s="107">
        <f t="shared" si="8"/>
        <v>25.678000000000001</v>
      </c>
      <c r="H107" s="108">
        <v>1.66</v>
      </c>
      <c r="I107" s="109" t="s">
        <v>60</v>
      </c>
      <c r="J107" s="71">
        <f t="shared" si="11"/>
        <v>1.66</v>
      </c>
      <c r="K107" s="108">
        <v>1087</v>
      </c>
      <c r="L107" s="109" t="s">
        <v>58</v>
      </c>
      <c r="M107" s="70">
        <f t="shared" si="5"/>
        <v>0.10869999999999999</v>
      </c>
      <c r="N107" s="108">
        <v>1068</v>
      </c>
      <c r="O107" s="109" t="s">
        <v>58</v>
      </c>
      <c r="P107" s="70">
        <f t="shared" si="6"/>
        <v>0.10680000000000001</v>
      </c>
    </row>
    <row r="108" spans="2:16">
      <c r="B108" s="108">
        <v>5</v>
      </c>
      <c r="C108" s="109" t="s">
        <v>59</v>
      </c>
      <c r="D108" s="70">
        <f t="shared" si="10"/>
        <v>2.5380710659898477E-2</v>
      </c>
      <c r="E108" s="110">
        <v>15.87</v>
      </c>
      <c r="F108" s="111">
        <v>9.4559999999999995</v>
      </c>
      <c r="G108" s="107">
        <f t="shared" si="8"/>
        <v>25.326000000000001</v>
      </c>
      <c r="H108" s="108">
        <v>1.85</v>
      </c>
      <c r="I108" s="109" t="s">
        <v>60</v>
      </c>
      <c r="J108" s="71">
        <f t="shared" si="11"/>
        <v>1.85</v>
      </c>
      <c r="K108" s="108">
        <v>1186</v>
      </c>
      <c r="L108" s="109" t="s">
        <v>58</v>
      </c>
      <c r="M108" s="70">
        <f t="shared" si="5"/>
        <v>0.1186</v>
      </c>
      <c r="N108" s="108">
        <v>1165</v>
      </c>
      <c r="O108" s="109" t="s">
        <v>58</v>
      </c>
      <c r="P108" s="70">
        <f t="shared" si="6"/>
        <v>0.11650000000000001</v>
      </c>
    </row>
    <row r="109" spans="2:16">
      <c r="B109" s="108">
        <v>5.5</v>
      </c>
      <c r="C109" s="109" t="s">
        <v>59</v>
      </c>
      <c r="D109" s="70">
        <f t="shared" si="10"/>
        <v>2.7918781725888325E-2</v>
      </c>
      <c r="E109" s="110">
        <v>15.98</v>
      </c>
      <c r="F109" s="111">
        <v>9.0269999999999992</v>
      </c>
      <c r="G109" s="107">
        <f t="shared" si="8"/>
        <v>25.006999999999998</v>
      </c>
      <c r="H109" s="108">
        <v>2.0499999999999998</v>
      </c>
      <c r="I109" s="109" t="s">
        <v>60</v>
      </c>
      <c r="J109" s="71">
        <f t="shared" si="11"/>
        <v>2.0499999999999998</v>
      </c>
      <c r="K109" s="108">
        <v>1281</v>
      </c>
      <c r="L109" s="109" t="s">
        <v>58</v>
      </c>
      <c r="M109" s="70">
        <f t="shared" si="5"/>
        <v>0.12809999999999999</v>
      </c>
      <c r="N109" s="108">
        <v>1263</v>
      </c>
      <c r="O109" s="109" t="s">
        <v>58</v>
      </c>
      <c r="P109" s="70">
        <f t="shared" si="6"/>
        <v>0.1263</v>
      </c>
    </row>
    <row r="110" spans="2:16">
      <c r="B110" s="108">
        <v>6</v>
      </c>
      <c r="C110" s="109" t="s">
        <v>59</v>
      </c>
      <c r="D110" s="70">
        <f t="shared" si="10"/>
        <v>3.0456852791878174E-2</v>
      </c>
      <c r="E110" s="110">
        <v>16.059999999999999</v>
      </c>
      <c r="F110" s="111">
        <v>8.6419999999999995</v>
      </c>
      <c r="G110" s="107">
        <f t="shared" si="8"/>
        <v>24.701999999999998</v>
      </c>
      <c r="H110" s="108">
        <v>2.2400000000000002</v>
      </c>
      <c r="I110" s="109" t="s">
        <v>60</v>
      </c>
      <c r="J110" s="71">
        <f t="shared" si="11"/>
        <v>2.2400000000000002</v>
      </c>
      <c r="K110" s="108">
        <v>1373</v>
      </c>
      <c r="L110" s="109" t="s">
        <v>58</v>
      </c>
      <c r="M110" s="70">
        <f t="shared" si="5"/>
        <v>0.13730000000000001</v>
      </c>
      <c r="N110" s="108">
        <v>1359</v>
      </c>
      <c r="O110" s="109" t="s">
        <v>58</v>
      </c>
      <c r="P110" s="70">
        <f t="shared" si="6"/>
        <v>0.13589999999999999</v>
      </c>
    </row>
    <row r="111" spans="2:16">
      <c r="B111" s="108">
        <v>6.5</v>
      </c>
      <c r="C111" s="109" t="s">
        <v>59</v>
      </c>
      <c r="D111" s="70">
        <f t="shared" si="10"/>
        <v>3.2994923857868022E-2</v>
      </c>
      <c r="E111" s="110">
        <v>16.13</v>
      </c>
      <c r="F111" s="111">
        <v>8.2929999999999993</v>
      </c>
      <c r="G111" s="107">
        <f t="shared" si="8"/>
        <v>24.422999999999998</v>
      </c>
      <c r="H111" s="108">
        <v>2.44</v>
      </c>
      <c r="I111" s="109" t="s">
        <v>60</v>
      </c>
      <c r="J111" s="71">
        <f t="shared" si="11"/>
        <v>2.44</v>
      </c>
      <c r="K111" s="108">
        <v>1462</v>
      </c>
      <c r="L111" s="109" t="s">
        <v>58</v>
      </c>
      <c r="M111" s="70">
        <f t="shared" si="5"/>
        <v>0.1462</v>
      </c>
      <c r="N111" s="108">
        <v>1455</v>
      </c>
      <c r="O111" s="109" t="s">
        <v>58</v>
      </c>
      <c r="P111" s="70">
        <f t="shared" si="6"/>
        <v>0.14550000000000002</v>
      </c>
    </row>
    <row r="112" spans="2:16">
      <c r="B112" s="108">
        <v>7</v>
      </c>
      <c r="C112" s="109" t="s">
        <v>59</v>
      </c>
      <c r="D112" s="70">
        <f t="shared" si="10"/>
        <v>3.553299492385787E-2</v>
      </c>
      <c r="E112" s="110">
        <v>16.2</v>
      </c>
      <c r="F112" s="111">
        <v>7.976</v>
      </c>
      <c r="G112" s="107">
        <f t="shared" si="8"/>
        <v>24.175999999999998</v>
      </c>
      <c r="H112" s="108">
        <v>2.64</v>
      </c>
      <c r="I112" s="109" t="s">
        <v>60</v>
      </c>
      <c r="J112" s="71">
        <f t="shared" si="11"/>
        <v>2.64</v>
      </c>
      <c r="K112" s="108">
        <v>1549</v>
      </c>
      <c r="L112" s="109" t="s">
        <v>58</v>
      </c>
      <c r="M112" s="70">
        <f t="shared" si="5"/>
        <v>0.15489999999999998</v>
      </c>
      <c r="N112" s="108">
        <v>1551</v>
      </c>
      <c r="O112" s="109" t="s">
        <v>58</v>
      </c>
      <c r="P112" s="70">
        <f t="shared" si="6"/>
        <v>0.15509999999999999</v>
      </c>
    </row>
    <row r="113" spans="1:16">
      <c r="B113" s="108">
        <v>8</v>
      </c>
      <c r="C113" s="109" t="s">
        <v>59</v>
      </c>
      <c r="D113" s="70">
        <f t="shared" si="10"/>
        <v>4.060913705583756E-2</v>
      </c>
      <c r="E113" s="110">
        <v>16.329999999999998</v>
      </c>
      <c r="F113" s="111">
        <v>7.42</v>
      </c>
      <c r="G113" s="107">
        <f t="shared" si="8"/>
        <v>23.75</v>
      </c>
      <c r="H113" s="108">
        <v>3.04</v>
      </c>
      <c r="I113" s="109" t="s">
        <v>60</v>
      </c>
      <c r="J113" s="71">
        <f t="shared" si="11"/>
        <v>3.04</v>
      </c>
      <c r="K113" s="108">
        <v>1762</v>
      </c>
      <c r="L113" s="109" t="s">
        <v>58</v>
      </c>
      <c r="M113" s="70">
        <f t="shared" si="5"/>
        <v>0.1762</v>
      </c>
      <c r="N113" s="108">
        <v>1741</v>
      </c>
      <c r="O113" s="109" t="s">
        <v>58</v>
      </c>
      <c r="P113" s="70">
        <f t="shared" si="6"/>
        <v>0.1741</v>
      </c>
    </row>
    <row r="114" spans="1:16">
      <c r="B114" s="108">
        <v>9</v>
      </c>
      <c r="C114" s="109" t="s">
        <v>59</v>
      </c>
      <c r="D114" s="70">
        <f t="shared" si="10"/>
        <v>4.5685279187817257E-2</v>
      </c>
      <c r="E114" s="110">
        <v>16.48</v>
      </c>
      <c r="F114" s="111">
        <v>6.9480000000000004</v>
      </c>
      <c r="G114" s="107">
        <f t="shared" si="8"/>
        <v>23.428000000000001</v>
      </c>
      <c r="H114" s="108">
        <v>3.46</v>
      </c>
      <c r="I114" s="109" t="s">
        <v>60</v>
      </c>
      <c r="J114" s="71">
        <f t="shared" si="11"/>
        <v>3.46</v>
      </c>
      <c r="K114" s="108">
        <v>1961</v>
      </c>
      <c r="L114" s="109" t="s">
        <v>58</v>
      </c>
      <c r="M114" s="70">
        <f t="shared" si="5"/>
        <v>0.1961</v>
      </c>
      <c r="N114" s="108">
        <v>1930</v>
      </c>
      <c r="O114" s="109" t="s">
        <v>58</v>
      </c>
      <c r="P114" s="70">
        <f t="shared" si="6"/>
        <v>0.193</v>
      </c>
    </row>
    <row r="115" spans="1:16">
      <c r="B115" s="108">
        <v>10</v>
      </c>
      <c r="C115" s="109" t="s">
        <v>59</v>
      </c>
      <c r="D115" s="70">
        <f t="shared" si="10"/>
        <v>5.0761421319796954E-2</v>
      </c>
      <c r="E115" s="110">
        <v>16.670000000000002</v>
      </c>
      <c r="F115" s="111">
        <v>6.5410000000000004</v>
      </c>
      <c r="G115" s="107">
        <f t="shared" si="8"/>
        <v>23.211000000000002</v>
      </c>
      <c r="H115" s="108">
        <v>3.87</v>
      </c>
      <c r="I115" s="109" t="s">
        <v>60</v>
      </c>
      <c r="J115" s="71">
        <f t="shared" si="11"/>
        <v>3.87</v>
      </c>
      <c r="K115" s="108">
        <v>2149</v>
      </c>
      <c r="L115" s="109" t="s">
        <v>58</v>
      </c>
      <c r="M115" s="70">
        <f t="shared" si="5"/>
        <v>0.21490000000000001</v>
      </c>
      <c r="N115" s="108">
        <v>2115</v>
      </c>
      <c r="O115" s="109" t="s">
        <v>58</v>
      </c>
      <c r="P115" s="70">
        <f t="shared" si="6"/>
        <v>0.21150000000000002</v>
      </c>
    </row>
    <row r="116" spans="1:16">
      <c r="B116" s="108">
        <v>11</v>
      </c>
      <c r="C116" s="109" t="s">
        <v>59</v>
      </c>
      <c r="D116" s="70">
        <f t="shared" si="10"/>
        <v>5.5837563451776651E-2</v>
      </c>
      <c r="E116" s="110">
        <v>16.91</v>
      </c>
      <c r="F116" s="111">
        <v>6.1859999999999999</v>
      </c>
      <c r="G116" s="107">
        <f t="shared" si="8"/>
        <v>23.096</v>
      </c>
      <c r="H116" s="108">
        <v>4.29</v>
      </c>
      <c r="I116" s="109" t="s">
        <v>60</v>
      </c>
      <c r="J116" s="71">
        <f t="shared" si="11"/>
        <v>4.29</v>
      </c>
      <c r="K116" s="108">
        <v>2325</v>
      </c>
      <c r="L116" s="109" t="s">
        <v>58</v>
      </c>
      <c r="M116" s="70">
        <f t="shared" si="5"/>
        <v>0.23250000000000001</v>
      </c>
      <c r="N116" s="108">
        <v>2298</v>
      </c>
      <c r="O116" s="109" t="s">
        <v>58</v>
      </c>
      <c r="P116" s="70">
        <f t="shared" si="6"/>
        <v>0.2298</v>
      </c>
    </row>
    <row r="117" spans="1:16">
      <c r="B117" s="108">
        <v>12</v>
      </c>
      <c r="C117" s="109" t="s">
        <v>59</v>
      </c>
      <c r="D117" s="70">
        <f t="shared" si="10"/>
        <v>6.0913705583756347E-2</v>
      </c>
      <c r="E117" s="110">
        <v>17.22</v>
      </c>
      <c r="F117" s="111">
        <v>5.8719999999999999</v>
      </c>
      <c r="G117" s="107">
        <f t="shared" si="8"/>
        <v>23.091999999999999</v>
      </c>
      <c r="H117" s="108">
        <v>4.71</v>
      </c>
      <c r="I117" s="109" t="s">
        <v>60</v>
      </c>
      <c r="J117" s="71">
        <f t="shared" si="11"/>
        <v>4.71</v>
      </c>
      <c r="K117" s="108">
        <v>2493</v>
      </c>
      <c r="L117" s="109" t="s">
        <v>58</v>
      </c>
      <c r="M117" s="70">
        <f t="shared" si="5"/>
        <v>0.24929999999999999</v>
      </c>
      <c r="N117" s="108">
        <v>2478</v>
      </c>
      <c r="O117" s="109" t="s">
        <v>58</v>
      </c>
      <c r="P117" s="70">
        <f t="shared" si="6"/>
        <v>0.24780000000000002</v>
      </c>
    </row>
    <row r="118" spans="1:16">
      <c r="B118" s="108">
        <v>13</v>
      </c>
      <c r="C118" s="109" t="s">
        <v>59</v>
      </c>
      <c r="D118" s="70">
        <f t="shared" si="10"/>
        <v>6.5989847715736044E-2</v>
      </c>
      <c r="E118" s="110">
        <v>17.59</v>
      </c>
      <c r="F118" s="111">
        <v>5.5940000000000003</v>
      </c>
      <c r="G118" s="107">
        <f t="shared" si="8"/>
        <v>23.184000000000001</v>
      </c>
      <c r="H118" s="108">
        <v>5.13</v>
      </c>
      <c r="I118" s="109" t="s">
        <v>60</v>
      </c>
      <c r="J118" s="71">
        <f t="shared" si="11"/>
        <v>5.13</v>
      </c>
      <c r="K118" s="108">
        <v>2651</v>
      </c>
      <c r="L118" s="109" t="s">
        <v>58</v>
      </c>
      <c r="M118" s="70">
        <f t="shared" si="5"/>
        <v>0.2651</v>
      </c>
      <c r="N118" s="108">
        <v>2654</v>
      </c>
      <c r="O118" s="109" t="s">
        <v>58</v>
      </c>
      <c r="P118" s="70">
        <f t="shared" si="6"/>
        <v>0.26539999999999997</v>
      </c>
    </row>
    <row r="119" spans="1:16">
      <c r="B119" s="108">
        <v>14</v>
      </c>
      <c r="C119" s="109" t="s">
        <v>59</v>
      </c>
      <c r="D119" s="70">
        <f t="shared" si="10"/>
        <v>7.1065989847715741E-2</v>
      </c>
      <c r="E119" s="110">
        <v>18.03</v>
      </c>
      <c r="F119" s="111">
        <v>5.3440000000000003</v>
      </c>
      <c r="G119" s="107">
        <f t="shared" si="8"/>
        <v>23.374000000000002</v>
      </c>
      <c r="H119" s="108">
        <v>5.55</v>
      </c>
      <c r="I119" s="109" t="s">
        <v>60</v>
      </c>
      <c r="J119" s="71">
        <f t="shared" si="11"/>
        <v>5.55</v>
      </c>
      <c r="K119" s="108">
        <v>2800</v>
      </c>
      <c r="L119" s="109" t="s">
        <v>58</v>
      </c>
      <c r="M119" s="70">
        <f t="shared" si="5"/>
        <v>0.27999999999999997</v>
      </c>
      <c r="N119" s="108">
        <v>2825</v>
      </c>
      <c r="O119" s="109" t="s">
        <v>58</v>
      </c>
      <c r="P119" s="70">
        <f t="shared" si="6"/>
        <v>0.28250000000000003</v>
      </c>
    </row>
    <row r="120" spans="1:16">
      <c r="B120" s="108">
        <v>15</v>
      </c>
      <c r="C120" s="109" t="s">
        <v>59</v>
      </c>
      <c r="D120" s="70">
        <f t="shared" si="10"/>
        <v>7.6142131979695438E-2</v>
      </c>
      <c r="E120" s="110">
        <v>18.53</v>
      </c>
      <c r="F120" s="111">
        <v>5.1189999999999998</v>
      </c>
      <c r="G120" s="107">
        <f t="shared" si="8"/>
        <v>23.649000000000001</v>
      </c>
      <c r="H120" s="108">
        <v>5.96</v>
      </c>
      <c r="I120" s="109" t="s">
        <v>60</v>
      </c>
      <c r="J120" s="71">
        <f t="shared" si="11"/>
        <v>5.96</v>
      </c>
      <c r="K120" s="108">
        <v>2941</v>
      </c>
      <c r="L120" s="109" t="s">
        <v>58</v>
      </c>
      <c r="M120" s="70">
        <f t="shared" si="5"/>
        <v>0.29409999999999997</v>
      </c>
      <c r="N120" s="108">
        <v>2990</v>
      </c>
      <c r="O120" s="109" t="s">
        <v>58</v>
      </c>
      <c r="P120" s="70">
        <f t="shared" si="6"/>
        <v>0.29900000000000004</v>
      </c>
    </row>
    <row r="121" spans="1:16">
      <c r="B121" s="108">
        <v>16</v>
      </c>
      <c r="C121" s="109" t="s">
        <v>59</v>
      </c>
      <c r="D121" s="70">
        <f t="shared" si="10"/>
        <v>8.1218274111675121E-2</v>
      </c>
      <c r="E121" s="110">
        <v>19.100000000000001</v>
      </c>
      <c r="F121" s="111">
        <v>4.915</v>
      </c>
      <c r="G121" s="107">
        <f t="shared" si="8"/>
        <v>24.015000000000001</v>
      </c>
      <c r="H121" s="108">
        <v>6.37</v>
      </c>
      <c r="I121" s="109" t="s">
        <v>60</v>
      </c>
      <c r="J121" s="71">
        <f t="shared" si="11"/>
        <v>6.37</v>
      </c>
      <c r="K121" s="108">
        <v>3074</v>
      </c>
      <c r="L121" s="109" t="s">
        <v>58</v>
      </c>
      <c r="M121" s="70">
        <f t="shared" si="5"/>
        <v>0.30740000000000001</v>
      </c>
      <c r="N121" s="108">
        <v>3151</v>
      </c>
      <c r="O121" s="109" t="s">
        <v>58</v>
      </c>
      <c r="P121" s="70">
        <f t="shared" si="6"/>
        <v>0.31509999999999999</v>
      </c>
    </row>
    <row r="122" spans="1:16">
      <c r="B122" s="108">
        <v>17</v>
      </c>
      <c r="C122" s="109" t="s">
        <v>59</v>
      </c>
      <c r="D122" s="70">
        <f t="shared" si="10"/>
        <v>8.6294416243654817E-2</v>
      </c>
      <c r="E122" s="110">
        <v>19.72</v>
      </c>
      <c r="F122" s="111">
        <v>4.7290000000000001</v>
      </c>
      <c r="G122" s="107">
        <f t="shared" si="8"/>
        <v>24.448999999999998</v>
      </c>
      <c r="H122" s="108">
        <v>6.77</v>
      </c>
      <c r="I122" s="109" t="s">
        <v>60</v>
      </c>
      <c r="J122" s="71">
        <f t="shared" si="11"/>
        <v>6.77</v>
      </c>
      <c r="K122" s="108">
        <v>3199</v>
      </c>
      <c r="L122" s="109" t="s">
        <v>58</v>
      </c>
      <c r="M122" s="70">
        <f t="shared" si="5"/>
        <v>0.31989999999999996</v>
      </c>
      <c r="N122" s="108">
        <v>3305</v>
      </c>
      <c r="O122" s="109" t="s">
        <v>58</v>
      </c>
      <c r="P122" s="70">
        <f t="shared" si="6"/>
        <v>0.33050000000000002</v>
      </c>
    </row>
    <row r="123" spans="1:16">
      <c r="B123" s="108">
        <v>18</v>
      </c>
      <c r="C123" s="109" t="s">
        <v>59</v>
      </c>
      <c r="D123" s="70">
        <f t="shared" si="10"/>
        <v>9.1370558375634514E-2</v>
      </c>
      <c r="E123" s="110">
        <v>20.399999999999999</v>
      </c>
      <c r="F123" s="111">
        <v>4.5579999999999998</v>
      </c>
      <c r="G123" s="107">
        <f t="shared" si="8"/>
        <v>24.957999999999998</v>
      </c>
      <c r="H123" s="108">
        <v>7.17</v>
      </c>
      <c r="I123" s="109" t="s">
        <v>60</v>
      </c>
      <c r="J123" s="71">
        <f t="shared" si="11"/>
        <v>7.17</v>
      </c>
      <c r="K123" s="108">
        <v>3316</v>
      </c>
      <c r="L123" s="109" t="s">
        <v>58</v>
      </c>
      <c r="M123" s="70">
        <f t="shared" si="5"/>
        <v>0.33160000000000001</v>
      </c>
      <c r="N123" s="108">
        <v>3454</v>
      </c>
      <c r="O123" s="109" t="s">
        <v>58</v>
      </c>
      <c r="P123" s="70">
        <f t="shared" si="6"/>
        <v>0.34540000000000004</v>
      </c>
    </row>
    <row r="124" spans="1:16">
      <c r="B124" s="108">
        <v>20</v>
      </c>
      <c r="C124" s="109" t="s">
        <v>59</v>
      </c>
      <c r="D124" s="70">
        <f t="shared" si="10"/>
        <v>0.10152284263959391</v>
      </c>
      <c r="E124" s="110">
        <v>21.91</v>
      </c>
      <c r="F124" s="111">
        <v>4.2549999999999999</v>
      </c>
      <c r="G124" s="107">
        <f t="shared" si="8"/>
        <v>26.164999999999999</v>
      </c>
      <c r="H124" s="108">
        <v>7.93</v>
      </c>
      <c r="I124" s="109" t="s">
        <v>60</v>
      </c>
      <c r="J124" s="71">
        <f t="shared" si="11"/>
        <v>7.93</v>
      </c>
      <c r="K124" s="108">
        <v>3608</v>
      </c>
      <c r="L124" s="109" t="s">
        <v>58</v>
      </c>
      <c r="M124" s="70">
        <f t="shared" si="5"/>
        <v>0.36080000000000001</v>
      </c>
      <c r="N124" s="108">
        <v>3733</v>
      </c>
      <c r="O124" s="109" t="s">
        <v>58</v>
      </c>
      <c r="P124" s="70">
        <f t="shared" si="6"/>
        <v>0.37330000000000002</v>
      </c>
    </row>
    <row r="125" spans="1:16">
      <c r="B125" s="72">
        <v>22.5</v>
      </c>
      <c r="C125" s="74" t="s">
        <v>59</v>
      </c>
      <c r="D125" s="70">
        <f t="shared" si="10"/>
        <v>0.11421319796954314</v>
      </c>
      <c r="E125" s="110">
        <v>24.05</v>
      </c>
      <c r="F125" s="111">
        <v>3.9359999999999999</v>
      </c>
      <c r="G125" s="107">
        <f t="shared" si="8"/>
        <v>27.986000000000001</v>
      </c>
      <c r="H125" s="108">
        <v>8.83</v>
      </c>
      <c r="I125" s="109" t="s">
        <v>60</v>
      </c>
      <c r="J125" s="71">
        <f t="shared" si="11"/>
        <v>8.83</v>
      </c>
      <c r="K125" s="108">
        <v>3955</v>
      </c>
      <c r="L125" s="109" t="s">
        <v>58</v>
      </c>
      <c r="M125" s="70">
        <f t="shared" si="5"/>
        <v>0.39550000000000002</v>
      </c>
      <c r="N125" s="108">
        <v>4047</v>
      </c>
      <c r="O125" s="109" t="s">
        <v>58</v>
      </c>
      <c r="P125" s="70">
        <f t="shared" si="6"/>
        <v>0.40469999999999995</v>
      </c>
    </row>
    <row r="126" spans="1:16">
      <c r="B126" s="72">
        <v>25</v>
      </c>
      <c r="C126" s="74" t="s">
        <v>59</v>
      </c>
      <c r="D126" s="70">
        <f t="shared" si="10"/>
        <v>0.12690355329949238</v>
      </c>
      <c r="E126" s="110">
        <v>26.39</v>
      </c>
      <c r="F126" s="111">
        <v>3.6659999999999999</v>
      </c>
      <c r="G126" s="107">
        <f t="shared" si="8"/>
        <v>30.056000000000001</v>
      </c>
      <c r="H126" s="72">
        <v>9.67</v>
      </c>
      <c r="I126" s="74" t="s">
        <v>60</v>
      </c>
      <c r="J126" s="71">
        <f t="shared" si="11"/>
        <v>9.67</v>
      </c>
      <c r="K126" s="72">
        <v>4238</v>
      </c>
      <c r="L126" s="74" t="s">
        <v>58</v>
      </c>
      <c r="M126" s="70">
        <f t="shared" si="5"/>
        <v>0.42380000000000007</v>
      </c>
      <c r="N126" s="72">
        <v>4324</v>
      </c>
      <c r="O126" s="74" t="s">
        <v>58</v>
      </c>
      <c r="P126" s="70">
        <f t="shared" si="6"/>
        <v>0.43240000000000001</v>
      </c>
    </row>
    <row r="127" spans="1:16">
      <c r="B127" s="72">
        <v>27.5</v>
      </c>
      <c r="C127" s="74" t="s">
        <v>59</v>
      </c>
      <c r="D127" s="70">
        <f t="shared" si="10"/>
        <v>0.13959390862944163</v>
      </c>
      <c r="E127" s="110">
        <v>28.9</v>
      </c>
      <c r="F127" s="111">
        <v>3.4359999999999999</v>
      </c>
      <c r="G127" s="107">
        <f t="shared" si="8"/>
        <v>32.335999999999999</v>
      </c>
      <c r="H127" s="72">
        <v>10.45</v>
      </c>
      <c r="I127" s="74" t="s">
        <v>60</v>
      </c>
      <c r="J127" s="71">
        <f t="shared" si="11"/>
        <v>10.45</v>
      </c>
      <c r="K127" s="72">
        <v>4472</v>
      </c>
      <c r="L127" s="74" t="s">
        <v>58</v>
      </c>
      <c r="M127" s="70">
        <f t="shared" si="5"/>
        <v>0.44720000000000004</v>
      </c>
      <c r="N127" s="72">
        <v>4569</v>
      </c>
      <c r="O127" s="74" t="s">
        <v>58</v>
      </c>
      <c r="P127" s="70">
        <f t="shared" si="6"/>
        <v>0.45689999999999997</v>
      </c>
    </row>
    <row r="128" spans="1:16">
      <c r="A128" s="112"/>
      <c r="B128" s="108">
        <v>30</v>
      </c>
      <c r="C128" s="109" t="s">
        <v>59</v>
      </c>
      <c r="D128" s="70">
        <f t="shared" si="10"/>
        <v>0.15228426395939088</v>
      </c>
      <c r="E128" s="110">
        <v>31.52</v>
      </c>
      <c r="F128" s="111">
        <v>3.2360000000000002</v>
      </c>
      <c r="G128" s="107">
        <f t="shared" si="8"/>
        <v>34.756</v>
      </c>
      <c r="H128" s="108">
        <v>11.17</v>
      </c>
      <c r="I128" s="109" t="s">
        <v>60</v>
      </c>
      <c r="J128" s="71">
        <f t="shared" si="11"/>
        <v>11.17</v>
      </c>
      <c r="K128" s="72">
        <v>4668</v>
      </c>
      <c r="L128" s="74" t="s">
        <v>58</v>
      </c>
      <c r="M128" s="70">
        <f t="shared" si="5"/>
        <v>0.46679999999999999</v>
      </c>
      <c r="N128" s="72">
        <v>4786</v>
      </c>
      <c r="O128" s="74" t="s">
        <v>58</v>
      </c>
      <c r="P128" s="70">
        <f t="shared" si="6"/>
        <v>0.47859999999999997</v>
      </c>
    </row>
    <row r="129" spans="1:16">
      <c r="A129" s="112"/>
      <c r="B129" s="108">
        <v>32.5</v>
      </c>
      <c r="C129" s="109" t="s">
        <v>59</v>
      </c>
      <c r="D129" s="70">
        <f t="shared" si="10"/>
        <v>0.1649746192893401</v>
      </c>
      <c r="E129" s="110">
        <v>34.22</v>
      </c>
      <c r="F129" s="111">
        <v>3.06</v>
      </c>
      <c r="G129" s="107">
        <f t="shared" si="8"/>
        <v>37.28</v>
      </c>
      <c r="H129" s="108">
        <v>11.85</v>
      </c>
      <c r="I129" s="109" t="s">
        <v>60</v>
      </c>
      <c r="J129" s="71">
        <f t="shared" si="11"/>
        <v>11.85</v>
      </c>
      <c r="K129" s="72">
        <v>4833</v>
      </c>
      <c r="L129" s="74" t="s">
        <v>58</v>
      </c>
      <c r="M129" s="70">
        <f t="shared" si="5"/>
        <v>0.48330000000000001</v>
      </c>
      <c r="N129" s="72">
        <v>4977</v>
      </c>
      <c r="O129" s="74" t="s">
        <v>58</v>
      </c>
      <c r="P129" s="70">
        <f t="shared" si="6"/>
        <v>0.49770000000000003</v>
      </c>
    </row>
    <row r="130" spans="1:16">
      <c r="A130" s="112"/>
      <c r="B130" s="108">
        <v>35</v>
      </c>
      <c r="C130" s="109" t="s">
        <v>59</v>
      </c>
      <c r="D130" s="70">
        <f t="shared" si="10"/>
        <v>0.17766497461928935</v>
      </c>
      <c r="E130" s="110">
        <v>36.950000000000003</v>
      </c>
      <c r="F130" s="111">
        <v>2.9049999999999998</v>
      </c>
      <c r="G130" s="107">
        <f t="shared" si="8"/>
        <v>39.855000000000004</v>
      </c>
      <c r="H130" s="108">
        <v>12.48</v>
      </c>
      <c r="I130" s="109" t="s">
        <v>60</v>
      </c>
      <c r="J130" s="71">
        <f t="shared" si="11"/>
        <v>12.48</v>
      </c>
      <c r="K130" s="72">
        <v>4974</v>
      </c>
      <c r="L130" s="74" t="s">
        <v>58</v>
      </c>
      <c r="M130" s="70">
        <f t="shared" si="5"/>
        <v>0.49740000000000001</v>
      </c>
      <c r="N130" s="72">
        <v>5146</v>
      </c>
      <c r="O130" s="74" t="s">
        <v>58</v>
      </c>
      <c r="P130" s="70">
        <f t="shared" si="6"/>
        <v>0.51459999999999995</v>
      </c>
    </row>
    <row r="131" spans="1:16">
      <c r="A131" s="112"/>
      <c r="B131" s="108">
        <v>37.5</v>
      </c>
      <c r="C131" s="109" t="s">
        <v>59</v>
      </c>
      <c r="D131" s="70">
        <f t="shared" si="10"/>
        <v>0.19035532994923857</v>
      </c>
      <c r="E131" s="110">
        <v>39.69</v>
      </c>
      <c r="F131" s="111">
        <v>2.766</v>
      </c>
      <c r="G131" s="107">
        <f t="shared" si="8"/>
        <v>42.455999999999996</v>
      </c>
      <c r="H131" s="108">
        <v>13.07</v>
      </c>
      <c r="I131" s="109" t="s">
        <v>60</v>
      </c>
      <c r="J131" s="71">
        <f t="shared" si="11"/>
        <v>13.07</v>
      </c>
      <c r="K131" s="72">
        <v>5095</v>
      </c>
      <c r="L131" s="74" t="s">
        <v>58</v>
      </c>
      <c r="M131" s="70">
        <f t="shared" si="5"/>
        <v>0.50949999999999995</v>
      </c>
      <c r="N131" s="72">
        <v>5297</v>
      </c>
      <c r="O131" s="74" t="s">
        <v>58</v>
      </c>
      <c r="P131" s="70">
        <f t="shared" si="6"/>
        <v>0.52969999999999995</v>
      </c>
    </row>
    <row r="132" spans="1:16">
      <c r="A132" s="112"/>
      <c r="B132" s="108">
        <v>40</v>
      </c>
      <c r="C132" s="109" t="s">
        <v>59</v>
      </c>
      <c r="D132" s="70">
        <f t="shared" si="10"/>
        <v>0.20304568527918782</v>
      </c>
      <c r="E132" s="110">
        <v>42.43</v>
      </c>
      <c r="F132" s="111">
        <v>2.6419999999999999</v>
      </c>
      <c r="G132" s="107">
        <f t="shared" si="8"/>
        <v>45.072000000000003</v>
      </c>
      <c r="H132" s="108">
        <v>13.63</v>
      </c>
      <c r="I132" s="109" t="s">
        <v>60</v>
      </c>
      <c r="J132" s="71">
        <f t="shared" si="11"/>
        <v>13.63</v>
      </c>
      <c r="K132" s="72">
        <v>5201</v>
      </c>
      <c r="L132" s="74" t="s">
        <v>58</v>
      </c>
      <c r="M132" s="70">
        <f t="shared" si="5"/>
        <v>0.52010000000000001</v>
      </c>
      <c r="N132" s="72">
        <v>5432</v>
      </c>
      <c r="O132" s="74" t="s">
        <v>58</v>
      </c>
      <c r="P132" s="70">
        <f t="shared" si="6"/>
        <v>0.54320000000000002</v>
      </c>
    </row>
    <row r="133" spans="1:16">
      <c r="A133" s="112"/>
      <c r="B133" s="108">
        <v>45</v>
      </c>
      <c r="C133" s="109" t="s">
        <v>59</v>
      </c>
      <c r="D133" s="70">
        <f t="shared" si="10"/>
        <v>0.22842639593908629</v>
      </c>
      <c r="E133" s="110">
        <v>47.81</v>
      </c>
      <c r="F133" s="111">
        <v>2.427</v>
      </c>
      <c r="G133" s="107">
        <f t="shared" si="8"/>
        <v>50.237000000000002</v>
      </c>
      <c r="H133" s="108">
        <v>14.66</v>
      </c>
      <c r="I133" s="109" t="s">
        <v>60</v>
      </c>
      <c r="J133" s="71">
        <f t="shared" si="11"/>
        <v>14.66</v>
      </c>
      <c r="K133" s="72">
        <v>5472</v>
      </c>
      <c r="L133" s="74" t="s">
        <v>58</v>
      </c>
      <c r="M133" s="70">
        <f t="shared" si="5"/>
        <v>0.54720000000000002</v>
      </c>
      <c r="N133" s="72">
        <v>5664</v>
      </c>
      <c r="O133" s="74" t="s">
        <v>58</v>
      </c>
      <c r="P133" s="70">
        <f t="shared" si="6"/>
        <v>0.56640000000000001</v>
      </c>
    </row>
    <row r="134" spans="1:16">
      <c r="A134" s="112"/>
      <c r="B134" s="108">
        <v>50</v>
      </c>
      <c r="C134" s="109" t="s">
        <v>59</v>
      </c>
      <c r="D134" s="70">
        <f t="shared" si="10"/>
        <v>0.25380710659898476</v>
      </c>
      <c r="E134" s="110">
        <v>53</v>
      </c>
      <c r="F134" s="111">
        <v>2.2480000000000002</v>
      </c>
      <c r="G134" s="107">
        <f t="shared" si="8"/>
        <v>55.247999999999998</v>
      </c>
      <c r="H134" s="108">
        <v>15.58</v>
      </c>
      <c r="I134" s="109" t="s">
        <v>60</v>
      </c>
      <c r="J134" s="71">
        <f t="shared" si="11"/>
        <v>15.58</v>
      </c>
      <c r="K134" s="72">
        <v>5685</v>
      </c>
      <c r="L134" s="74" t="s">
        <v>58</v>
      </c>
      <c r="M134" s="70">
        <f t="shared" si="5"/>
        <v>0.56850000000000001</v>
      </c>
      <c r="N134" s="72">
        <v>5854</v>
      </c>
      <c r="O134" s="74" t="s">
        <v>58</v>
      </c>
      <c r="P134" s="70">
        <f t="shared" si="6"/>
        <v>0.58540000000000003</v>
      </c>
    </row>
    <row r="135" spans="1:16">
      <c r="A135" s="112"/>
      <c r="B135" s="108">
        <v>55</v>
      </c>
      <c r="C135" s="109" t="s">
        <v>59</v>
      </c>
      <c r="D135" s="70">
        <f t="shared" si="10"/>
        <v>0.27918781725888325</v>
      </c>
      <c r="E135" s="110">
        <v>57.97</v>
      </c>
      <c r="F135" s="111">
        <v>2.0960000000000001</v>
      </c>
      <c r="G135" s="107">
        <f t="shared" si="8"/>
        <v>60.066000000000003</v>
      </c>
      <c r="H135" s="108">
        <v>16.43</v>
      </c>
      <c r="I135" s="109" t="s">
        <v>60</v>
      </c>
      <c r="J135" s="71">
        <f t="shared" si="11"/>
        <v>16.43</v>
      </c>
      <c r="K135" s="72">
        <v>5856</v>
      </c>
      <c r="L135" s="74" t="s">
        <v>58</v>
      </c>
      <c r="M135" s="70">
        <f t="shared" si="5"/>
        <v>0.58560000000000001</v>
      </c>
      <c r="N135" s="72">
        <v>6015</v>
      </c>
      <c r="O135" s="74" t="s">
        <v>58</v>
      </c>
      <c r="P135" s="70">
        <f t="shared" si="6"/>
        <v>0.60149999999999992</v>
      </c>
    </row>
    <row r="136" spans="1:16">
      <c r="A136" s="112"/>
      <c r="B136" s="108">
        <v>60</v>
      </c>
      <c r="C136" s="109" t="s">
        <v>59</v>
      </c>
      <c r="D136" s="70">
        <f t="shared" si="10"/>
        <v>0.30456852791878175</v>
      </c>
      <c r="E136" s="110">
        <v>62.7</v>
      </c>
      <c r="F136" s="111">
        <v>1.966</v>
      </c>
      <c r="G136" s="107">
        <f t="shared" si="8"/>
        <v>64.665999999999997</v>
      </c>
      <c r="H136" s="108">
        <v>17.21</v>
      </c>
      <c r="I136" s="109" t="s">
        <v>60</v>
      </c>
      <c r="J136" s="71">
        <f t="shared" si="11"/>
        <v>17.21</v>
      </c>
      <c r="K136" s="72">
        <v>5999</v>
      </c>
      <c r="L136" s="74" t="s">
        <v>58</v>
      </c>
      <c r="M136" s="70">
        <f t="shared" si="5"/>
        <v>0.59989999999999999</v>
      </c>
      <c r="N136" s="72">
        <v>6151</v>
      </c>
      <c r="O136" s="74" t="s">
        <v>58</v>
      </c>
      <c r="P136" s="70">
        <f t="shared" si="6"/>
        <v>0.61509999999999998</v>
      </c>
    </row>
    <row r="137" spans="1:16">
      <c r="A137" s="112"/>
      <c r="B137" s="108">
        <v>65</v>
      </c>
      <c r="C137" s="109" t="s">
        <v>59</v>
      </c>
      <c r="D137" s="70">
        <f t="shared" si="10"/>
        <v>0.32994923857868019</v>
      </c>
      <c r="E137" s="110">
        <v>67.16</v>
      </c>
      <c r="F137" s="111">
        <v>1.8520000000000001</v>
      </c>
      <c r="G137" s="107">
        <f t="shared" si="8"/>
        <v>69.012</v>
      </c>
      <c r="H137" s="108">
        <v>17.940000000000001</v>
      </c>
      <c r="I137" s="109" t="s">
        <v>60</v>
      </c>
      <c r="J137" s="71">
        <f t="shared" si="11"/>
        <v>17.940000000000001</v>
      </c>
      <c r="K137" s="72">
        <v>6120</v>
      </c>
      <c r="L137" s="74" t="s">
        <v>58</v>
      </c>
      <c r="M137" s="70">
        <f t="shared" si="5"/>
        <v>0.61199999999999999</v>
      </c>
      <c r="N137" s="72">
        <v>6270</v>
      </c>
      <c r="O137" s="74" t="s">
        <v>58</v>
      </c>
      <c r="P137" s="70">
        <f t="shared" si="6"/>
        <v>0.627</v>
      </c>
    </row>
    <row r="138" spans="1:16">
      <c r="A138" s="112"/>
      <c r="B138" s="108">
        <v>70</v>
      </c>
      <c r="C138" s="109" t="s">
        <v>59</v>
      </c>
      <c r="D138" s="70">
        <f t="shared" si="10"/>
        <v>0.35532994923857869</v>
      </c>
      <c r="E138" s="110">
        <v>71.38</v>
      </c>
      <c r="F138" s="111">
        <v>1.752</v>
      </c>
      <c r="G138" s="107">
        <f t="shared" si="8"/>
        <v>73.131999999999991</v>
      </c>
      <c r="H138" s="108">
        <v>18.63</v>
      </c>
      <c r="I138" s="109" t="s">
        <v>60</v>
      </c>
      <c r="J138" s="71">
        <f t="shared" si="11"/>
        <v>18.63</v>
      </c>
      <c r="K138" s="72">
        <v>6225</v>
      </c>
      <c r="L138" s="74" t="s">
        <v>58</v>
      </c>
      <c r="M138" s="70">
        <f t="shared" si="5"/>
        <v>0.62249999999999994</v>
      </c>
      <c r="N138" s="72">
        <v>6373</v>
      </c>
      <c r="O138" s="74" t="s">
        <v>58</v>
      </c>
      <c r="P138" s="70">
        <f t="shared" si="6"/>
        <v>0.63729999999999998</v>
      </c>
    </row>
    <row r="139" spans="1:16">
      <c r="A139" s="112"/>
      <c r="B139" s="108">
        <v>80</v>
      </c>
      <c r="C139" s="109" t="s">
        <v>59</v>
      </c>
      <c r="D139" s="70">
        <f t="shared" si="10"/>
        <v>0.40609137055837563</v>
      </c>
      <c r="E139" s="110">
        <v>79.09</v>
      </c>
      <c r="F139" s="111">
        <v>1.5840000000000001</v>
      </c>
      <c r="G139" s="107">
        <f t="shared" si="8"/>
        <v>80.674000000000007</v>
      </c>
      <c r="H139" s="108">
        <v>19.89</v>
      </c>
      <c r="I139" s="109" t="s">
        <v>60</v>
      </c>
      <c r="J139" s="71">
        <f t="shared" si="11"/>
        <v>19.89</v>
      </c>
      <c r="K139" s="72">
        <v>6524</v>
      </c>
      <c r="L139" s="74" t="s">
        <v>58</v>
      </c>
      <c r="M139" s="70">
        <f t="shared" si="5"/>
        <v>0.65239999999999998</v>
      </c>
      <c r="N139" s="72">
        <v>6547</v>
      </c>
      <c r="O139" s="74" t="s">
        <v>58</v>
      </c>
      <c r="P139" s="70">
        <f t="shared" si="6"/>
        <v>0.65469999999999995</v>
      </c>
    </row>
    <row r="140" spans="1:16">
      <c r="A140" s="112"/>
      <c r="B140" s="108">
        <v>90</v>
      </c>
      <c r="C140" s="113" t="s">
        <v>59</v>
      </c>
      <c r="D140" s="70">
        <f t="shared" si="10"/>
        <v>0.45685279187817257</v>
      </c>
      <c r="E140" s="110">
        <v>85.88</v>
      </c>
      <c r="F140" s="111">
        <v>1.448</v>
      </c>
      <c r="G140" s="107">
        <f t="shared" si="8"/>
        <v>87.327999999999989</v>
      </c>
      <c r="H140" s="108">
        <v>21.06</v>
      </c>
      <c r="I140" s="109" t="s">
        <v>60</v>
      </c>
      <c r="J140" s="71">
        <f t="shared" si="11"/>
        <v>21.06</v>
      </c>
      <c r="K140" s="72">
        <v>6763</v>
      </c>
      <c r="L140" s="74" t="s">
        <v>58</v>
      </c>
      <c r="M140" s="70">
        <f t="shared" si="5"/>
        <v>0.67630000000000001</v>
      </c>
      <c r="N140" s="72">
        <v>6688</v>
      </c>
      <c r="O140" s="74" t="s">
        <v>58</v>
      </c>
      <c r="P140" s="70">
        <f t="shared" si="6"/>
        <v>0.66879999999999995</v>
      </c>
    </row>
    <row r="141" spans="1:16">
      <c r="B141" s="108">
        <v>100</v>
      </c>
      <c r="C141" s="74" t="s">
        <v>59</v>
      </c>
      <c r="D141" s="70">
        <f t="shared" si="10"/>
        <v>0.50761421319796951</v>
      </c>
      <c r="E141" s="110">
        <v>91.82</v>
      </c>
      <c r="F141" s="111">
        <v>1.335</v>
      </c>
      <c r="G141" s="107">
        <f t="shared" si="8"/>
        <v>93.154999999999987</v>
      </c>
      <c r="H141" s="72">
        <v>22.14</v>
      </c>
      <c r="I141" s="74" t="s">
        <v>60</v>
      </c>
      <c r="J141" s="71">
        <f t="shared" si="11"/>
        <v>22.14</v>
      </c>
      <c r="K141" s="72">
        <v>6962</v>
      </c>
      <c r="L141" s="74" t="s">
        <v>58</v>
      </c>
      <c r="M141" s="70">
        <f t="shared" si="5"/>
        <v>0.69619999999999993</v>
      </c>
      <c r="N141" s="72">
        <v>6807</v>
      </c>
      <c r="O141" s="74" t="s">
        <v>58</v>
      </c>
      <c r="P141" s="70">
        <f t="shared" si="6"/>
        <v>0.68070000000000008</v>
      </c>
    </row>
    <row r="142" spans="1:16">
      <c r="B142" s="108">
        <v>110</v>
      </c>
      <c r="C142" s="74" t="s">
        <v>59</v>
      </c>
      <c r="D142" s="70">
        <f t="shared" si="10"/>
        <v>0.55837563451776651</v>
      </c>
      <c r="E142" s="110">
        <v>97</v>
      </c>
      <c r="F142" s="111">
        <v>1.24</v>
      </c>
      <c r="G142" s="107">
        <f t="shared" si="8"/>
        <v>98.24</v>
      </c>
      <c r="H142" s="72">
        <v>23.16</v>
      </c>
      <c r="I142" s="74" t="s">
        <v>60</v>
      </c>
      <c r="J142" s="71">
        <f t="shared" si="11"/>
        <v>23.16</v>
      </c>
      <c r="K142" s="72">
        <v>7133</v>
      </c>
      <c r="L142" s="74" t="s">
        <v>58</v>
      </c>
      <c r="M142" s="70">
        <f t="shared" si="5"/>
        <v>0.71330000000000005</v>
      </c>
      <c r="N142" s="72">
        <v>6908</v>
      </c>
      <c r="O142" s="74" t="s">
        <v>58</v>
      </c>
      <c r="P142" s="70">
        <f t="shared" si="6"/>
        <v>0.69080000000000008</v>
      </c>
    </row>
    <row r="143" spans="1:16">
      <c r="B143" s="108">
        <v>120</v>
      </c>
      <c r="C143" s="74" t="s">
        <v>59</v>
      </c>
      <c r="D143" s="70">
        <f t="shared" si="10"/>
        <v>0.6091370558375635</v>
      </c>
      <c r="E143" s="110">
        <v>101.5</v>
      </c>
      <c r="F143" s="111">
        <v>1.159</v>
      </c>
      <c r="G143" s="107">
        <f t="shared" si="8"/>
        <v>102.65900000000001</v>
      </c>
      <c r="H143" s="72">
        <v>24.13</v>
      </c>
      <c r="I143" s="74" t="s">
        <v>60</v>
      </c>
      <c r="J143" s="71">
        <f t="shared" si="11"/>
        <v>24.13</v>
      </c>
      <c r="K143" s="72">
        <v>7284</v>
      </c>
      <c r="L143" s="74" t="s">
        <v>58</v>
      </c>
      <c r="M143" s="70">
        <f t="shared" si="5"/>
        <v>0.72839999999999994</v>
      </c>
      <c r="N143" s="72">
        <v>6996</v>
      </c>
      <c r="O143" s="74" t="s">
        <v>58</v>
      </c>
      <c r="P143" s="70">
        <f t="shared" si="6"/>
        <v>0.6996</v>
      </c>
    </row>
    <row r="144" spans="1:16">
      <c r="B144" s="108">
        <v>130</v>
      </c>
      <c r="C144" s="74" t="s">
        <v>59</v>
      </c>
      <c r="D144" s="70">
        <f t="shared" si="10"/>
        <v>0.65989847715736039</v>
      </c>
      <c r="E144" s="110">
        <v>105.4</v>
      </c>
      <c r="F144" s="111">
        <v>1.089</v>
      </c>
      <c r="G144" s="107">
        <f t="shared" si="8"/>
        <v>106.489</v>
      </c>
      <c r="H144" s="72">
        <v>25.07</v>
      </c>
      <c r="I144" s="74" t="s">
        <v>60</v>
      </c>
      <c r="J144" s="71">
        <f t="shared" si="11"/>
        <v>25.07</v>
      </c>
      <c r="K144" s="72">
        <v>7420</v>
      </c>
      <c r="L144" s="74" t="s">
        <v>58</v>
      </c>
      <c r="M144" s="70">
        <f t="shared" si="5"/>
        <v>0.74199999999999999</v>
      </c>
      <c r="N144" s="72">
        <v>7074</v>
      </c>
      <c r="O144" s="74" t="s">
        <v>58</v>
      </c>
      <c r="P144" s="70">
        <f t="shared" si="6"/>
        <v>0.70740000000000003</v>
      </c>
    </row>
    <row r="145" spans="2:16">
      <c r="B145" s="108">
        <v>140</v>
      </c>
      <c r="C145" s="74" t="s">
        <v>59</v>
      </c>
      <c r="D145" s="70">
        <f t="shared" si="10"/>
        <v>0.71065989847715738</v>
      </c>
      <c r="E145" s="110">
        <v>108.8</v>
      </c>
      <c r="F145" s="111">
        <v>1.0269999999999999</v>
      </c>
      <c r="G145" s="107">
        <f t="shared" si="8"/>
        <v>109.827</v>
      </c>
      <c r="H145" s="72">
        <v>25.97</v>
      </c>
      <c r="I145" s="74" t="s">
        <v>60</v>
      </c>
      <c r="J145" s="71">
        <f t="shared" si="11"/>
        <v>25.97</v>
      </c>
      <c r="K145" s="72">
        <v>7544</v>
      </c>
      <c r="L145" s="74" t="s">
        <v>58</v>
      </c>
      <c r="M145" s="70">
        <f t="shared" si="5"/>
        <v>0.75439999999999996</v>
      </c>
      <c r="N145" s="72">
        <v>7145</v>
      </c>
      <c r="O145" s="74" t="s">
        <v>58</v>
      </c>
      <c r="P145" s="70">
        <f t="shared" si="6"/>
        <v>0.71449999999999991</v>
      </c>
    </row>
    <row r="146" spans="2:16">
      <c r="B146" s="108">
        <v>150</v>
      </c>
      <c r="C146" s="74" t="s">
        <v>59</v>
      </c>
      <c r="D146" s="70">
        <f t="shared" si="10"/>
        <v>0.76142131979695427</v>
      </c>
      <c r="E146" s="110">
        <v>111.7</v>
      </c>
      <c r="F146" s="111">
        <v>0.97270000000000001</v>
      </c>
      <c r="G146" s="107">
        <f t="shared" si="8"/>
        <v>112.67270000000001</v>
      </c>
      <c r="H146" s="72">
        <v>26.85</v>
      </c>
      <c r="I146" s="74" t="s">
        <v>60</v>
      </c>
      <c r="J146" s="71">
        <f t="shared" si="11"/>
        <v>26.85</v>
      </c>
      <c r="K146" s="72">
        <v>7659</v>
      </c>
      <c r="L146" s="74" t="s">
        <v>58</v>
      </c>
      <c r="M146" s="70">
        <f t="shared" si="5"/>
        <v>0.76590000000000003</v>
      </c>
      <c r="N146" s="72">
        <v>7209</v>
      </c>
      <c r="O146" s="74" t="s">
        <v>58</v>
      </c>
      <c r="P146" s="70">
        <f t="shared" si="6"/>
        <v>0.72089999999999999</v>
      </c>
    </row>
    <row r="147" spans="2:16">
      <c r="B147" s="108">
        <v>160</v>
      </c>
      <c r="C147" s="74" t="s">
        <v>59</v>
      </c>
      <c r="D147" s="70">
        <f t="shared" si="10"/>
        <v>0.81218274111675126</v>
      </c>
      <c r="E147" s="110">
        <v>114.2</v>
      </c>
      <c r="F147" s="111">
        <v>0.92420000000000002</v>
      </c>
      <c r="G147" s="107">
        <f t="shared" si="8"/>
        <v>115.1242</v>
      </c>
      <c r="H147" s="72">
        <v>27.71</v>
      </c>
      <c r="I147" s="74" t="s">
        <v>60</v>
      </c>
      <c r="J147" s="71">
        <f t="shared" si="11"/>
        <v>27.71</v>
      </c>
      <c r="K147" s="72">
        <v>7766</v>
      </c>
      <c r="L147" s="74" t="s">
        <v>58</v>
      </c>
      <c r="M147" s="70">
        <f t="shared" si="5"/>
        <v>0.77659999999999996</v>
      </c>
      <c r="N147" s="72">
        <v>7267</v>
      </c>
      <c r="O147" s="74" t="s">
        <v>58</v>
      </c>
      <c r="P147" s="70">
        <f t="shared" si="6"/>
        <v>0.72670000000000001</v>
      </c>
    </row>
    <row r="148" spans="2:16">
      <c r="B148" s="108">
        <v>170</v>
      </c>
      <c r="C148" s="74" t="s">
        <v>59</v>
      </c>
      <c r="D148" s="70">
        <f t="shared" si="10"/>
        <v>0.86294416243654826</v>
      </c>
      <c r="E148" s="110">
        <v>116.4</v>
      </c>
      <c r="F148" s="111">
        <v>0.88080000000000003</v>
      </c>
      <c r="G148" s="107">
        <f t="shared" si="8"/>
        <v>117.2808</v>
      </c>
      <c r="H148" s="72">
        <v>28.55</v>
      </c>
      <c r="I148" s="74" t="s">
        <v>60</v>
      </c>
      <c r="J148" s="71">
        <f t="shared" si="11"/>
        <v>28.55</v>
      </c>
      <c r="K148" s="72">
        <v>7868</v>
      </c>
      <c r="L148" s="74" t="s">
        <v>58</v>
      </c>
      <c r="M148" s="70">
        <f t="shared" ref="M148:M154" si="12">K148/1000/10</f>
        <v>0.78680000000000005</v>
      </c>
      <c r="N148" s="72">
        <v>7322</v>
      </c>
      <c r="O148" s="74" t="s">
        <v>58</v>
      </c>
      <c r="P148" s="70">
        <f t="shared" ref="P148:P172" si="13">N148/1000/10</f>
        <v>0.73219999999999996</v>
      </c>
    </row>
    <row r="149" spans="2:16">
      <c r="B149" s="108">
        <v>180</v>
      </c>
      <c r="C149" s="74" t="s">
        <v>59</v>
      </c>
      <c r="D149" s="70">
        <f t="shared" si="10"/>
        <v>0.91370558375634514</v>
      </c>
      <c r="E149" s="110">
        <v>118.3</v>
      </c>
      <c r="F149" s="111">
        <v>0.84160000000000001</v>
      </c>
      <c r="G149" s="107">
        <f t="shared" ref="G149:G212" si="14">E149+F149</f>
        <v>119.1416</v>
      </c>
      <c r="H149" s="72">
        <v>29.37</v>
      </c>
      <c r="I149" s="74" t="s">
        <v>60</v>
      </c>
      <c r="J149" s="71">
        <f t="shared" si="11"/>
        <v>29.37</v>
      </c>
      <c r="K149" s="72">
        <v>7964</v>
      </c>
      <c r="L149" s="74" t="s">
        <v>58</v>
      </c>
      <c r="M149" s="70">
        <f t="shared" si="12"/>
        <v>0.7964</v>
      </c>
      <c r="N149" s="72">
        <v>7372</v>
      </c>
      <c r="O149" s="74" t="s">
        <v>58</v>
      </c>
      <c r="P149" s="70">
        <f t="shared" si="13"/>
        <v>0.73719999999999997</v>
      </c>
    </row>
    <row r="150" spans="2:16">
      <c r="B150" s="108">
        <v>200</v>
      </c>
      <c r="C150" s="74" t="s">
        <v>59</v>
      </c>
      <c r="D150" s="70">
        <f t="shared" si="10"/>
        <v>1.015228426395939</v>
      </c>
      <c r="E150" s="110">
        <v>121.4</v>
      </c>
      <c r="F150" s="111">
        <v>0.77349999999999997</v>
      </c>
      <c r="G150" s="107">
        <f t="shared" si="14"/>
        <v>122.1735</v>
      </c>
      <c r="H150" s="72">
        <v>30.99</v>
      </c>
      <c r="I150" s="74" t="s">
        <v>60</v>
      </c>
      <c r="J150" s="71">
        <f t="shared" si="11"/>
        <v>30.99</v>
      </c>
      <c r="K150" s="72">
        <v>8304</v>
      </c>
      <c r="L150" s="74" t="s">
        <v>58</v>
      </c>
      <c r="M150" s="70">
        <f t="shared" si="12"/>
        <v>0.83040000000000003</v>
      </c>
      <c r="N150" s="72">
        <v>7464</v>
      </c>
      <c r="O150" s="74" t="s">
        <v>58</v>
      </c>
      <c r="P150" s="70">
        <f t="shared" si="13"/>
        <v>0.74640000000000006</v>
      </c>
    </row>
    <row r="151" spans="2:16">
      <c r="B151" s="108">
        <v>225</v>
      </c>
      <c r="C151" s="74" t="s">
        <v>59</v>
      </c>
      <c r="D151" s="70">
        <f t="shared" si="10"/>
        <v>1.1421319796954315</v>
      </c>
      <c r="E151" s="110">
        <v>124.3</v>
      </c>
      <c r="F151" s="111">
        <v>0.7036</v>
      </c>
      <c r="G151" s="107">
        <f t="shared" si="14"/>
        <v>125.00359999999999</v>
      </c>
      <c r="H151" s="72">
        <v>32.97</v>
      </c>
      <c r="I151" s="74" t="s">
        <v>60</v>
      </c>
      <c r="J151" s="71">
        <f t="shared" si="11"/>
        <v>32.97</v>
      </c>
      <c r="K151" s="72">
        <v>8780</v>
      </c>
      <c r="L151" s="74" t="s">
        <v>58</v>
      </c>
      <c r="M151" s="70">
        <f t="shared" si="12"/>
        <v>0.87799999999999989</v>
      </c>
      <c r="N151" s="72">
        <v>7566</v>
      </c>
      <c r="O151" s="74" t="s">
        <v>58</v>
      </c>
      <c r="P151" s="70">
        <f t="shared" si="13"/>
        <v>0.75659999999999994</v>
      </c>
    </row>
    <row r="152" spans="2:16">
      <c r="B152" s="108">
        <v>250</v>
      </c>
      <c r="C152" s="74" t="s">
        <v>59</v>
      </c>
      <c r="D152" s="70">
        <f t="shared" si="10"/>
        <v>1.2690355329949239</v>
      </c>
      <c r="E152" s="110">
        <v>126.3</v>
      </c>
      <c r="F152" s="111">
        <v>0.6462</v>
      </c>
      <c r="G152" s="107">
        <f t="shared" si="14"/>
        <v>126.94619999999999</v>
      </c>
      <c r="H152" s="72">
        <v>34.909999999999997</v>
      </c>
      <c r="I152" s="74" t="s">
        <v>60</v>
      </c>
      <c r="J152" s="71">
        <f t="shared" si="11"/>
        <v>34.909999999999997</v>
      </c>
      <c r="K152" s="72">
        <v>9213</v>
      </c>
      <c r="L152" s="74" t="s">
        <v>58</v>
      </c>
      <c r="M152" s="70">
        <f t="shared" si="12"/>
        <v>0.9212999999999999</v>
      </c>
      <c r="N152" s="72">
        <v>7657</v>
      </c>
      <c r="O152" s="74" t="s">
        <v>58</v>
      </c>
      <c r="P152" s="70">
        <f t="shared" si="13"/>
        <v>0.76570000000000005</v>
      </c>
    </row>
    <row r="153" spans="2:16">
      <c r="B153" s="108">
        <v>275</v>
      </c>
      <c r="C153" s="74" t="s">
        <v>59</v>
      </c>
      <c r="D153" s="70">
        <f t="shared" ref="D153:D166" si="15">B153/$C$5</f>
        <v>1.3959390862944163</v>
      </c>
      <c r="E153" s="110">
        <v>127.8</v>
      </c>
      <c r="F153" s="111">
        <v>0.59809999999999997</v>
      </c>
      <c r="G153" s="107">
        <f t="shared" si="14"/>
        <v>128.3981</v>
      </c>
      <c r="H153" s="72">
        <v>36.82</v>
      </c>
      <c r="I153" s="74" t="s">
        <v>60</v>
      </c>
      <c r="J153" s="71">
        <f t="shared" si="11"/>
        <v>36.82</v>
      </c>
      <c r="K153" s="72">
        <v>9615</v>
      </c>
      <c r="L153" s="74" t="s">
        <v>58</v>
      </c>
      <c r="M153" s="70">
        <f t="shared" si="12"/>
        <v>0.96150000000000002</v>
      </c>
      <c r="N153" s="72">
        <v>7740</v>
      </c>
      <c r="O153" s="74" t="s">
        <v>58</v>
      </c>
      <c r="P153" s="70">
        <f t="shared" si="13"/>
        <v>0.77400000000000002</v>
      </c>
    </row>
    <row r="154" spans="2:16">
      <c r="B154" s="108">
        <v>300</v>
      </c>
      <c r="C154" s="74" t="s">
        <v>59</v>
      </c>
      <c r="D154" s="70">
        <f t="shared" si="15"/>
        <v>1.5228426395939085</v>
      </c>
      <c r="E154" s="110">
        <v>128.80000000000001</v>
      </c>
      <c r="F154" s="111">
        <v>0.55710000000000004</v>
      </c>
      <c r="G154" s="107">
        <f t="shared" si="14"/>
        <v>129.3571</v>
      </c>
      <c r="H154" s="72">
        <v>38.72</v>
      </c>
      <c r="I154" s="74" t="s">
        <v>60</v>
      </c>
      <c r="J154" s="71">
        <f t="shared" si="11"/>
        <v>38.72</v>
      </c>
      <c r="K154" s="72">
        <v>9993</v>
      </c>
      <c r="L154" s="74" t="s">
        <v>58</v>
      </c>
      <c r="M154" s="70">
        <f t="shared" si="12"/>
        <v>0.99930000000000008</v>
      </c>
      <c r="N154" s="72">
        <v>7816</v>
      </c>
      <c r="O154" s="74" t="s">
        <v>58</v>
      </c>
      <c r="P154" s="70">
        <f t="shared" si="13"/>
        <v>0.78159999999999996</v>
      </c>
    </row>
    <row r="155" spans="2:16">
      <c r="B155" s="108">
        <v>325</v>
      </c>
      <c r="C155" s="74" t="s">
        <v>59</v>
      </c>
      <c r="D155" s="70">
        <f t="shared" si="15"/>
        <v>1.649746192893401</v>
      </c>
      <c r="E155" s="110">
        <v>129.5</v>
      </c>
      <c r="F155" s="111">
        <v>0.52180000000000004</v>
      </c>
      <c r="G155" s="107">
        <f t="shared" si="14"/>
        <v>130.02180000000001</v>
      </c>
      <c r="H155" s="72">
        <v>40.6</v>
      </c>
      <c r="I155" s="74" t="s">
        <v>60</v>
      </c>
      <c r="J155" s="71">
        <f t="shared" si="11"/>
        <v>40.6</v>
      </c>
      <c r="K155" s="72">
        <v>1.04</v>
      </c>
      <c r="L155" s="73" t="s">
        <v>60</v>
      </c>
      <c r="M155" s="71">
        <f t="shared" ref="M155:M157" si="16">K155</f>
        <v>1.04</v>
      </c>
      <c r="N155" s="72">
        <v>7888</v>
      </c>
      <c r="O155" s="74" t="s">
        <v>58</v>
      </c>
      <c r="P155" s="70">
        <f t="shared" si="13"/>
        <v>0.78879999999999995</v>
      </c>
    </row>
    <row r="156" spans="2:16">
      <c r="B156" s="108">
        <v>350</v>
      </c>
      <c r="C156" s="74" t="s">
        <v>59</v>
      </c>
      <c r="D156" s="70">
        <f t="shared" si="15"/>
        <v>1.7766497461928934</v>
      </c>
      <c r="E156" s="110">
        <v>130</v>
      </c>
      <c r="F156" s="111">
        <v>0.49099999999999999</v>
      </c>
      <c r="G156" s="107">
        <f t="shared" si="14"/>
        <v>130.49100000000001</v>
      </c>
      <c r="H156" s="72">
        <v>42.48</v>
      </c>
      <c r="I156" s="74" t="s">
        <v>60</v>
      </c>
      <c r="J156" s="71">
        <f t="shared" si="11"/>
        <v>42.48</v>
      </c>
      <c r="K156" s="72">
        <v>1.07</v>
      </c>
      <c r="L156" s="74" t="s">
        <v>60</v>
      </c>
      <c r="M156" s="71">
        <f t="shared" si="16"/>
        <v>1.07</v>
      </c>
      <c r="N156" s="72">
        <v>7955</v>
      </c>
      <c r="O156" s="74" t="s">
        <v>58</v>
      </c>
      <c r="P156" s="70">
        <f t="shared" si="13"/>
        <v>0.79549999999999998</v>
      </c>
    </row>
    <row r="157" spans="2:16">
      <c r="B157" s="108">
        <v>375</v>
      </c>
      <c r="C157" s="74" t="s">
        <v>59</v>
      </c>
      <c r="D157" s="70">
        <f t="shared" si="15"/>
        <v>1.9035532994923858</v>
      </c>
      <c r="E157" s="110">
        <v>130.19999999999999</v>
      </c>
      <c r="F157" s="111">
        <v>0.46389999999999998</v>
      </c>
      <c r="G157" s="107">
        <f t="shared" si="14"/>
        <v>130.66389999999998</v>
      </c>
      <c r="H157" s="72">
        <v>44.35</v>
      </c>
      <c r="I157" s="74" t="s">
        <v>60</v>
      </c>
      <c r="J157" s="71">
        <f t="shared" si="11"/>
        <v>44.35</v>
      </c>
      <c r="K157" s="72">
        <v>1.1000000000000001</v>
      </c>
      <c r="L157" s="74" t="s">
        <v>60</v>
      </c>
      <c r="M157" s="71">
        <f t="shared" si="16"/>
        <v>1.1000000000000001</v>
      </c>
      <c r="N157" s="72">
        <v>8018</v>
      </c>
      <c r="O157" s="74" t="s">
        <v>58</v>
      </c>
      <c r="P157" s="70">
        <f t="shared" si="13"/>
        <v>0.80180000000000007</v>
      </c>
    </row>
    <row r="158" spans="2:16">
      <c r="B158" s="108">
        <v>400</v>
      </c>
      <c r="C158" s="74" t="s">
        <v>59</v>
      </c>
      <c r="D158" s="70">
        <f t="shared" si="15"/>
        <v>2.030456852791878</v>
      </c>
      <c r="E158" s="110">
        <v>130.69999999999999</v>
      </c>
      <c r="F158" s="111">
        <v>0.43990000000000001</v>
      </c>
      <c r="G158" s="107">
        <f t="shared" si="14"/>
        <v>131.13989999999998</v>
      </c>
      <c r="H158" s="72">
        <v>46.21</v>
      </c>
      <c r="I158" s="74" t="s">
        <v>60</v>
      </c>
      <c r="J158" s="71">
        <f t="shared" si="11"/>
        <v>46.21</v>
      </c>
      <c r="K158" s="72">
        <v>1.1299999999999999</v>
      </c>
      <c r="L158" s="74" t="s">
        <v>60</v>
      </c>
      <c r="M158" s="71">
        <f t="shared" ref="M158:M216" si="17">K158</f>
        <v>1.1299999999999999</v>
      </c>
      <c r="N158" s="72">
        <v>8079</v>
      </c>
      <c r="O158" s="74" t="s">
        <v>58</v>
      </c>
      <c r="P158" s="70">
        <f t="shared" si="13"/>
        <v>0.80790000000000006</v>
      </c>
    </row>
    <row r="159" spans="2:16">
      <c r="B159" s="108">
        <v>450</v>
      </c>
      <c r="C159" s="74" t="s">
        <v>59</v>
      </c>
      <c r="D159" s="70">
        <f t="shared" si="15"/>
        <v>2.2842639593908629</v>
      </c>
      <c r="E159" s="110">
        <v>132.80000000000001</v>
      </c>
      <c r="F159" s="111">
        <v>0.39900000000000002</v>
      </c>
      <c r="G159" s="107">
        <f t="shared" si="14"/>
        <v>133.19900000000001</v>
      </c>
      <c r="H159" s="72">
        <v>49.91</v>
      </c>
      <c r="I159" s="74" t="s">
        <v>60</v>
      </c>
      <c r="J159" s="71">
        <f t="shared" si="11"/>
        <v>49.91</v>
      </c>
      <c r="K159" s="72">
        <v>1.25</v>
      </c>
      <c r="L159" s="74" t="s">
        <v>60</v>
      </c>
      <c r="M159" s="71">
        <f t="shared" si="17"/>
        <v>1.25</v>
      </c>
      <c r="N159" s="72">
        <v>8192</v>
      </c>
      <c r="O159" s="74" t="s">
        <v>58</v>
      </c>
      <c r="P159" s="70">
        <f t="shared" si="13"/>
        <v>0.81920000000000004</v>
      </c>
    </row>
    <row r="160" spans="2:16">
      <c r="B160" s="108">
        <v>500</v>
      </c>
      <c r="C160" s="74" t="s">
        <v>59</v>
      </c>
      <c r="D160" s="70">
        <f t="shared" si="15"/>
        <v>2.5380710659898478</v>
      </c>
      <c r="E160" s="110">
        <v>132.69999999999999</v>
      </c>
      <c r="F160" s="111">
        <v>0.36549999999999999</v>
      </c>
      <c r="G160" s="107">
        <f t="shared" si="14"/>
        <v>133.06549999999999</v>
      </c>
      <c r="H160" s="72">
        <v>53.58</v>
      </c>
      <c r="I160" s="74" t="s">
        <v>60</v>
      </c>
      <c r="J160" s="71">
        <f t="shared" si="11"/>
        <v>53.58</v>
      </c>
      <c r="K160" s="72">
        <v>1.36</v>
      </c>
      <c r="L160" s="74" t="s">
        <v>60</v>
      </c>
      <c r="M160" s="71">
        <f t="shared" si="17"/>
        <v>1.36</v>
      </c>
      <c r="N160" s="72">
        <v>8297</v>
      </c>
      <c r="O160" s="74" t="s">
        <v>58</v>
      </c>
      <c r="P160" s="70">
        <f t="shared" si="13"/>
        <v>0.8297000000000001</v>
      </c>
    </row>
    <row r="161" spans="2:16">
      <c r="B161" s="108">
        <v>550</v>
      </c>
      <c r="C161" s="74" t="s">
        <v>59</v>
      </c>
      <c r="D161" s="70">
        <f t="shared" si="15"/>
        <v>2.7918781725888326</v>
      </c>
      <c r="E161" s="110">
        <v>132.30000000000001</v>
      </c>
      <c r="F161" s="111">
        <v>0.33760000000000001</v>
      </c>
      <c r="G161" s="107">
        <f t="shared" si="14"/>
        <v>132.63760000000002</v>
      </c>
      <c r="H161" s="72">
        <v>57.26</v>
      </c>
      <c r="I161" s="74" t="s">
        <v>60</v>
      </c>
      <c r="J161" s="71">
        <f t="shared" si="11"/>
        <v>57.26</v>
      </c>
      <c r="K161" s="72">
        <v>1.45</v>
      </c>
      <c r="L161" s="74" t="s">
        <v>60</v>
      </c>
      <c r="M161" s="71">
        <f t="shared" si="17"/>
        <v>1.45</v>
      </c>
      <c r="N161" s="72">
        <v>8397</v>
      </c>
      <c r="O161" s="74" t="s">
        <v>58</v>
      </c>
      <c r="P161" s="70">
        <f t="shared" si="13"/>
        <v>0.8397</v>
      </c>
    </row>
    <row r="162" spans="2:16">
      <c r="B162" s="108">
        <v>600</v>
      </c>
      <c r="C162" s="74" t="s">
        <v>59</v>
      </c>
      <c r="D162" s="70">
        <f t="shared" si="15"/>
        <v>3.0456852791878171</v>
      </c>
      <c r="E162" s="110">
        <v>131.80000000000001</v>
      </c>
      <c r="F162" s="111">
        <v>0.31390000000000001</v>
      </c>
      <c r="G162" s="107">
        <f t="shared" si="14"/>
        <v>132.1139</v>
      </c>
      <c r="H162" s="72">
        <v>60.95</v>
      </c>
      <c r="I162" s="74" t="s">
        <v>60</v>
      </c>
      <c r="J162" s="71">
        <f t="shared" si="11"/>
        <v>60.95</v>
      </c>
      <c r="K162" s="72">
        <v>1.54</v>
      </c>
      <c r="L162" s="74" t="s">
        <v>60</v>
      </c>
      <c r="M162" s="71">
        <f t="shared" si="17"/>
        <v>1.54</v>
      </c>
      <c r="N162" s="72">
        <v>8492</v>
      </c>
      <c r="O162" s="74" t="s">
        <v>58</v>
      </c>
      <c r="P162" s="70">
        <f t="shared" si="13"/>
        <v>0.84920000000000007</v>
      </c>
    </row>
    <row r="163" spans="2:16">
      <c r="B163" s="108">
        <v>650</v>
      </c>
      <c r="C163" s="74" t="s">
        <v>59</v>
      </c>
      <c r="D163" s="70">
        <f t="shared" si="15"/>
        <v>3.2994923857868019</v>
      </c>
      <c r="E163" s="110">
        <v>131.19999999999999</v>
      </c>
      <c r="F163" s="111">
        <v>0.29349999999999998</v>
      </c>
      <c r="G163" s="107">
        <f t="shared" si="14"/>
        <v>131.49349999999998</v>
      </c>
      <c r="H163" s="72">
        <v>64.66</v>
      </c>
      <c r="I163" s="74" t="s">
        <v>60</v>
      </c>
      <c r="J163" s="71">
        <f t="shared" si="11"/>
        <v>64.66</v>
      </c>
      <c r="K163" s="72">
        <v>1.63</v>
      </c>
      <c r="L163" s="74" t="s">
        <v>60</v>
      </c>
      <c r="M163" s="71">
        <f t="shared" si="17"/>
        <v>1.63</v>
      </c>
      <c r="N163" s="72">
        <v>8583</v>
      </c>
      <c r="O163" s="74" t="s">
        <v>58</v>
      </c>
      <c r="P163" s="70">
        <f t="shared" si="13"/>
        <v>0.85830000000000006</v>
      </c>
    </row>
    <row r="164" spans="2:16">
      <c r="B164" s="108">
        <v>700</v>
      </c>
      <c r="C164" s="74" t="s">
        <v>59</v>
      </c>
      <c r="D164" s="70">
        <f t="shared" si="15"/>
        <v>3.5532994923857868</v>
      </c>
      <c r="E164" s="110">
        <v>130.6</v>
      </c>
      <c r="F164" s="111">
        <v>0.27579999999999999</v>
      </c>
      <c r="G164" s="107">
        <f t="shared" si="14"/>
        <v>130.8758</v>
      </c>
      <c r="H164" s="72">
        <v>68.38</v>
      </c>
      <c r="I164" s="74" t="s">
        <v>60</v>
      </c>
      <c r="J164" s="71">
        <f t="shared" si="11"/>
        <v>68.38</v>
      </c>
      <c r="K164" s="72">
        <v>1.72</v>
      </c>
      <c r="L164" s="74" t="s">
        <v>60</v>
      </c>
      <c r="M164" s="71">
        <f t="shared" si="17"/>
        <v>1.72</v>
      </c>
      <c r="N164" s="72">
        <v>8671</v>
      </c>
      <c r="O164" s="74" t="s">
        <v>58</v>
      </c>
      <c r="P164" s="70">
        <f t="shared" si="13"/>
        <v>0.86709999999999998</v>
      </c>
    </row>
    <row r="165" spans="2:16">
      <c r="B165" s="108">
        <v>800</v>
      </c>
      <c r="C165" s="74" t="s">
        <v>59</v>
      </c>
      <c r="D165" s="70">
        <f t="shared" si="15"/>
        <v>4.0609137055837561</v>
      </c>
      <c r="E165" s="110">
        <v>129.30000000000001</v>
      </c>
      <c r="F165" s="111">
        <v>0.24640000000000001</v>
      </c>
      <c r="G165" s="107">
        <f t="shared" si="14"/>
        <v>129.54640000000001</v>
      </c>
      <c r="H165" s="72">
        <v>75.89</v>
      </c>
      <c r="I165" s="74" t="s">
        <v>60</v>
      </c>
      <c r="J165" s="71">
        <f t="shared" ref="J165:J191" si="18">H165</f>
        <v>75.89</v>
      </c>
      <c r="K165" s="72">
        <v>2.02</v>
      </c>
      <c r="L165" s="74" t="s">
        <v>60</v>
      </c>
      <c r="M165" s="71">
        <f t="shared" si="17"/>
        <v>2.02</v>
      </c>
      <c r="N165" s="72">
        <v>8842</v>
      </c>
      <c r="O165" s="74" t="s">
        <v>58</v>
      </c>
      <c r="P165" s="70">
        <f t="shared" si="13"/>
        <v>0.8842000000000001</v>
      </c>
    </row>
    <row r="166" spans="2:16">
      <c r="B166" s="108">
        <v>900</v>
      </c>
      <c r="C166" s="74" t="s">
        <v>59</v>
      </c>
      <c r="D166" s="70">
        <f t="shared" si="15"/>
        <v>4.5685279187817258</v>
      </c>
      <c r="E166" s="110">
        <v>127.9</v>
      </c>
      <c r="F166" s="111">
        <v>0.22309999999999999</v>
      </c>
      <c r="G166" s="107">
        <f t="shared" si="14"/>
        <v>128.12309999999999</v>
      </c>
      <c r="H166" s="72">
        <v>83.48</v>
      </c>
      <c r="I166" s="74" t="s">
        <v>60</v>
      </c>
      <c r="J166" s="71">
        <f t="shared" si="18"/>
        <v>83.48</v>
      </c>
      <c r="K166" s="72">
        <v>2.29</v>
      </c>
      <c r="L166" s="74" t="s">
        <v>60</v>
      </c>
      <c r="M166" s="71">
        <f t="shared" si="17"/>
        <v>2.29</v>
      </c>
      <c r="N166" s="72">
        <v>9005</v>
      </c>
      <c r="O166" s="74" t="s">
        <v>58</v>
      </c>
      <c r="P166" s="70">
        <f t="shared" si="13"/>
        <v>0.90050000000000008</v>
      </c>
    </row>
    <row r="167" spans="2:16">
      <c r="B167" s="108">
        <v>1</v>
      </c>
      <c r="C167" s="73" t="s">
        <v>61</v>
      </c>
      <c r="D167" s="70">
        <f t="shared" ref="D167:D228" si="19">B167*1000/$C$5</f>
        <v>5.0761421319796955</v>
      </c>
      <c r="E167" s="110">
        <v>126.5</v>
      </c>
      <c r="F167" s="111">
        <v>0.20399999999999999</v>
      </c>
      <c r="G167" s="107">
        <f t="shared" si="14"/>
        <v>126.70399999999999</v>
      </c>
      <c r="H167" s="72">
        <v>91.15</v>
      </c>
      <c r="I167" s="74" t="s">
        <v>60</v>
      </c>
      <c r="J167" s="71">
        <f t="shared" si="18"/>
        <v>91.15</v>
      </c>
      <c r="K167" s="72">
        <v>2.5299999999999998</v>
      </c>
      <c r="L167" s="74" t="s">
        <v>60</v>
      </c>
      <c r="M167" s="71">
        <f t="shared" si="17"/>
        <v>2.5299999999999998</v>
      </c>
      <c r="N167" s="72">
        <v>9164</v>
      </c>
      <c r="O167" s="74" t="s">
        <v>58</v>
      </c>
      <c r="P167" s="70">
        <f t="shared" si="13"/>
        <v>0.91639999999999999</v>
      </c>
    </row>
    <row r="168" spans="2:16">
      <c r="B168" s="108">
        <v>1.1000000000000001</v>
      </c>
      <c r="C168" s="74" t="s">
        <v>61</v>
      </c>
      <c r="D168" s="70">
        <f t="shared" si="19"/>
        <v>5.5837563451776653</v>
      </c>
      <c r="E168" s="110">
        <v>125.1</v>
      </c>
      <c r="F168" s="111">
        <v>0.18809999999999999</v>
      </c>
      <c r="G168" s="107">
        <f t="shared" si="14"/>
        <v>125.2881</v>
      </c>
      <c r="H168" s="72">
        <v>98.9</v>
      </c>
      <c r="I168" s="74" t="s">
        <v>60</v>
      </c>
      <c r="J168" s="71">
        <f t="shared" si="18"/>
        <v>98.9</v>
      </c>
      <c r="K168" s="72">
        <v>2.76</v>
      </c>
      <c r="L168" s="74" t="s">
        <v>60</v>
      </c>
      <c r="M168" s="71">
        <f t="shared" si="17"/>
        <v>2.76</v>
      </c>
      <c r="N168" s="72">
        <v>9319</v>
      </c>
      <c r="O168" s="74" t="s">
        <v>58</v>
      </c>
      <c r="P168" s="70">
        <f t="shared" si="13"/>
        <v>0.93190000000000006</v>
      </c>
    </row>
    <row r="169" spans="2:16">
      <c r="B169" s="108">
        <v>1.2</v>
      </c>
      <c r="C169" s="74" t="s">
        <v>61</v>
      </c>
      <c r="D169" s="70">
        <f t="shared" si="19"/>
        <v>6.0913705583756341</v>
      </c>
      <c r="E169" s="110">
        <v>123.7</v>
      </c>
      <c r="F169" s="111">
        <v>0.17460000000000001</v>
      </c>
      <c r="G169" s="107">
        <f t="shared" si="14"/>
        <v>123.8746</v>
      </c>
      <c r="H169" s="72">
        <v>106.75</v>
      </c>
      <c r="I169" s="74" t="s">
        <v>60</v>
      </c>
      <c r="J169" s="71">
        <f t="shared" si="18"/>
        <v>106.75</v>
      </c>
      <c r="K169" s="72">
        <v>2.98</v>
      </c>
      <c r="L169" s="74" t="s">
        <v>60</v>
      </c>
      <c r="M169" s="71">
        <f t="shared" si="17"/>
        <v>2.98</v>
      </c>
      <c r="N169" s="72">
        <v>9472</v>
      </c>
      <c r="O169" s="74" t="s">
        <v>58</v>
      </c>
      <c r="P169" s="70">
        <f t="shared" si="13"/>
        <v>0.94719999999999993</v>
      </c>
    </row>
    <row r="170" spans="2:16">
      <c r="B170" s="108">
        <v>1.3</v>
      </c>
      <c r="C170" s="74" t="s">
        <v>61</v>
      </c>
      <c r="D170" s="70">
        <f t="shared" si="19"/>
        <v>6.5989847715736039</v>
      </c>
      <c r="E170" s="110">
        <v>122.3</v>
      </c>
      <c r="F170" s="111">
        <v>0.16309999999999999</v>
      </c>
      <c r="G170" s="107">
        <f t="shared" si="14"/>
        <v>122.4631</v>
      </c>
      <c r="H170" s="72">
        <v>114.69</v>
      </c>
      <c r="I170" s="74" t="s">
        <v>60</v>
      </c>
      <c r="J170" s="71">
        <f t="shared" si="18"/>
        <v>114.69</v>
      </c>
      <c r="K170" s="72">
        <v>3.18</v>
      </c>
      <c r="L170" s="74" t="s">
        <v>60</v>
      </c>
      <c r="M170" s="71">
        <f t="shared" si="17"/>
        <v>3.18</v>
      </c>
      <c r="N170" s="72">
        <v>9624</v>
      </c>
      <c r="O170" s="74" t="s">
        <v>58</v>
      </c>
      <c r="P170" s="70">
        <f t="shared" si="13"/>
        <v>0.96240000000000003</v>
      </c>
    </row>
    <row r="171" spans="2:16">
      <c r="B171" s="108">
        <v>1.4</v>
      </c>
      <c r="C171" s="74" t="s">
        <v>61</v>
      </c>
      <c r="D171" s="70">
        <f t="shared" si="19"/>
        <v>7.1065989847715736</v>
      </c>
      <c r="E171" s="110">
        <v>120.9</v>
      </c>
      <c r="F171" s="111">
        <v>0.153</v>
      </c>
      <c r="G171" s="107">
        <f t="shared" si="14"/>
        <v>121.05300000000001</v>
      </c>
      <c r="H171" s="72">
        <v>122.72</v>
      </c>
      <c r="I171" s="74" t="s">
        <v>60</v>
      </c>
      <c r="J171" s="71">
        <f t="shared" si="18"/>
        <v>122.72</v>
      </c>
      <c r="K171" s="72">
        <v>3.38</v>
      </c>
      <c r="L171" s="74" t="s">
        <v>60</v>
      </c>
      <c r="M171" s="71">
        <f t="shared" si="17"/>
        <v>3.38</v>
      </c>
      <c r="N171" s="72">
        <v>9774</v>
      </c>
      <c r="O171" s="74" t="s">
        <v>58</v>
      </c>
      <c r="P171" s="70">
        <f t="shared" si="13"/>
        <v>0.97739999999999994</v>
      </c>
    </row>
    <row r="172" spans="2:16">
      <c r="B172" s="108">
        <v>1.5</v>
      </c>
      <c r="C172" s="74" t="s">
        <v>61</v>
      </c>
      <c r="D172" s="70">
        <f t="shared" si="19"/>
        <v>7.6142131979695433</v>
      </c>
      <c r="E172" s="110">
        <v>119.5</v>
      </c>
      <c r="F172" s="111">
        <v>0.14419999999999999</v>
      </c>
      <c r="G172" s="107">
        <f t="shared" si="14"/>
        <v>119.6442</v>
      </c>
      <c r="H172" s="72">
        <v>130.84</v>
      </c>
      <c r="I172" s="74" t="s">
        <v>60</v>
      </c>
      <c r="J172" s="71">
        <f t="shared" si="18"/>
        <v>130.84</v>
      </c>
      <c r="K172" s="72">
        <v>3.57</v>
      </c>
      <c r="L172" s="74" t="s">
        <v>60</v>
      </c>
      <c r="M172" s="71">
        <f t="shared" si="17"/>
        <v>3.57</v>
      </c>
      <c r="N172" s="72">
        <v>9924</v>
      </c>
      <c r="O172" s="74" t="s">
        <v>58</v>
      </c>
      <c r="P172" s="70">
        <f t="shared" si="13"/>
        <v>0.99239999999999995</v>
      </c>
    </row>
    <row r="173" spans="2:16">
      <c r="B173" s="108">
        <v>1.6</v>
      </c>
      <c r="C173" s="74" t="s">
        <v>61</v>
      </c>
      <c r="D173" s="70">
        <f t="shared" si="19"/>
        <v>8.1218274111675122</v>
      </c>
      <c r="E173" s="110">
        <v>118.1</v>
      </c>
      <c r="F173" s="111">
        <v>0.13639999999999999</v>
      </c>
      <c r="G173" s="107">
        <f t="shared" si="14"/>
        <v>118.23639999999999</v>
      </c>
      <c r="H173" s="72">
        <v>139.07</v>
      </c>
      <c r="I173" s="74" t="s">
        <v>60</v>
      </c>
      <c r="J173" s="71">
        <f t="shared" si="18"/>
        <v>139.07</v>
      </c>
      <c r="K173" s="72">
        <v>3.75</v>
      </c>
      <c r="L173" s="74" t="s">
        <v>60</v>
      </c>
      <c r="M173" s="71">
        <f t="shared" si="17"/>
        <v>3.75</v>
      </c>
      <c r="N173" s="72">
        <v>1.01</v>
      </c>
      <c r="O173" s="73" t="s">
        <v>60</v>
      </c>
      <c r="P173" s="71">
        <f t="shared" ref="P173:P179" si="20">N173</f>
        <v>1.01</v>
      </c>
    </row>
    <row r="174" spans="2:16">
      <c r="B174" s="108">
        <v>1.7</v>
      </c>
      <c r="C174" s="74" t="s">
        <v>61</v>
      </c>
      <c r="D174" s="70">
        <f t="shared" si="19"/>
        <v>8.6294416243654819</v>
      </c>
      <c r="E174" s="110">
        <v>116.7</v>
      </c>
      <c r="F174" s="111">
        <v>0.1295</v>
      </c>
      <c r="G174" s="107">
        <f t="shared" si="14"/>
        <v>116.8295</v>
      </c>
      <c r="H174" s="72">
        <v>147.38</v>
      </c>
      <c r="I174" s="74" t="s">
        <v>60</v>
      </c>
      <c r="J174" s="71">
        <f t="shared" si="18"/>
        <v>147.38</v>
      </c>
      <c r="K174" s="72">
        <v>3.94</v>
      </c>
      <c r="L174" s="74" t="s">
        <v>60</v>
      </c>
      <c r="M174" s="71">
        <f t="shared" si="17"/>
        <v>3.94</v>
      </c>
      <c r="N174" s="72">
        <v>1.02</v>
      </c>
      <c r="O174" s="74" t="s">
        <v>60</v>
      </c>
      <c r="P174" s="71">
        <f t="shared" si="20"/>
        <v>1.02</v>
      </c>
    </row>
    <row r="175" spans="2:16">
      <c r="B175" s="108">
        <v>1.8</v>
      </c>
      <c r="C175" s="74" t="s">
        <v>61</v>
      </c>
      <c r="D175" s="70">
        <f t="shared" si="19"/>
        <v>9.1370558375634516</v>
      </c>
      <c r="E175" s="110">
        <v>115.4</v>
      </c>
      <c r="F175" s="111">
        <v>0.12330000000000001</v>
      </c>
      <c r="G175" s="107">
        <f t="shared" si="14"/>
        <v>115.52330000000001</v>
      </c>
      <c r="H175" s="72">
        <v>155.80000000000001</v>
      </c>
      <c r="I175" s="74" t="s">
        <v>60</v>
      </c>
      <c r="J175" s="71">
        <f t="shared" si="18"/>
        <v>155.80000000000001</v>
      </c>
      <c r="K175" s="72">
        <v>4.1100000000000003</v>
      </c>
      <c r="L175" s="74" t="s">
        <v>60</v>
      </c>
      <c r="M175" s="71">
        <f t="shared" si="17"/>
        <v>4.1100000000000003</v>
      </c>
      <c r="N175" s="72">
        <v>1.04</v>
      </c>
      <c r="O175" s="74" t="s">
        <v>60</v>
      </c>
      <c r="P175" s="71">
        <f t="shared" si="20"/>
        <v>1.04</v>
      </c>
    </row>
    <row r="176" spans="2:16">
      <c r="B176" s="108">
        <v>2</v>
      </c>
      <c r="C176" s="74" t="s">
        <v>61</v>
      </c>
      <c r="D176" s="70">
        <f t="shared" si="19"/>
        <v>10.152284263959391</v>
      </c>
      <c r="E176" s="110">
        <v>112.8</v>
      </c>
      <c r="F176" s="111">
        <v>0.1125</v>
      </c>
      <c r="G176" s="107">
        <f t="shared" si="14"/>
        <v>112.91249999999999</v>
      </c>
      <c r="H176" s="72">
        <v>172.92</v>
      </c>
      <c r="I176" s="74" t="s">
        <v>60</v>
      </c>
      <c r="J176" s="71">
        <f t="shared" si="18"/>
        <v>172.92</v>
      </c>
      <c r="K176" s="72">
        <v>4.7699999999999996</v>
      </c>
      <c r="L176" s="74" t="s">
        <v>60</v>
      </c>
      <c r="M176" s="71">
        <f t="shared" si="17"/>
        <v>4.7699999999999996</v>
      </c>
      <c r="N176" s="72">
        <v>1.07</v>
      </c>
      <c r="O176" s="74" t="s">
        <v>60</v>
      </c>
      <c r="P176" s="71">
        <f t="shared" si="20"/>
        <v>1.07</v>
      </c>
    </row>
    <row r="177" spans="1:16">
      <c r="A177" s="4"/>
      <c r="B177" s="108">
        <v>2.25</v>
      </c>
      <c r="C177" s="74" t="s">
        <v>61</v>
      </c>
      <c r="D177" s="70">
        <f t="shared" si="19"/>
        <v>11.421319796954315</v>
      </c>
      <c r="E177" s="110">
        <v>109.7</v>
      </c>
      <c r="F177" s="111">
        <v>0.1016</v>
      </c>
      <c r="G177" s="107">
        <f t="shared" si="14"/>
        <v>109.80160000000001</v>
      </c>
      <c r="H177" s="72">
        <v>194.88</v>
      </c>
      <c r="I177" s="74" t="s">
        <v>60</v>
      </c>
      <c r="J177" s="71">
        <f t="shared" si="18"/>
        <v>194.88</v>
      </c>
      <c r="K177" s="72">
        <v>5.7</v>
      </c>
      <c r="L177" s="74" t="s">
        <v>60</v>
      </c>
      <c r="M177" s="71">
        <f t="shared" si="17"/>
        <v>5.7</v>
      </c>
      <c r="N177" s="72">
        <v>1.1100000000000001</v>
      </c>
      <c r="O177" s="74" t="s">
        <v>60</v>
      </c>
      <c r="P177" s="71">
        <f t="shared" si="20"/>
        <v>1.1100000000000001</v>
      </c>
    </row>
    <row r="178" spans="1:16">
      <c r="B178" s="72">
        <v>2.5</v>
      </c>
      <c r="C178" s="74" t="s">
        <v>61</v>
      </c>
      <c r="D178" s="70">
        <f t="shared" si="19"/>
        <v>12.690355329949238</v>
      </c>
      <c r="E178" s="110">
        <v>106.7</v>
      </c>
      <c r="F178" s="111">
        <v>9.2759999999999995E-2</v>
      </c>
      <c r="G178" s="107">
        <f t="shared" si="14"/>
        <v>106.79276</v>
      </c>
      <c r="H178" s="72">
        <v>217.45</v>
      </c>
      <c r="I178" s="74" t="s">
        <v>60</v>
      </c>
      <c r="J178" s="71">
        <f t="shared" si="18"/>
        <v>217.45</v>
      </c>
      <c r="K178" s="72">
        <v>6.53</v>
      </c>
      <c r="L178" s="74" t="s">
        <v>60</v>
      </c>
      <c r="M178" s="71">
        <f t="shared" si="17"/>
        <v>6.53</v>
      </c>
      <c r="N178" s="72">
        <v>1.1399999999999999</v>
      </c>
      <c r="O178" s="74" t="s">
        <v>60</v>
      </c>
      <c r="P178" s="71">
        <f t="shared" si="20"/>
        <v>1.1399999999999999</v>
      </c>
    </row>
    <row r="179" spans="1:16">
      <c r="B179" s="108">
        <v>2.75</v>
      </c>
      <c r="C179" s="109" t="s">
        <v>61</v>
      </c>
      <c r="D179" s="70">
        <f t="shared" si="19"/>
        <v>13.959390862944163</v>
      </c>
      <c r="E179" s="110">
        <v>103.9</v>
      </c>
      <c r="F179" s="111">
        <v>8.5379999999999998E-2</v>
      </c>
      <c r="G179" s="107">
        <f t="shared" si="14"/>
        <v>103.98538000000001</v>
      </c>
      <c r="H179" s="72">
        <v>240.64</v>
      </c>
      <c r="I179" s="74" t="s">
        <v>60</v>
      </c>
      <c r="J179" s="71">
        <f t="shared" si="18"/>
        <v>240.64</v>
      </c>
      <c r="K179" s="72">
        <v>7.31</v>
      </c>
      <c r="L179" s="74" t="s">
        <v>60</v>
      </c>
      <c r="M179" s="71">
        <f t="shared" si="17"/>
        <v>7.31</v>
      </c>
      <c r="N179" s="72">
        <v>1.18</v>
      </c>
      <c r="O179" s="74" t="s">
        <v>60</v>
      </c>
      <c r="P179" s="71">
        <f t="shared" si="20"/>
        <v>1.18</v>
      </c>
    </row>
    <row r="180" spans="1:16">
      <c r="B180" s="108">
        <v>3</v>
      </c>
      <c r="C180" s="109" t="s">
        <v>61</v>
      </c>
      <c r="D180" s="70">
        <f t="shared" si="19"/>
        <v>15.228426395939087</v>
      </c>
      <c r="E180" s="110">
        <v>101.3</v>
      </c>
      <c r="F180" s="111">
        <v>7.9149999999999998E-2</v>
      </c>
      <c r="G180" s="107">
        <f t="shared" si="14"/>
        <v>101.37915</v>
      </c>
      <c r="H180" s="72">
        <v>264.45</v>
      </c>
      <c r="I180" s="74" t="s">
        <v>60</v>
      </c>
      <c r="J180" s="71">
        <f t="shared" si="18"/>
        <v>264.45</v>
      </c>
      <c r="K180" s="72">
        <v>8.0500000000000007</v>
      </c>
      <c r="L180" s="74" t="s">
        <v>60</v>
      </c>
      <c r="M180" s="71">
        <f t="shared" si="17"/>
        <v>8.0500000000000007</v>
      </c>
      <c r="N180" s="72">
        <v>1.22</v>
      </c>
      <c r="O180" s="74" t="s">
        <v>60</v>
      </c>
      <c r="P180" s="71">
        <f t="shared" ref="P180:P228" si="21">N180</f>
        <v>1.22</v>
      </c>
    </row>
    <row r="181" spans="1:16">
      <c r="B181" s="108">
        <v>3.25</v>
      </c>
      <c r="C181" s="109" t="s">
        <v>61</v>
      </c>
      <c r="D181" s="70">
        <f t="shared" si="19"/>
        <v>16.497461928934012</v>
      </c>
      <c r="E181" s="110">
        <v>98.72</v>
      </c>
      <c r="F181" s="111">
        <v>7.3810000000000001E-2</v>
      </c>
      <c r="G181" s="107">
        <f t="shared" si="14"/>
        <v>98.793809999999993</v>
      </c>
      <c r="H181" s="72">
        <v>288.88</v>
      </c>
      <c r="I181" s="74" t="s">
        <v>60</v>
      </c>
      <c r="J181" s="71">
        <f t="shared" si="18"/>
        <v>288.88</v>
      </c>
      <c r="K181" s="72">
        <v>8.76</v>
      </c>
      <c r="L181" s="74" t="s">
        <v>60</v>
      </c>
      <c r="M181" s="71">
        <f t="shared" si="17"/>
        <v>8.76</v>
      </c>
      <c r="N181" s="72">
        <v>1.26</v>
      </c>
      <c r="O181" s="74" t="s">
        <v>60</v>
      </c>
      <c r="P181" s="71">
        <f t="shared" si="21"/>
        <v>1.26</v>
      </c>
    </row>
    <row r="182" spans="1:16">
      <c r="B182" s="108">
        <v>3.5</v>
      </c>
      <c r="C182" s="109" t="s">
        <v>61</v>
      </c>
      <c r="D182" s="70">
        <f t="shared" si="19"/>
        <v>17.766497461928935</v>
      </c>
      <c r="E182" s="110">
        <v>96.3</v>
      </c>
      <c r="F182" s="111">
        <v>6.9180000000000005E-2</v>
      </c>
      <c r="G182" s="107">
        <f t="shared" si="14"/>
        <v>96.36918</v>
      </c>
      <c r="H182" s="72">
        <v>313.94</v>
      </c>
      <c r="I182" s="74" t="s">
        <v>60</v>
      </c>
      <c r="J182" s="71">
        <f t="shared" si="18"/>
        <v>313.94</v>
      </c>
      <c r="K182" s="72">
        <v>9.4499999999999993</v>
      </c>
      <c r="L182" s="74" t="s">
        <v>60</v>
      </c>
      <c r="M182" s="71">
        <f t="shared" si="17"/>
        <v>9.4499999999999993</v>
      </c>
      <c r="N182" s="72">
        <v>1.3</v>
      </c>
      <c r="O182" s="74" t="s">
        <v>60</v>
      </c>
      <c r="P182" s="71">
        <f t="shared" si="21"/>
        <v>1.3</v>
      </c>
    </row>
    <row r="183" spans="1:16">
      <c r="B183" s="108">
        <v>3.75</v>
      </c>
      <c r="C183" s="109" t="s">
        <v>61</v>
      </c>
      <c r="D183" s="70">
        <f t="shared" si="19"/>
        <v>19.035532994923859</v>
      </c>
      <c r="E183" s="110">
        <v>93.98</v>
      </c>
      <c r="F183" s="111">
        <v>6.5129999999999993E-2</v>
      </c>
      <c r="G183" s="107">
        <f t="shared" si="14"/>
        <v>94.04513</v>
      </c>
      <c r="H183" s="72">
        <v>339.61</v>
      </c>
      <c r="I183" s="74" t="s">
        <v>60</v>
      </c>
      <c r="J183" s="71">
        <f t="shared" si="18"/>
        <v>339.61</v>
      </c>
      <c r="K183" s="72">
        <v>10.119999999999999</v>
      </c>
      <c r="L183" s="74" t="s">
        <v>60</v>
      </c>
      <c r="M183" s="71">
        <f t="shared" si="17"/>
        <v>10.119999999999999</v>
      </c>
      <c r="N183" s="72">
        <v>1.35</v>
      </c>
      <c r="O183" s="74" t="s">
        <v>60</v>
      </c>
      <c r="P183" s="71">
        <f t="shared" si="21"/>
        <v>1.35</v>
      </c>
    </row>
    <row r="184" spans="1:16">
      <c r="B184" s="108">
        <v>4</v>
      </c>
      <c r="C184" s="109" t="s">
        <v>61</v>
      </c>
      <c r="D184" s="70">
        <f t="shared" si="19"/>
        <v>20.304568527918782</v>
      </c>
      <c r="E184" s="110">
        <v>91.76</v>
      </c>
      <c r="F184" s="111">
        <v>6.1550000000000001E-2</v>
      </c>
      <c r="G184" s="107">
        <f t="shared" si="14"/>
        <v>91.821550000000002</v>
      </c>
      <c r="H184" s="72">
        <v>365.91</v>
      </c>
      <c r="I184" s="74" t="s">
        <v>60</v>
      </c>
      <c r="J184" s="71">
        <f t="shared" si="18"/>
        <v>365.91</v>
      </c>
      <c r="K184" s="72">
        <v>10.79</v>
      </c>
      <c r="L184" s="74" t="s">
        <v>60</v>
      </c>
      <c r="M184" s="71">
        <f t="shared" si="17"/>
        <v>10.79</v>
      </c>
      <c r="N184" s="72">
        <v>1.39</v>
      </c>
      <c r="O184" s="74" t="s">
        <v>60</v>
      </c>
      <c r="P184" s="71">
        <f t="shared" si="21"/>
        <v>1.39</v>
      </c>
    </row>
    <row r="185" spans="1:16">
      <c r="B185" s="108">
        <v>4.5</v>
      </c>
      <c r="C185" s="109" t="s">
        <v>61</v>
      </c>
      <c r="D185" s="70">
        <f t="shared" si="19"/>
        <v>22.842639593908629</v>
      </c>
      <c r="E185" s="110">
        <v>87.53</v>
      </c>
      <c r="F185" s="111">
        <v>5.5500000000000001E-2</v>
      </c>
      <c r="G185" s="107">
        <f t="shared" si="14"/>
        <v>87.585499999999996</v>
      </c>
      <c r="H185" s="72">
        <v>420.43</v>
      </c>
      <c r="I185" s="74" t="s">
        <v>60</v>
      </c>
      <c r="J185" s="71">
        <f t="shared" si="18"/>
        <v>420.43</v>
      </c>
      <c r="K185" s="72">
        <v>13.26</v>
      </c>
      <c r="L185" s="74" t="s">
        <v>60</v>
      </c>
      <c r="M185" s="71">
        <f t="shared" si="17"/>
        <v>13.26</v>
      </c>
      <c r="N185" s="72">
        <v>1.48</v>
      </c>
      <c r="O185" s="74" t="s">
        <v>60</v>
      </c>
      <c r="P185" s="71">
        <f t="shared" si="21"/>
        <v>1.48</v>
      </c>
    </row>
    <row r="186" spans="1:16">
      <c r="B186" s="108">
        <v>5</v>
      </c>
      <c r="C186" s="109" t="s">
        <v>61</v>
      </c>
      <c r="D186" s="70">
        <f t="shared" si="19"/>
        <v>25.380710659898476</v>
      </c>
      <c r="E186" s="110">
        <v>83.53</v>
      </c>
      <c r="F186" s="111">
        <v>5.0590000000000003E-2</v>
      </c>
      <c r="G186" s="107">
        <f t="shared" si="14"/>
        <v>83.580590000000001</v>
      </c>
      <c r="H186" s="72">
        <v>477.58</v>
      </c>
      <c r="I186" s="74" t="s">
        <v>60</v>
      </c>
      <c r="J186" s="71">
        <f t="shared" si="18"/>
        <v>477.58</v>
      </c>
      <c r="K186" s="72">
        <v>15.53</v>
      </c>
      <c r="L186" s="74" t="s">
        <v>60</v>
      </c>
      <c r="M186" s="71">
        <f t="shared" si="17"/>
        <v>15.53</v>
      </c>
      <c r="N186" s="72">
        <v>1.57</v>
      </c>
      <c r="O186" s="74" t="s">
        <v>60</v>
      </c>
      <c r="P186" s="71">
        <f t="shared" si="21"/>
        <v>1.57</v>
      </c>
    </row>
    <row r="187" spans="1:16">
      <c r="B187" s="108">
        <v>5.5</v>
      </c>
      <c r="C187" s="109" t="s">
        <v>61</v>
      </c>
      <c r="D187" s="70">
        <f t="shared" si="19"/>
        <v>27.918781725888326</v>
      </c>
      <c r="E187" s="110">
        <v>79.69</v>
      </c>
      <c r="F187" s="111">
        <v>4.6519999999999999E-2</v>
      </c>
      <c r="G187" s="107">
        <f t="shared" si="14"/>
        <v>79.736519999999999</v>
      </c>
      <c r="H187" s="72">
        <v>537.46</v>
      </c>
      <c r="I187" s="74" t="s">
        <v>60</v>
      </c>
      <c r="J187" s="71">
        <f t="shared" si="18"/>
        <v>537.46</v>
      </c>
      <c r="K187" s="72">
        <v>17.690000000000001</v>
      </c>
      <c r="L187" s="74" t="s">
        <v>60</v>
      </c>
      <c r="M187" s="71">
        <f t="shared" si="17"/>
        <v>17.690000000000001</v>
      </c>
      <c r="N187" s="72">
        <v>1.67</v>
      </c>
      <c r="O187" s="74" t="s">
        <v>60</v>
      </c>
      <c r="P187" s="71">
        <f t="shared" si="21"/>
        <v>1.67</v>
      </c>
    </row>
    <row r="188" spans="1:16">
      <c r="B188" s="108">
        <v>6</v>
      </c>
      <c r="C188" s="109" t="s">
        <v>61</v>
      </c>
      <c r="D188" s="70">
        <f t="shared" si="19"/>
        <v>30.456852791878173</v>
      </c>
      <c r="E188" s="110">
        <v>76.11</v>
      </c>
      <c r="F188" s="111">
        <v>4.308E-2</v>
      </c>
      <c r="G188" s="107">
        <f t="shared" si="14"/>
        <v>76.153080000000003</v>
      </c>
      <c r="H188" s="72">
        <v>600.21</v>
      </c>
      <c r="I188" s="74" t="s">
        <v>60</v>
      </c>
      <c r="J188" s="71">
        <f t="shared" si="18"/>
        <v>600.21</v>
      </c>
      <c r="K188" s="72">
        <v>19.79</v>
      </c>
      <c r="L188" s="74" t="s">
        <v>60</v>
      </c>
      <c r="M188" s="71">
        <f t="shared" si="17"/>
        <v>19.79</v>
      </c>
      <c r="N188" s="72">
        <v>1.77</v>
      </c>
      <c r="O188" s="74" t="s">
        <v>60</v>
      </c>
      <c r="P188" s="71">
        <f t="shared" si="21"/>
        <v>1.77</v>
      </c>
    </row>
    <row r="189" spans="1:16">
      <c r="B189" s="108">
        <v>6.5</v>
      </c>
      <c r="C189" s="109" t="s">
        <v>61</v>
      </c>
      <c r="D189" s="70">
        <f t="shared" si="19"/>
        <v>32.994923857868024</v>
      </c>
      <c r="E189" s="110">
        <v>73.38</v>
      </c>
      <c r="F189" s="111">
        <v>4.0140000000000002E-2</v>
      </c>
      <c r="G189" s="107">
        <f t="shared" si="14"/>
        <v>73.420139999999989</v>
      </c>
      <c r="H189" s="72">
        <v>665.59</v>
      </c>
      <c r="I189" s="74" t="s">
        <v>60</v>
      </c>
      <c r="J189" s="71">
        <f t="shared" si="18"/>
        <v>665.59</v>
      </c>
      <c r="K189" s="72">
        <v>21.85</v>
      </c>
      <c r="L189" s="74" t="s">
        <v>60</v>
      </c>
      <c r="M189" s="71">
        <f t="shared" si="17"/>
        <v>21.85</v>
      </c>
      <c r="N189" s="72">
        <v>1.88</v>
      </c>
      <c r="O189" s="74" t="s">
        <v>60</v>
      </c>
      <c r="P189" s="71">
        <f t="shared" si="21"/>
        <v>1.88</v>
      </c>
    </row>
    <row r="190" spans="1:16">
      <c r="B190" s="108">
        <v>7</v>
      </c>
      <c r="C190" s="109" t="s">
        <v>61</v>
      </c>
      <c r="D190" s="70">
        <f t="shared" si="19"/>
        <v>35.532994923857871</v>
      </c>
      <c r="E190" s="110">
        <v>70.849999999999994</v>
      </c>
      <c r="F190" s="111">
        <v>3.7600000000000001E-2</v>
      </c>
      <c r="G190" s="107">
        <f t="shared" si="14"/>
        <v>70.887599999999992</v>
      </c>
      <c r="H190" s="72">
        <v>733.36</v>
      </c>
      <c r="I190" s="74" t="s">
        <v>60</v>
      </c>
      <c r="J190" s="71">
        <f t="shared" si="18"/>
        <v>733.36</v>
      </c>
      <c r="K190" s="72">
        <v>23.86</v>
      </c>
      <c r="L190" s="74" t="s">
        <v>60</v>
      </c>
      <c r="M190" s="71">
        <f t="shared" si="17"/>
        <v>23.86</v>
      </c>
      <c r="N190" s="72">
        <v>1.98</v>
      </c>
      <c r="O190" s="74" t="s">
        <v>60</v>
      </c>
      <c r="P190" s="71">
        <f t="shared" si="21"/>
        <v>1.98</v>
      </c>
    </row>
    <row r="191" spans="1:16">
      <c r="B191" s="108">
        <v>8</v>
      </c>
      <c r="C191" s="109" t="s">
        <v>61</v>
      </c>
      <c r="D191" s="70">
        <f t="shared" si="19"/>
        <v>40.609137055837564</v>
      </c>
      <c r="E191" s="110">
        <v>66.319999999999993</v>
      </c>
      <c r="F191" s="111">
        <v>3.3399999999999999E-2</v>
      </c>
      <c r="G191" s="107">
        <f t="shared" si="14"/>
        <v>66.353399999999993</v>
      </c>
      <c r="H191" s="72">
        <v>875.96</v>
      </c>
      <c r="I191" s="74" t="s">
        <v>60</v>
      </c>
      <c r="J191" s="71">
        <f t="shared" si="18"/>
        <v>875.96</v>
      </c>
      <c r="K191" s="72">
        <v>31.24</v>
      </c>
      <c r="L191" s="74" t="s">
        <v>60</v>
      </c>
      <c r="M191" s="71">
        <f t="shared" si="17"/>
        <v>31.24</v>
      </c>
      <c r="N191" s="72">
        <v>2.21</v>
      </c>
      <c r="O191" s="74" t="s">
        <v>60</v>
      </c>
      <c r="P191" s="71">
        <f t="shared" si="21"/>
        <v>2.21</v>
      </c>
    </row>
    <row r="192" spans="1:16">
      <c r="B192" s="108">
        <v>9</v>
      </c>
      <c r="C192" s="109" t="s">
        <v>61</v>
      </c>
      <c r="D192" s="70">
        <f t="shared" si="19"/>
        <v>45.685279187817258</v>
      </c>
      <c r="E192" s="110">
        <v>62.38</v>
      </c>
      <c r="F192" s="111">
        <v>3.0089999999999999E-2</v>
      </c>
      <c r="G192" s="107">
        <f t="shared" si="14"/>
        <v>62.410090000000004</v>
      </c>
      <c r="H192" s="72">
        <v>1.03</v>
      </c>
      <c r="I192" s="73" t="s">
        <v>12</v>
      </c>
      <c r="J192" s="75">
        <f t="shared" ref="J192:J228" si="22">H192*1000</f>
        <v>1030</v>
      </c>
      <c r="K192" s="72">
        <v>37.93</v>
      </c>
      <c r="L192" s="74" t="s">
        <v>60</v>
      </c>
      <c r="M192" s="71">
        <f t="shared" si="17"/>
        <v>37.93</v>
      </c>
      <c r="N192" s="72">
        <v>2.46</v>
      </c>
      <c r="O192" s="74" t="s">
        <v>60</v>
      </c>
      <c r="P192" s="71">
        <f t="shared" si="21"/>
        <v>2.46</v>
      </c>
    </row>
    <row r="193" spans="2:16">
      <c r="B193" s="108">
        <v>10</v>
      </c>
      <c r="C193" s="109" t="s">
        <v>61</v>
      </c>
      <c r="D193" s="70">
        <f t="shared" si="19"/>
        <v>50.761421319796952</v>
      </c>
      <c r="E193" s="110">
        <v>58.94</v>
      </c>
      <c r="F193" s="111">
        <v>2.7400000000000001E-2</v>
      </c>
      <c r="G193" s="107">
        <f t="shared" si="14"/>
        <v>58.967399999999998</v>
      </c>
      <c r="H193" s="72">
        <v>1.19</v>
      </c>
      <c r="I193" s="74" t="s">
        <v>12</v>
      </c>
      <c r="J193" s="75">
        <f t="shared" si="22"/>
        <v>1190</v>
      </c>
      <c r="K193" s="72">
        <v>44.25</v>
      </c>
      <c r="L193" s="74" t="s">
        <v>60</v>
      </c>
      <c r="M193" s="71">
        <f t="shared" si="17"/>
        <v>44.25</v>
      </c>
      <c r="N193" s="72">
        <v>2.71</v>
      </c>
      <c r="O193" s="74" t="s">
        <v>60</v>
      </c>
      <c r="P193" s="71">
        <f t="shared" si="21"/>
        <v>2.71</v>
      </c>
    </row>
    <row r="194" spans="2:16">
      <c r="B194" s="108">
        <v>11</v>
      </c>
      <c r="C194" s="109" t="s">
        <v>61</v>
      </c>
      <c r="D194" s="70">
        <f t="shared" si="19"/>
        <v>55.837563451776653</v>
      </c>
      <c r="E194" s="110">
        <v>55.91</v>
      </c>
      <c r="F194" s="111">
        <v>2.5170000000000001E-2</v>
      </c>
      <c r="G194" s="107">
        <f t="shared" si="14"/>
        <v>55.935169999999999</v>
      </c>
      <c r="H194" s="72">
        <v>1.36</v>
      </c>
      <c r="I194" s="74" t="s">
        <v>12</v>
      </c>
      <c r="J194" s="75">
        <f t="shared" si="22"/>
        <v>1360</v>
      </c>
      <c r="K194" s="72">
        <v>50.38</v>
      </c>
      <c r="L194" s="74" t="s">
        <v>60</v>
      </c>
      <c r="M194" s="71">
        <f t="shared" si="17"/>
        <v>50.38</v>
      </c>
      <c r="N194" s="72">
        <v>2.98</v>
      </c>
      <c r="O194" s="74" t="s">
        <v>60</v>
      </c>
      <c r="P194" s="71">
        <f t="shared" si="21"/>
        <v>2.98</v>
      </c>
    </row>
    <row r="195" spans="2:16">
      <c r="B195" s="108">
        <v>12</v>
      </c>
      <c r="C195" s="109" t="s">
        <v>61</v>
      </c>
      <c r="D195" s="70">
        <f t="shared" si="19"/>
        <v>60.913705583756347</v>
      </c>
      <c r="E195" s="110">
        <v>53.23</v>
      </c>
      <c r="F195" s="111">
        <v>2.3290000000000002E-2</v>
      </c>
      <c r="G195" s="107">
        <f t="shared" si="14"/>
        <v>53.25329</v>
      </c>
      <c r="H195" s="72">
        <v>1.54</v>
      </c>
      <c r="I195" s="74" t="s">
        <v>12</v>
      </c>
      <c r="J195" s="75">
        <f t="shared" si="22"/>
        <v>1540</v>
      </c>
      <c r="K195" s="72">
        <v>56.4</v>
      </c>
      <c r="L195" s="74" t="s">
        <v>60</v>
      </c>
      <c r="M195" s="71">
        <f t="shared" si="17"/>
        <v>56.4</v>
      </c>
      <c r="N195" s="72">
        <v>3.26</v>
      </c>
      <c r="O195" s="74" t="s">
        <v>60</v>
      </c>
      <c r="P195" s="71">
        <f t="shared" si="21"/>
        <v>3.26</v>
      </c>
    </row>
    <row r="196" spans="2:16">
      <c r="B196" s="108">
        <v>13</v>
      </c>
      <c r="C196" s="109" t="s">
        <v>61</v>
      </c>
      <c r="D196" s="70">
        <f t="shared" si="19"/>
        <v>65.989847715736047</v>
      </c>
      <c r="E196" s="110">
        <v>50.83</v>
      </c>
      <c r="F196" s="111">
        <v>2.1690000000000001E-2</v>
      </c>
      <c r="G196" s="107">
        <f t="shared" si="14"/>
        <v>50.851689999999998</v>
      </c>
      <c r="H196" s="72">
        <v>1.73</v>
      </c>
      <c r="I196" s="74" t="s">
        <v>12</v>
      </c>
      <c r="J196" s="75">
        <f t="shared" si="22"/>
        <v>1730</v>
      </c>
      <c r="K196" s="72">
        <v>62.35</v>
      </c>
      <c r="L196" s="74" t="s">
        <v>60</v>
      </c>
      <c r="M196" s="71">
        <f t="shared" si="17"/>
        <v>62.35</v>
      </c>
      <c r="N196" s="72">
        <v>3.55</v>
      </c>
      <c r="O196" s="74" t="s">
        <v>60</v>
      </c>
      <c r="P196" s="71">
        <f t="shared" si="21"/>
        <v>3.55</v>
      </c>
    </row>
    <row r="197" spans="2:16">
      <c r="B197" s="108">
        <v>14</v>
      </c>
      <c r="C197" s="109" t="s">
        <v>61</v>
      </c>
      <c r="D197" s="70">
        <f t="shared" si="19"/>
        <v>71.065989847715741</v>
      </c>
      <c r="E197" s="110">
        <v>48.68</v>
      </c>
      <c r="F197" s="111">
        <v>2.0299999999999999E-2</v>
      </c>
      <c r="G197" s="107">
        <f t="shared" si="14"/>
        <v>48.700299999999999</v>
      </c>
      <c r="H197" s="72">
        <v>1.92</v>
      </c>
      <c r="I197" s="74" t="s">
        <v>12</v>
      </c>
      <c r="J197" s="75">
        <f t="shared" si="22"/>
        <v>1920</v>
      </c>
      <c r="K197" s="72">
        <v>68.27</v>
      </c>
      <c r="L197" s="74" t="s">
        <v>60</v>
      </c>
      <c r="M197" s="71">
        <f t="shared" si="17"/>
        <v>68.27</v>
      </c>
      <c r="N197" s="72">
        <v>3.86</v>
      </c>
      <c r="O197" s="74" t="s">
        <v>60</v>
      </c>
      <c r="P197" s="71">
        <f t="shared" si="21"/>
        <v>3.86</v>
      </c>
    </row>
    <row r="198" spans="2:16">
      <c r="B198" s="108">
        <v>15</v>
      </c>
      <c r="C198" s="109" t="s">
        <v>61</v>
      </c>
      <c r="D198" s="70">
        <f t="shared" si="19"/>
        <v>76.142131979695435</v>
      </c>
      <c r="E198" s="110">
        <v>46.73</v>
      </c>
      <c r="F198" s="111">
        <v>1.908E-2</v>
      </c>
      <c r="G198" s="107">
        <f t="shared" si="14"/>
        <v>46.749079999999999</v>
      </c>
      <c r="H198" s="72">
        <v>2.13</v>
      </c>
      <c r="I198" s="74" t="s">
        <v>12</v>
      </c>
      <c r="J198" s="75">
        <f t="shared" si="22"/>
        <v>2130</v>
      </c>
      <c r="K198" s="72">
        <v>74.17</v>
      </c>
      <c r="L198" s="74" t="s">
        <v>60</v>
      </c>
      <c r="M198" s="71">
        <f t="shared" si="17"/>
        <v>74.17</v>
      </c>
      <c r="N198" s="72">
        <v>4.17</v>
      </c>
      <c r="O198" s="74" t="s">
        <v>60</v>
      </c>
      <c r="P198" s="71">
        <f t="shared" si="21"/>
        <v>4.17</v>
      </c>
    </row>
    <row r="199" spans="2:16">
      <c r="B199" s="108">
        <v>16</v>
      </c>
      <c r="C199" s="109" t="s">
        <v>61</v>
      </c>
      <c r="D199" s="70">
        <f t="shared" si="19"/>
        <v>81.218274111675129</v>
      </c>
      <c r="E199" s="110">
        <v>44.97</v>
      </c>
      <c r="F199" s="111">
        <v>1.8010000000000002E-2</v>
      </c>
      <c r="G199" s="107">
        <f t="shared" si="14"/>
        <v>44.988009999999996</v>
      </c>
      <c r="H199" s="72">
        <v>2.34</v>
      </c>
      <c r="I199" s="74" t="s">
        <v>12</v>
      </c>
      <c r="J199" s="75">
        <f t="shared" si="22"/>
        <v>2340</v>
      </c>
      <c r="K199" s="72">
        <v>80.06</v>
      </c>
      <c r="L199" s="74" t="s">
        <v>60</v>
      </c>
      <c r="M199" s="71">
        <f t="shared" si="17"/>
        <v>80.06</v>
      </c>
      <c r="N199" s="72">
        <v>4.5</v>
      </c>
      <c r="O199" s="74" t="s">
        <v>60</v>
      </c>
      <c r="P199" s="71">
        <f t="shared" si="21"/>
        <v>4.5</v>
      </c>
    </row>
    <row r="200" spans="2:16">
      <c r="B200" s="108">
        <v>17</v>
      </c>
      <c r="C200" s="109" t="s">
        <v>61</v>
      </c>
      <c r="D200" s="70">
        <f t="shared" si="19"/>
        <v>86.294416243654823</v>
      </c>
      <c r="E200" s="110">
        <v>43.37</v>
      </c>
      <c r="F200" s="111">
        <v>1.7059999999999999E-2</v>
      </c>
      <c r="G200" s="107">
        <f t="shared" si="14"/>
        <v>43.387059999999998</v>
      </c>
      <c r="H200" s="72">
        <v>2.56</v>
      </c>
      <c r="I200" s="74" t="s">
        <v>12</v>
      </c>
      <c r="J200" s="75">
        <f t="shared" si="22"/>
        <v>2560</v>
      </c>
      <c r="K200" s="72">
        <v>85.97</v>
      </c>
      <c r="L200" s="74" t="s">
        <v>60</v>
      </c>
      <c r="M200" s="71">
        <f t="shared" si="17"/>
        <v>85.97</v>
      </c>
      <c r="N200" s="72">
        <v>4.83</v>
      </c>
      <c r="O200" s="74" t="s">
        <v>60</v>
      </c>
      <c r="P200" s="71">
        <f t="shared" si="21"/>
        <v>4.83</v>
      </c>
    </row>
    <row r="201" spans="2:16">
      <c r="B201" s="108">
        <v>18</v>
      </c>
      <c r="C201" s="109" t="s">
        <v>61</v>
      </c>
      <c r="D201" s="70">
        <f t="shared" si="19"/>
        <v>91.370558375634516</v>
      </c>
      <c r="E201" s="110">
        <v>41.9</v>
      </c>
      <c r="F201" s="111">
        <v>1.6209999999999999E-2</v>
      </c>
      <c r="G201" s="107">
        <f t="shared" si="14"/>
        <v>41.91621</v>
      </c>
      <c r="H201" s="72">
        <v>2.79</v>
      </c>
      <c r="I201" s="74" t="s">
        <v>12</v>
      </c>
      <c r="J201" s="75">
        <f t="shared" si="22"/>
        <v>2790</v>
      </c>
      <c r="K201" s="72">
        <v>91.88</v>
      </c>
      <c r="L201" s="74" t="s">
        <v>60</v>
      </c>
      <c r="M201" s="71">
        <f t="shared" si="17"/>
        <v>91.88</v>
      </c>
      <c r="N201" s="72">
        <v>5.18</v>
      </c>
      <c r="O201" s="74" t="s">
        <v>60</v>
      </c>
      <c r="P201" s="71">
        <f t="shared" si="21"/>
        <v>5.18</v>
      </c>
    </row>
    <row r="202" spans="2:16">
      <c r="B202" s="108">
        <v>20</v>
      </c>
      <c r="C202" s="109" t="s">
        <v>61</v>
      </c>
      <c r="D202" s="70">
        <f t="shared" si="19"/>
        <v>101.5228426395939</v>
      </c>
      <c r="E202" s="110">
        <v>39.31</v>
      </c>
      <c r="F202" s="111">
        <v>1.4749999999999999E-2</v>
      </c>
      <c r="G202" s="107">
        <f t="shared" si="14"/>
        <v>39.324750000000002</v>
      </c>
      <c r="H202" s="72">
        <v>3.27</v>
      </c>
      <c r="I202" s="74" t="s">
        <v>12</v>
      </c>
      <c r="J202" s="75">
        <f t="shared" si="22"/>
        <v>3270</v>
      </c>
      <c r="K202" s="72">
        <v>114.4</v>
      </c>
      <c r="L202" s="74" t="s">
        <v>60</v>
      </c>
      <c r="M202" s="71">
        <f t="shared" si="17"/>
        <v>114.4</v>
      </c>
      <c r="N202" s="72">
        <v>5.9</v>
      </c>
      <c r="O202" s="74" t="s">
        <v>60</v>
      </c>
      <c r="P202" s="71">
        <f t="shared" si="21"/>
        <v>5.9</v>
      </c>
    </row>
    <row r="203" spans="2:16">
      <c r="B203" s="108">
        <v>22.5</v>
      </c>
      <c r="C203" s="109" t="s">
        <v>61</v>
      </c>
      <c r="D203" s="70">
        <f t="shared" si="19"/>
        <v>114.21319796954315</v>
      </c>
      <c r="E203" s="110">
        <v>36.590000000000003</v>
      </c>
      <c r="F203" s="111">
        <v>1.3270000000000001E-2</v>
      </c>
      <c r="G203" s="107">
        <f t="shared" si="14"/>
        <v>36.603270000000002</v>
      </c>
      <c r="H203" s="72">
        <v>3.92</v>
      </c>
      <c r="I203" s="74" t="s">
        <v>12</v>
      </c>
      <c r="J203" s="75">
        <f t="shared" si="22"/>
        <v>3920</v>
      </c>
      <c r="K203" s="72">
        <v>146.28</v>
      </c>
      <c r="L203" s="74" t="s">
        <v>60</v>
      </c>
      <c r="M203" s="71">
        <f t="shared" si="17"/>
        <v>146.28</v>
      </c>
      <c r="N203" s="72">
        <v>6.85</v>
      </c>
      <c r="O203" s="74" t="s">
        <v>60</v>
      </c>
      <c r="P203" s="71">
        <f t="shared" si="21"/>
        <v>6.85</v>
      </c>
    </row>
    <row r="204" spans="2:16">
      <c r="B204" s="108">
        <v>25</v>
      </c>
      <c r="C204" s="109" t="s">
        <v>61</v>
      </c>
      <c r="D204" s="70">
        <f t="shared" si="19"/>
        <v>126.90355329949239</v>
      </c>
      <c r="E204" s="110">
        <v>34.32</v>
      </c>
      <c r="F204" s="111">
        <v>1.2070000000000001E-2</v>
      </c>
      <c r="G204" s="107">
        <f t="shared" si="14"/>
        <v>34.332070000000002</v>
      </c>
      <c r="H204" s="72">
        <v>4.6100000000000003</v>
      </c>
      <c r="I204" s="74" t="s">
        <v>12</v>
      </c>
      <c r="J204" s="75">
        <f t="shared" si="22"/>
        <v>4610</v>
      </c>
      <c r="K204" s="72">
        <v>175.83</v>
      </c>
      <c r="L204" s="74" t="s">
        <v>60</v>
      </c>
      <c r="M204" s="71">
        <f t="shared" si="17"/>
        <v>175.83</v>
      </c>
      <c r="N204" s="72">
        <v>7.85</v>
      </c>
      <c r="O204" s="74" t="s">
        <v>60</v>
      </c>
      <c r="P204" s="71">
        <f t="shared" si="21"/>
        <v>7.85</v>
      </c>
    </row>
    <row r="205" spans="2:16">
      <c r="B205" s="108">
        <v>27.5</v>
      </c>
      <c r="C205" s="109" t="s">
        <v>61</v>
      </c>
      <c r="D205" s="70">
        <f t="shared" si="19"/>
        <v>139.59390862944161</v>
      </c>
      <c r="E205" s="110">
        <v>32.4</v>
      </c>
      <c r="F205" s="111">
        <v>1.108E-2</v>
      </c>
      <c r="G205" s="107">
        <f t="shared" si="14"/>
        <v>32.411079999999998</v>
      </c>
      <c r="H205" s="72">
        <v>5.34</v>
      </c>
      <c r="I205" s="74" t="s">
        <v>12</v>
      </c>
      <c r="J205" s="75">
        <f t="shared" si="22"/>
        <v>5340</v>
      </c>
      <c r="K205" s="72">
        <v>204.11</v>
      </c>
      <c r="L205" s="74" t="s">
        <v>60</v>
      </c>
      <c r="M205" s="71">
        <f t="shared" si="17"/>
        <v>204.11</v>
      </c>
      <c r="N205" s="72">
        <v>8.91</v>
      </c>
      <c r="O205" s="74" t="s">
        <v>60</v>
      </c>
      <c r="P205" s="71">
        <f t="shared" si="21"/>
        <v>8.91</v>
      </c>
    </row>
    <row r="206" spans="2:16">
      <c r="B206" s="108">
        <v>30</v>
      </c>
      <c r="C206" s="109" t="s">
        <v>61</v>
      </c>
      <c r="D206" s="70">
        <f t="shared" si="19"/>
        <v>152.28426395939087</v>
      </c>
      <c r="E206" s="110">
        <v>30.75</v>
      </c>
      <c r="F206" s="111">
        <v>1.0240000000000001E-2</v>
      </c>
      <c r="G206" s="107">
        <f t="shared" si="14"/>
        <v>30.76024</v>
      </c>
      <c r="H206" s="72">
        <v>6.11</v>
      </c>
      <c r="I206" s="74" t="s">
        <v>12</v>
      </c>
      <c r="J206" s="75">
        <f t="shared" si="22"/>
        <v>6110</v>
      </c>
      <c r="K206" s="72">
        <v>231.64</v>
      </c>
      <c r="L206" s="74" t="s">
        <v>60</v>
      </c>
      <c r="M206" s="71">
        <f t="shared" si="17"/>
        <v>231.64</v>
      </c>
      <c r="N206" s="72">
        <v>10.01</v>
      </c>
      <c r="O206" s="74" t="s">
        <v>60</v>
      </c>
      <c r="P206" s="71">
        <f t="shared" si="21"/>
        <v>10.01</v>
      </c>
    </row>
    <row r="207" spans="2:16">
      <c r="B207" s="108">
        <v>32.5</v>
      </c>
      <c r="C207" s="109" t="s">
        <v>61</v>
      </c>
      <c r="D207" s="70">
        <f t="shared" si="19"/>
        <v>164.9746192893401</v>
      </c>
      <c r="E207" s="110">
        <v>29.32</v>
      </c>
      <c r="F207" s="111">
        <v>9.5270000000000007E-3</v>
      </c>
      <c r="G207" s="107">
        <f t="shared" si="14"/>
        <v>29.329526999999999</v>
      </c>
      <c r="H207" s="72">
        <v>6.93</v>
      </c>
      <c r="I207" s="74" t="s">
        <v>12</v>
      </c>
      <c r="J207" s="75">
        <f t="shared" si="22"/>
        <v>6930</v>
      </c>
      <c r="K207" s="72">
        <v>258.67</v>
      </c>
      <c r="L207" s="74" t="s">
        <v>60</v>
      </c>
      <c r="M207" s="71">
        <f t="shared" si="17"/>
        <v>258.67</v>
      </c>
      <c r="N207" s="72">
        <v>11.16</v>
      </c>
      <c r="O207" s="74" t="s">
        <v>60</v>
      </c>
      <c r="P207" s="71">
        <f t="shared" si="21"/>
        <v>11.16</v>
      </c>
    </row>
    <row r="208" spans="2:16">
      <c r="B208" s="108">
        <v>35</v>
      </c>
      <c r="C208" s="109" t="s">
        <v>61</v>
      </c>
      <c r="D208" s="70">
        <f t="shared" si="19"/>
        <v>177.66497461928935</v>
      </c>
      <c r="E208" s="110">
        <v>28.07</v>
      </c>
      <c r="F208" s="111">
        <v>8.9110000000000005E-3</v>
      </c>
      <c r="G208" s="107">
        <f t="shared" si="14"/>
        <v>28.078911000000002</v>
      </c>
      <c r="H208" s="72">
        <v>7.78</v>
      </c>
      <c r="I208" s="74" t="s">
        <v>12</v>
      </c>
      <c r="J208" s="75">
        <f t="shared" si="22"/>
        <v>7780</v>
      </c>
      <c r="K208" s="72">
        <v>285.36</v>
      </c>
      <c r="L208" s="74" t="s">
        <v>60</v>
      </c>
      <c r="M208" s="71">
        <f t="shared" si="17"/>
        <v>285.36</v>
      </c>
      <c r="N208" s="72">
        <v>12.35</v>
      </c>
      <c r="O208" s="74" t="s">
        <v>60</v>
      </c>
      <c r="P208" s="71">
        <f t="shared" si="21"/>
        <v>12.35</v>
      </c>
    </row>
    <row r="209" spans="2:16">
      <c r="B209" s="108">
        <v>37.5</v>
      </c>
      <c r="C209" s="109" t="s">
        <v>61</v>
      </c>
      <c r="D209" s="70">
        <f t="shared" si="19"/>
        <v>190.35532994923858</v>
      </c>
      <c r="E209" s="110">
        <v>26.96</v>
      </c>
      <c r="F209" s="111">
        <v>8.3719999999999992E-3</v>
      </c>
      <c r="G209" s="107">
        <f t="shared" si="14"/>
        <v>26.968372000000002</v>
      </c>
      <c r="H209" s="72">
        <v>8.67</v>
      </c>
      <c r="I209" s="74" t="s">
        <v>12</v>
      </c>
      <c r="J209" s="75">
        <f t="shared" si="22"/>
        <v>8670</v>
      </c>
      <c r="K209" s="72">
        <v>311.8</v>
      </c>
      <c r="L209" s="74" t="s">
        <v>60</v>
      </c>
      <c r="M209" s="71">
        <f t="shared" si="17"/>
        <v>311.8</v>
      </c>
      <c r="N209" s="72">
        <v>13.58</v>
      </c>
      <c r="O209" s="74" t="s">
        <v>60</v>
      </c>
      <c r="P209" s="71">
        <f t="shared" si="21"/>
        <v>13.58</v>
      </c>
    </row>
    <row r="210" spans="2:16">
      <c r="B210" s="108">
        <v>40</v>
      </c>
      <c r="C210" s="109" t="s">
        <v>61</v>
      </c>
      <c r="D210" s="70">
        <f t="shared" si="19"/>
        <v>203.04568527918781</v>
      </c>
      <c r="E210" s="110">
        <v>25.98</v>
      </c>
      <c r="F210" s="111">
        <v>7.8980000000000005E-3</v>
      </c>
      <c r="G210" s="107">
        <f t="shared" si="14"/>
        <v>25.987898000000001</v>
      </c>
      <c r="H210" s="72">
        <v>9.59</v>
      </c>
      <c r="I210" s="74" t="s">
        <v>12</v>
      </c>
      <c r="J210" s="75">
        <f t="shared" si="22"/>
        <v>9590</v>
      </c>
      <c r="K210" s="72">
        <v>338.05</v>
      </c>
      <c r="L210" s="74" t="s">
        <v>60</v>
      </c>
      <c r="M210" s="71">
        <f t="shared" si="17"/>
        <v>338.05</v>
      </c>
      <c r="N210" s="72">
        <v>14.84</v>
      </c>
      <c r="O210" s="74" t="s">
        <v>60</v>
      </c>
      <c r="P210" s="71">
        <f t="shared" si="21"/>
        <v>14.84</v>
      </c>
    </row>
    <row r="211" spans="2:16">
      <c r="B211" s="108">
        <v>45</v>
      </c>
      <c r="C211" s="109" t="s">
        <v>61</v>
      </c>
      <c r="D211" s="70">
        <f t="shared" si="19"/>
        <v>228.42639593908629</v>
      </c>
      <c r="E211" s="110">
        <v>24.31</v>
      </c>
      <c r="F211" s="111">
        <v>7.0990000000000003E-3</v>
      </c>
      <c r="G211" s="107">
        <f t="shared" si="14"/>
        <v>24.317098999999999</v>
      </c>
      <c r="H211" s="72">
        <v>11.54</v>
      </c>
      <c r="I211" s="74" t="s">
        <v>12</v>
      </c>
      <c r="J211" s="75">
        <f t="shared" si="22"/>
        <v>11540</v>
      </c>
      <c r="K211" s="72">
        <v>435.88</v>
      </c>
      <c r="L211" s="74" t="s">
        <v>60</v>
      </c>
      <c r="M211" s="71">
        <f t="shared" si="17"/>
        <v>435.88</v>
      </c>
      <c r="N211" s="72">
        <v>17.47</v>
      </c>
      <c r="O211" s="74" t="s">
        <v>60</v>
      </c>
      <c r="P211" s="71">
        <f t="shared" si="21"/>
        <v>17.47</v>
      </c>
    </row>
    <row r="212" spans="2:16">
      <c r="B212" s="108">
        <v>50</v>
      </c>
      <c r="C212" s="109" t="s">
        <v>61</v>
      </c>
      <c r="D212" s="70">
        <f t="shared" si="19"/>
        <v>253.80710659898477</v>
      </c>
      <c r="E212" s="110">
        <v>22.94</v>
      </c>
      <c r="F212" s="111">
        <v>6.4530000000000004E-3</v>
      </c>
      <c r="G212" s="107">
        <f t="shared" si="14"/>
        <v>22.946453000000002</v>
      </c>
      <c r="H212" s="72">
        <v>13.61</v>
      </c>
      <c r="I212" s="74" t="s">
        <v>12</v>
      </c>
      <c r="J212" s="75">
        <f t="shared" si="22"/>
        <v>13610</v>
      </c>
      <c r="K212" s="72">
        <v>525.09</v>
      </c>
      <c r="L212" s="74" t="s">
        <v>60</v>
      </c>
      <c r="M212" s="71">
        <f t="shared" si="17"/>
        <v>525.09</v>
      </c>
      <c r="N212" s="72">
        <v>20.22</v>
      </c>
      <c r="O212" s="74" t="s">
        <v>60</v>
      </c>
      <c r="P212" s="71">
        <f t="shared" si="21"/>
        <v>20.22</v>
      </c>
    </row>
    <row r="213" spans="2:16">
      <c r="B213" s="108">
        <v>55</v>
      </c>
      <c r="C213" s="109" t="s">
        <v>61</v>
      </c>
      <c r="D213" s="70">
        <f t="shared" si="19"/>
        <v>279.18781725888323</v>
      </c>
      <c r="E213" s="110">
        <v>21.81</v>
      </c>
      <c r="F213" s="111">
        <v>5.9189999999999998E-3</v>
      </c>
      <c r="G213" s="107">
        <f t="shared" ref="G213:G228" si="23">E213+F213</f>
        <v>21.815918999999997</v>
      </c>
      <c r="H213" s="72">
        <v>15.79</v>
      </c>
      <c r="I213" s="74" t="s">
        <v>12</v>
      </c>
      <c r="J213" s="75">
        <f t="shared" si="22"/>
        <v>15790</v>
      </c>
      <c r="K213" s="72">
        <v>609.32000000000005</v>
      </c>
      <c r="L213" s="74" t="s">
        <v>60</v>
      </c>
      <c r="M213" s="71">
        <f t="shared" si="17"/>
        <v>609.32000000000005</v>
      </c>
      <c r="N213" s="72">
        <v>23.07</v>
      </c>
      <c r="O213" s="74" t="s">
        <v>60</v>
      </c>
      <c r="P213" s="71">
        <f t="shared" si="21"/>
        <v>23.07</v>
      </c>
    </row>
    <row r="214" spans="2:16">
      <c r="B214" s="108">
        <v>60</v>
      </c>
      <c r="C214" s="109" t="s">
        <v>61</v>
      </c>
      <c r="D214" s="70">
        <f t="shared" si="19"/>
        <v>304.56852791878174</v>
      </c>
      <c r="E214" s="110">
        <v>20.85</v>
      </c>
      <c r="F214" s="111">
        <v>5.4689999999999999E-3</v>
      </c>
      <c r="G214" s="107">
        <f t="shared" si="23"/>
        <v>20.855469000000003</v>
      </c>
      <c r="H214" s="72">
        <v>18.079999999999998</v>
      </c>
      <c r="I214" s="74" t="s">
        <v>12</v>
      </c>
      <c r="J214" s="75">
        <f t="shared" si="22"/>
        <v>18080</v>
      </c>
      <c r="K214" s="72">
        <v>690.21</v>
      </c>
      <c r="L214" s="74" t="s">
        <v>60</v>
      </c>
      <c r="M214" s="71">
        <f t="shared" si="17"/>
        <v>690.21</v>
      </c>
      <c r="N214" s="72">
        <v>26.03</v>
      </c>
      <c r="O214" s="74" t="s">
        <v>60</v>
      </c>
      <c r="P214" s="71">
        <f t="shared" si="21"/>
        <v>26.03</v>
      </c>
    </row>
    <row r="215" spans="2:16">
      <c r="B215" s="108">
        <v>65</v>
      </c>
      <c r="C215" s="109" t="s">
        <v>61</v>
      </c>
      <c r="D215" s="70">
        <f t="shared" si="19"/>
        <v>329.94923857868019</v>
      </c>
      <c r="E215" s="110">
        <v>20.03</v>
      </c>
      <c r="F215" s="111">
        <v>5.0860000000000002E-3</v>
      </c>
      <c r="G215" s="107">
        <f t="shared" si="23"/>
        <v>20.035086</v>
      </c>
      <c r="H215" s="72">
        <v>20.48</v>
      </c>
      <c r="I215" s="74" t="s">
        <v>12</v>
      </c>
      <c r="J215" s="75">
        <f t="shared" si="22"/>
        <v>20480</v>
      </c>
      <c r="K215" s="72">
        <v>768.65</v>
      </c>
      <c r="L215" s="74" t="s">
        <v>60</v>
      </c>
      <c r="M215" s="71">
        <f t="shared" si="17"/>
        <v>768.65</v>
      </c>
      <c r="N215" s="72">
        <v>29.06</v>
      </c>
      <c r="O215" s="74" t="s">
        <v>60</v>
      </c>
      <c r="P215" s="71">
        <f t="shared" si="21"/>
        <v>29.06</v>
      </c>
    </row>
    <row r="216" spans="2:16">
      <c r="B216" s="108">
        <v>70</v>
      </c>
      <c r="C216" s="109" t="s">
        <v>61</v>
      </c>
      <c r="D216" s="70">
        <f t="shared" si="19"/>
        <v>355.32994923857871</v>
      </c>
      <c r="E216" s="110">
        <v>19.32</v>
      </c>
      <c r="F216" s="111">
        <v>4.7540000000000004E-3</v>
      </c>
      <c r="G216" s="107">
        <f t="shared" si="23"/>
        <v>19.324753999999999</v>
      </c>
      <c r="H216" s="72">
        <v>22.96</v>
      </c>
      <c r="I216" s="74" t="s">
        <v>12</v>
      </c>
      <c r="J216" s="75">
        <f t="shared" si="22"/>
        <v>22960</v>
      </c>
      <c r="K216" s="72">
        <v>845.17</v>
      </c>
      <c r="L216" s="74" t="s">
        <v>60</v>
      </c>
      <c r="M216" s="71">
        <f t="shared" si="17"/>
        <v>845.17</v>
      </c>
      <c r="N216" s="72">
        <v>32.17</v>
      </c>
      <c r="O216" s="74" t="s">
        <v>60</v>
      </c>
      <c r="P216" s="71">
        <f t="shared" si="21"/>
        <v>32.17</v>
      </c>
    </row>
    <row r="217" spans="2:16">
      <c r="B217" s="108">
        <v>80</v>
      </c>
      <c r="C217" s="109" t="s">
        <v>61</v>
      </c>
      <c r="D217" s="70">
        <f t="shared" si="19"/>
        <v>406.09137055837562</v>
      </c>
      <c r="E217" s="110">
        <v>18.149999999999999</v>
      </c>
      <c r="F217" s="111">
        <v>4.2100000000000002E-3</v>
      </c>
      <c r="G217" s="107">
        <f t="shared" si="23"/>
        <v>18.154209999999999</v>
      </c>
      <c r="H217" s="72">
        <v>28.18</v>
      </c>
      <c r="I217" s="74" t="s">
        <v>12</v>
      </c>
      <c r="J217" s="75">
        <f t="shared" si="22"/>
        <v>28180</v>
      </c>
      <c r="K217" s="72">
        <v>1.1200000000000001</v>
      </c>
      <c r="L217" s="73" t="s">
        <v>12</v>
      </c>
      <c r="M217" s="75">
        <f t="shared" ref="M217:M228" si="24">K217*1000</f>
        <v>1120</v>
      </c>
      <c r="N217" s="72">
        <v>38.58</v>
      </c>
      <c r="O217" s="74" t="s">
        <v>60</v>
      </c>
      <c r="P217" s="71">
        <f t="shared" si="21"/>
        <v>38.58</v>
      </c>
    </row>
    <row r="218" spans="2:16">
      <c r="B218" s="108">
        <v>90</v>
      </c>
      <c r="C218" s="109" t="s">
        <v>61</v>
      </c>
      <c r="D218" s="70">
        <f t="shared" si="19"/>
        <v>456.85279187817258</v>
      </c>
      <c r="E218" s="110">
        <v>17.239999999999998</v>
      </c>
      <c r="F218" s="111">
        <v>3.7820000000000002E-3</v>
      </c>
      <c r="G218" s="107">
        <f t="shared" si="23"/>
        <v>17.243781999999999</v>
      </c>
      <c r="H218" s="72">
        <v>33.71</v>
      </c>
      <c r="I218" s="74" t="s">
        <v>12</v>
      </c>
      <c r="J218" s="75">
        <f t="shared" si="22"/>
        <v>33710</v>
      </c>
      <c r="K218" s="72">
        <v>1.37</v>
      </c>
      <c r="L218" s="74" t="s">
        <v>12</v>
      </c>
      <c r="M218" s="75">
        <f t="shared" si="24"/>
        <v>1370</v>
      </c>
      <c r="N218" s="72">
        <v>45.2</v>
      </c>
      <c r="O218" s="74" t="s">
        <v>60</v>
      </c>
      <c r="P218" s="71">
        <f t="shared" si="21"/>
        <v>45.2</v>
      </c>
    </row>
    <row r="219" spans="2:16">
      <c r="B219" s="108">
        <v>100</v>
      </c>
      <c r="C219" s="109" t="s">
        <v>61</v>
      </c>
      <c r="D219" s="70">
        <f t="shared" si="19"/>
        <v>507.61421319796955</v>
      </c>
      <c r="E219" s="110">
        <v>16.510000000000002</v>
      </c>
      <c r="F219" s="111">
        <v>3.4359999999999998E-3</v>
      </c>
      <c r="G219" s="107">
        <f t="shared" si="23"/>
        <v>16.513436000000002</v>
      </c>
      <c r="H219" s="72">
        <v>39.5</v>
      </c>
      <c r="I219" s="74" t="s">
        <v>12</v>
      </c>
      <c r="J219" s="75">
        <f t="shared" si="22"/>
        <v>39500</v>
      </c>
      <c r="K219" s="72">
        <v>1.59</v>
      </c>
      <c r="L219" s="74" t="s">
        <v>12</v>
      </c>
      <c r="M219" s="75">
        <f t="shared" si="24"/>
        <v>1590</v>
      </c>
      <c r="N219" s="72">
        <v>51.97</v>
      </c>
      <c r="O219" s="74" t="s">
        <v>60</v>
      </c>
      <c r="P219" s="71">
        <f t="shared" si="21"/>
        <v>51.97</v>
      </c>
    </row>
    <row r="220" spans="2:16">
      <c r="B220" s="108">
        <v>110</v>
      </c>
      <c r="C220" s="109" t="s">
        <v>61</v>
      </c>
      <c r="D220" s="70">
        <f t="shared" si="19"/>
        <v>558.37563451776646</v>
      </c>
      <c r="E220" s="110">
        <v>15.92</v>
      </c>
      <c r="F220" s="111">
        <v>3.1489999999999999E-3</v>
      </c>
      <c r="G220" s="107">
        <f t="shared" si="23"/>
        <v>15.923149</v>
      </c>
      <c r="H220" s="72">
        <v>45.53</v>
      </c>
      <c r="I220" s="74" t="s">
        <v>12</v>
      </c>
      <c r="J220" s="75">
        <f t="shared" si="22"/>
        <v>45530</v>
      </c>
      <c r="K220" s="72">
        <v>1.81</v>
      </c>
      <c r="L220" s="74" t="s">
        <v>12</v>
      </c>
      <c r="M220" s="75">
        <f t="shared" si="24"/>
        <v>1810</v>
      </c>
      <c r="N220" s="72">
        <v>58.86</v>
      </c>
      <c r="O220" s="74" t="s">
        <v>60</v>
      </c>
      <c r="P220" s="71">
        <f t="shared" si="21"/>
        <v>58.86</v>
      </c>
    </row>
    <row r="221" spans="2:16">
      <c r="B221" s="108">
        <v>120</v>
      </c>
      <c r="C221" s="109" t="s">
        <v>61</v>
      </c>
      <c r="D221" s="70">
        <f t="shared" si="19"/>
        <v>609.13705583756348</v>
      </c>
      <c r="E221" s="110">
        <v>15.43</v>
      </c>
      <c r="F221" s="111">
        <v>2.9090000000000001E-3</v>
      </c>
      <c r="G221" s="107">
        <f t="shared" si="23"/>
        <v>15.432909</v>
      </c>
      <c r="H221" s="72">
        <v>51.77</v>
      </c>
      <c r="I221" s="74" t="s">
        <v>12</v>
      </c>
      <c r="J221" s="75">
        <f t="shared" si="22"/>
        <v>51770</v>
      </c>
      <c r="K221" s="72">
        <v>2.0099999999999998</v>
      </c>
      <c r="L221" s="74" t="s">
        <v>12</v>
      </c>
      <c r="M221" s="75">
        <f t="shared" si="24"/>
        <v>2009.9999999999998</v>
      </c>
      <c r="N221" s="72">
        <v>65.84</v>
      </c>
      <c r="O221" s="74" t="s">
        <v>60</v>
      </c>
      <c r="P221" s="71">
        <f t="shared" si="21"/>
        <v>65.84</v>
      </c>
    </row>
    <row r="222" spans="2:16">
      <c r="B222" s="108">
        <v>130</v>
      </c>
      <c r="C222" s="109" t="s">
        <v>61</v>
      </c>
      <c r="D222" s="70">
        <f t="shared" si="19"/>
        <v>659.89847715736039</v>
      </c>
      <c r="E222" s="110">
        <v>15.02</v>
      </c>
      <c r="F222" s="111">
        <v>2.7039999999999998E-3</v>
      </c>
      <c r="G222" s="107">
        <f t="shared" si="23"/>
        <v>15.022703999999999</v>
      </c>
      <c r="H222" s="72">
        <v>58.19</v>
      </c>
      <c r="I222" s="74" t="s">
        <v>12</v>
      </c>
      <c r="J222" s="75">
        <f t="shared" si="22"/>
        <v>58190</v>
      </c>
      <c r="K222" s="72">
        <v>2.21</v>
      </c>
      <c r="L222" s="74" t="s">
        <v>12</v>
      </c>
      <c r="M222" s="75">
        <f t="shared" si="24"/>
        <v>2210</v>
      </c>
      <c r="N222" s="72">
        <v>72.87</v>
      </c>
      <c r="O222" s="74" t="s">
        <v>60</v>
      </c>
      <c r="P222" s="71">
        <f t="shared" si="21"/>
        <v>72.87</v>
      </c>
    </row>
    <row r="223" spans="2:16">
      <c r="B223" s="108">
        <v>140</v>
      </c>
      <c r="C223" s="109" t="s">
        <v>61</v>
      </c>
      <c r="D223" s="70">
        <f t="shared" si="19"/>
        <v>710.65989847715741</v>
      </c>
      <c r="E223" s="110">
        <v>14.67</v>
      </c>
      <c r="F223" s="111">
        <v>2.5270000000000002E-3</v>
      </c>
      <c r="G223" s="107">
        <f t="shared" si="23"/>
        <v>14.672527000000001</v>
      </c>
      <c r="H223" s="72">
        <v>64.78</v>
      </c>
      <c r="I223" s="74" t="s">
        <v>12</v>
      </c>
      <c r="J223" s="75">
        <f t="shared" si="22"/>
        <v>64780</v>
      </c>
      <c r="K223" s="72">
        <v>2.4</v>
      </c>
      <c r="L223" s="74" t="s">
        <v>12</v>
      </c>
      <c r="M223" s="75">
        <f t="shared" si="24"/>
        <v>2400</v>
      </c>
      <c r="N223" s="72">
        <v>79.94</v>
      </c>
      <c r="O223" s="74" t="s">
        <v>60</v>
      </c>
      <c r="P223" s="71">
        <f t="shared" si="21"/>
        <v>79.94</v>
      </c>
    </row>
    <row r="224" spans="2:16">
      <c r="B224" s="108">
        <v>150</v>
      </c>
      <c r="C224" s="109" t="s">
        <v>61</v>
      </c>
      <c r="D224" s="70">
        <f t="shared" si="19"/>
        <v>761.42131979695432</v>
      </c>
      <c r="E224" s="110">
        <v>14.38</v>
      </c>
      <c r="F224" s="111">
        <v>2.372E-3</v>
      </c>
      <c r="G224" s="107">
        <f t="shared" si="23"/>
        <v>14.382372</v>
      </c>
      <c r="H224" s="72">
        <v>71.510000000000005</v>
      </c>
      <c r="I224" s="74" t="s">
        <v>12</v>
      </c>
      <c r="J224" s="75">
        <f t="shared" si="22"/>
        <v>71510</v>
      </c>
      <c r="K224" s="72">
        <v>2.58</v>
      </c>
      <c r="L224" s="74" t="s">
        <v>12</v>
      </c>
      <c r="M224" s="75">
        <f t="shared" si="24"/>
        <v>2580</v>
      </c>
      <c r="N224" s="72">
        <v>87.03</v>
      </c>
      <c r="O224" s="74" t="s">
        <v>60</v>
      </c>
      <c r="P224" s="71">
        <f t="shared" si="21"/>
        <v>87.03</v>
      </c>
    </row>
    <row r="225" spans="1:16">
      <c r="B225" s="108">
        <v>160</v>
      </c>
      <c r="C225" s="109" t="s">
        <v>61</v>
      </c>
      <c r="D225" s="70">
        <f t="shared" si="19"/>
        <v>812.18274111675123</v>
      </c>
      <c r="E225" s="110">
        <v>14.12</v>
      </c>
      <c r="F225" s="111">
        <v>2.2360000000000001E-3</v>
      </c>
      <c r="G225" s="107">
        <f t="shared" si="23"/>
        <v>14.122235999999999</v>
      </c>
      <c r="H225" s="72">
        <v>78.37</v>
      </c>
      <c r="I225" s="74" t="s">
        <v>12</v>
      </c>
      <c r="J225" s="75">
        <f t="shared" si="22"/>
        <v>78370</v>
      </c>
      <c r="K225" s="72">
        <v>2.75</v>
      </c>
      <c r="L225" s="74" t="s">
        <v>12</v>
      </c>
      <c r="M225" s="75">
        <f t="shared" si="24"/>
        <v>2750</v>
      </c>
      <c r="N225" s="72">
        <v>94.12</v>
      </c>
      <c r="O225" s="74" t="s">
        <v>60</v>
      </c>
      <c r="P225" s="71">
        <f t="shared" si="21"/>
        <v>94.12</v>
      </c>
    </row>
    <row r="226" spans="1:16">
      <c r="B226" s="108">
        <v>170</v>
      </c>
      <c r="C226" s="109" t="s">
        <v>61</v>
      </c>
      <c r="D226" s="70">
        <f t="shared" si="19"/>
        <v>862.94416243654825</v>
      </c>
      <c r="E226" s="110">
        <v>13.9</v>
      </c>
      <c r="F226" s="111">
        <v>2.1150000000000001E-3</v>
      </c>
      <c r="G226" s="107">
        <f t="shared" si="23"/>
        <v>13.902115</v>
      </c>
      <c r="H226" s="72">
        <v>85.34</v>
      </c>
      <c r="I226" s="74" t="s">
        <v>12</v>
      </c>
      <c r="J226" s="75">
        <f t="shared" si="22"/>
        <v>85340</v>
      </c>
      <c r="K226" s="72">
        <v>2.93</v>
      </c>
      <c r="L226" s="74" t="s">
        <v>12</v>
      </c>
      <c r="M226" s="75">
        <f t="shared" si="24"/>
        <v>2930</v>
      </c>
      <c r="N226" s="72">
        <v>101.2</v>
      </c>
      <c r="O226" s="74" t="s">
        <v>60</v>
      </c>
      <c r="P226" s="71">
        <f t="shared" si="21"/>
        <v>101.2</v>
      </c>
    </row>
    <row r="227" spans="1:16">
      <c r="B227" s="108">
        <v>180</v>
      </c>
      <c r="C227" s="109" t="s">
        <v>61</v>
      </c>
      <c r="D227" s="70">
        <f t="shared" si="19"/>
        <v>913.70558375634516</v>
      </c>
      <c r="E227" s="110">
        <v>13.71</v>
      </c>
      <c r="F227" s="111">
        <v>2.0070000000000001E-3</v>
      </c>
      <c r="G227" s="107">
        <f t="shared" si="23"/>
        <v>13.712007000000002</v>
      </c>
      <c r="H227" s="72">
        <v>92.42</v>
      </c>
      <c r="I227" s="74" t="s">
        <v>12</v>
      </c>
      <c r="J227" s="75">
        <f t="shared" si="22"/>
        <v>92420</v>
      </c>
      <c r="K227" s="72">
        <v>3.09</v>
      </c>
      <c r="L227" s="74" t="s">
        <v>12</v>
      </c>
      <c r="M227" s="75">
        <f t="shared" si="24"/>
        <v>3090</v>
      </c>
      <c r="N227" s="72">
        <v>108.27</v>
      </c>
      <c r="O227" s="74" t="s">
        <v>60</v>
      </c>
      <c r="P227" s="71">
        <f t="shared" si="21"/>
        <v>108.27</v>
      </c>
    </row>
    <row r="228" spans="1:16">
      <c r="A228" s="4">
        <v>228</v>
      </c>
      <c r="B228" s="108">
        <v>197</v>
      </c>
      <c r="C228" s="109" t="s">
        <v>61</v>
      </c>
      <c r="D228" s="70">
        <f t="shared" si="19"/>
        <v>1000</v>
      </c>
      <c r="E228" s="110">
        <v>13.45</v>
      </c>
      <c r="F228" s="111">
        <v>1.848E-3</v>
      </c>
      <c r="G228" s="107">
        <f t="shared" si="23"/>
        <v>13.451848</v>
      </c>
      <c r="H228" s="72">
        <v>104.66</v>
      </c>
      <c r="I228" s="74" t="s">
        <v>12</v>
      </c>
      <c r="J228" s="75">
        <f t="shared" si="22"/>
        <v>104660</v>
      </c>
      <c r="K228" s="72">
        <v>3.54</v>
      </c>
      <c r="L228" s="74" t="s">
        <v>12</v>
      </c>
      <c r="M228" s="75">
        <f t="shared" si="24"/>
        <v>3540</v>
      </c>
      <c r="N228" s="72">
        <v>120.2</v>
      </c>
      <c r="O228" s="74" t="s">
        <v>60</v>
      </c>
      <c r="P228" s="71">
        <f t="shared" si="21"/>
        <v>120.2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srim197Au_Si</vt:lpstr>
      <vt:lpstr>srim197Au_Al</vt:lpstr>
      <vt:lpstr>srim197Au_Au</vt:lpstr>
      <vt:lpstr>srim197Au_C</vt:lpstr>
      <vt:lpstr>srim197Au_Air</vt:lpstr>
      <vt:lpstr>srim197Au_Kapton</vt:lpstr>
      <vt:lpstr>srim197Au_Mylar</vt:lpstr>
      <vt:lpstr>srim197Au_EJ212</vt:lpstr>
    </vt:vector>
  </TitlesOfParts>
  <Company>RIKEN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SRIMfit</dc:title>
  <dc:subject>ver.210</dc:subject>
  <dc:creator>Ayoshida(RIKEN)</dc:creator>
  <cp:lastModifiedBy>ayoshida</cp:lastModifiedBy>
  <cp:lastPrinted>2017-03-21T09:13:02Z</cp:lastPrinted>
  <dcterms:created xsi:type="dcterms:W3CDTF">2008-11-07T05:47:18Z</dcterms:created>
  <dcterms:modified xsi:type="dcterms:W3CDTF">2017-06-12T23:36:54Z</dcterms:modified>
</cp:coreProperties>
</file>