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7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drawings/drawing8.xml" ContentType="application/vnd.openxmlformats-officedocument.drawing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yoshida\Documents\__Today__\_AyLIB\_SRIMfit-AyLIB\170609-SRIMfit LET_R plot\_SRIMwb\RknSRIMwb\"/>
    </mc:Choice>
  </mc:AlternateContent>
  <bookViews>
    <workbookView xWindow="0" yWindow="0" windowWidth="17400" windowHeight="10725" tabRatio="748"/>
  </bookViews>
  <sheets>
    <sheet name="srim181Ta_Si" sheetId="175" r:id="rId1"/>
    <sheet name="srim181Ta_Al" sheetId="176" r:id="rId2"/>
    <sheet name="srim181Ta_Au" sheetId="177" r:id="rId3"/>
    <sheet name="srim181Ta_C" sheetId="182" r:id="rId4"/>
    <sheet name="srim181Ta_Air" sheetId="183" r:id="rId5"/>
    <sheet name="srim181Ta_Kapton" sheetId="179" r:id="rId6"/>
    <sheet name="srim181Ta_Mylar" sheetId="180" r:id="rId7"/>
    <sheet name="srim181Ta_EJ212" sheetId="181" r:id="rId8"/>
  </sheets>
  <calcPr calcId="152511" iterate="1" iterateCount="1000"/>
  <customWorkbookViews>
    <customWorkbookView name="view1" guid="{8A5D6D5C-C043-4E6B-AB9F-8AB531120421}" xWindow="9" yWindow="76" windowWidth="1821" windowHeight="634" activeSheetId="80"/>
    <customWorkbookView name="view2" guid="{3AC4C5A4-CC01-4AA2-8975-95BDDCF33CBA}" xWindow="9" yWindow="76" windowWidth="1821" windowHeight="634" activeSheetId="80"/>
  </customWorkbookViews>
</workbook>
</file>

<file path=xl/calcChain.xml><?xml version="1.0" encoding="utf-8"?>
<calcChain xmlns="http://schemas.openxmlformats.org/spreadsheetml/2006/main">
  <c r="P228" i="183" l="1"/>
  <c r="M228" i="183"/>
  <c r="J228" i="183"/>
  <c r="G228" i="183"/>
  <c r="D228" i="183"/>
  <c r="P227" i="183"/>
  <c r="M227" i="183"/>
  <c r="J227" i="183"/>
  <c r="G227" i="183"/>
  <c r="D227" i="183"/>
  <c r="P226" i="183"/>
  <c r="M226" i="183"/>
  <c r="J226" i="183"/>
  <c r="G226" i="183"/>
  <c r="D226" i="183"/>
  <c r="P225" i="183"/>
  <c r="M225" i="183"/>
  <c r="J225" i="183"/>
  <c r="G225" i="183"/>
  <c r="D225" i="183"/>
  <c r="P224" i="183"/>
  <c r="M224" i="183"/>
  <c r="J224" i="183"/>
  <c r="G224" i="183"/>
  <c r="D224" i="183"/>
  <c r="P223" i="183"/>
  <c r="M223" i="183"/>
  <c r="J223" i="183"/>
  <c r="G223" i="183"/>
  <c r="D223" i="183"/>
  <c r="P222" i="183"/>
  <c r="M222" i="183"/>
  <c r="J222" i="183"/>
  <c r="G222" i="183"/>
  <c r="D222" i="183"/>
  <c r="P221" i="183"/>
  <c r="M221" i="183"/>
  <c r="J221" i="183"/>
  <c r="G221" i="183"/>
  <c r="D221" i="183"/>
  <c r="P220" i="183"/>
  <c r="M220" i="183"/>
  <c r="J220" i="183"/>
  <c r="G220" i="183"/>
  <c r="D220" i="183"/>
  <c r="P219" i="183"/>
  <c r="M219" i="183"/>
  <c r="J219" i="183"/>
  <c r="G219" i="183"/>
  <c r="D219" i="183"/>
  <c r="P218" i="183"/>
  <c r="M218" i="183"/>
  <c r="J218" i="183"/>
  <c r="G218" i="183"/>
  <c r="D218" i="183"/>
  <c r="P217" i="183"/>
  <c r="M217" i="183"/>
  <c r="J217" i="183"/>
  <c r="G217" i="183"/>
  <c r="D217" i="183"/>
  <c r="P216" i="183"/>
  <c r="M216" i="183"/>
  <c r="J216" i="183"/>
  <c r="G216" i="183"/>
  <c r="D216" i="183"/>
  <c r="P215" i="183"/>
  <c r="M215" i="183"/>
  <c r="J215" i="183"/>
  <c r="G215" i="183"/>
  <c r="D215" i="183"/>
  <c r="P214" i="183"/>
  <c r="M214" i="183"/>
  <c r="J214" i="183"/>
  <c r="G214" i="183"/>
  <c r="D214" i="183"/>
  <c r="P213" i="183"/>
  <c r="M213" i="183"/>
  <c r="J213" i="183"/>
  <c r="G213" i="183"/>
  <c r="D213" i="183"/>
  <c r="P212" i="183"/>
  <c r="M212" i="183"/>
  <c r="J212" i="183"/>
  <c r="G212" i="183"/>
  <c r="D212" i="183"/>
  <c r="P211" i="183"/>
  <c r="M211" i="183"/>
  <c r="J211" i="183"/>
  <c r="G211" i="183"/>
  <c r="D211" i="183"/>
  <c r="P210" i="183"/>
  <c r="M210" i="183"/>
  <c r="J210" i="183"/>
  <c r="G210" i="183"/>
  <c r="D210" i="183"/>
  <c r="P209" i="183"/>
  <c r="M209" i="183"/>
  <c r="J209" i="183"/>
  <c r="G209" i="183"/>
  <c r="D209" i="183"/>
  <c r="P208" i="183"/>
  <c r="M208" i="183"/>
  <c r="J208" i="183"/>
  <c r="G208" i="183"/>
  <c r="D208" i="183"/>
  <c r="P207" i="183"/>
  <c r="M207" i="183"/>
  <c r="J207" i="183"/>
  <c r="G207" i="183"/>
  <c r="D207" i="183"/>
  <c r="P206" i="183"/>
  <c r="M206" i="183"/>
  <c r="J206" i="183"/>
  <c r="G206" i="183"/>
  <c r="D206" i="183"/>
  <c r="P205" i="183"/>
  <c r="M205" i="183"/>
  <c r="J205" i="183"/>
  <c r="G205" i="183"/>
  <c r="D205" i="183"/>
  <c r="P204" i="183"/>
  <c r="M204" i="183"/>
  <c r="J204" i="183"/>
  <c r="G204" i="183"/>
  <c r="D204" i="183"/>
  <c r="P203" i="183"/>
  <c r="M203" i="183"/>
  <c r="J203" i="183"/>
  <c r="G203" i="183"/>
  <c r="D203" i="183"/>
  <c r="P202" i="183"/>
  <c r="M202" i="183"/>
  <c r="J202" i="183"/>
  <c r="G202" i="183"/>
  <c r="D202" i="183"/>
  <c r="P201" i="183"/>
  <c r="M201" i="183"/>
  <c r="J201" i="183"/>
  <c r="G201" i="183"/>
  <c r="D201" i="183"/>
  <c r="P200" i="183"/>
  <c r="M200" i="183"/>
  <c r="J200" i="183"/>
  <c r="G200" i="183"/>
  <c r="D200" i="183"/>
  <c r="P199" i="183"/>
  <c r="M199" i="183"/>
  <c r="J199" i="183"/>
  <c r="G199" i="183"/>
  <c r="D199" i="183"/>
  <c r="P198" i="183"/>
  <c r="M198" i="183"/>
  <c r="J198" i="183"/>
  <c r="G198" i="183"/>
  <c r="D198" i="183"/>
  <c r="P197" i="183"/>
  <c r="M197" i="183"/>
  <c r="J197" i="183"/>
  <c r="G197" i="183"/>
  <c r="D197" i="183"/>
  <c r="P196" i="183"/>
  <c r="M196" i="183"/>
  <c r="J196" i="183"/>
  <c r="G196" i="183"/>
  <c r="D196" i="183"/>
  <c r="P195" i="183"/>
  <c r="M195" i="183"/>
  <c r="J195" i="183"/>
  <c r="G195" i="183"/>
  <c r="D195" i="183"/>
  <c r="P194" i="183"/>
  <c r="M194" i="183"/>
  <c r="J194" i="183"/>
  <c r="G194" i="183"/>
  <c r="D194" i="183"/>
  <c r="P193" i="183"/>
  <c r="M193" i="183"/>
  <c r="J193" i="183"/>
  <c r="G193" i="183"/>
  <c r="D193" i="183"/>
  <c r="P192" i="183"/>
  <c r="M192" i="183"/>
  <c r="J192" i="183"/>
  <c r="G192" i="183"/>
  <c r="D192" i="183"/>
  <c r="P191" i="183"/>
  <c r="M191" i="183"/>
  <c r="J191" i="183"/>
  <c r="G191" i="183"/>
  <c r="D191" i="183"/>
  <c r="P190" i="183"/>
  <c r="M190" i="183"/>
  <c r="J190" i="183"/>
  <c r="G190" i="183"/>
  <c r="D190" i="183"/>
  <c r="P189" i="183"/>
  <c r="M189" i="183"/>
  <c r="J189" i="183"/>
  <c r="G189" i="183"/>
  <c r="D189" i="183"/>
  <c r="P188" i="183"/>
  <c r="M188" i="183"/>
  <c r="J188" i="183"/>
  <c r="G188" i="183"/>
  <c r="D188" i="183"/>
  <c r="P187" i="183"/>
  <c r="M187" i="183"/>
  <c r="J187" i="183"/>
  <c r="G187" i="183"/>
  <c r="D187" i="183"/>
  <c r="P186" i="183"/>
  <c r="M186" i="183"/>
  <c r="J186" i="183"/>
  <c r="G186" i="183"/>
  <c r="D186" i="183"/>
  <c r="P185" i="183"/>
  <c r="M185" i="183"/>
  <c r="J185" i="183"/>
  <c r="G185" i="183"/>
  <c r="D185" i="183"/>
  <c r="P184" i="183"/>
  <c r="M184" i="183"/>
  <c r="J184" i="183"/>
  <c r="G184" i="183"/>
  <c r="D184" i="183"/>
  <c r="P183" i="183"/>
  <c r="M183" i="183"/>
  <c r="J183" i="183"/>
  <c r="G183" i="183"/>
  <c r="D183" i="183"/>
  <c r="P182" i="183"/>
  <c r="M182" i="183"/>
  <c r="J182" i="183"/>
  <c r="G182" i="183"/>
  <c r="D182" i="183"/>
  <c r="P181" i="183"/>
  <c r="M181" i="183"/>
  <c r="J181" i="183"/>
  <c r="G181" i="183"/>
  <c r="D181" i="183"/>
  <c r="P180" i="183"/>
  <c r="M180" i="183"/>
  <c r="J180" i="183"/>
  <c r="G180" i="183"/>
  <c r="D180" i="183"/>
  <c r="P179" i="183"/>
  <c r="M179" i="183"/>
  <c r="J179" i="183"/>
  <c r="G179" i="183"/>
  <c r="D179" i="183"/>
  <c r="P178" i="183"/>
  <c r="M178" i="183"/>
  <c r="J178" i="183"/>
  <c r="G178" i="183"/>
  <c r="D178" i="183"/>
  <c r="P177" i="183"/>
  <c r="M177" i="183"/>
  <c r="J177" i="183"/>
  <c r="G177" i="183"/>
  <c r="D177" i="183"/>
  <c r="P176" i="183"/>
  <c r="M176" i="183"/>
  <c r="J176" i="183"/>
  <c r="G176" i="183"/>
  <c r="D176" i="183"/>
  <c r="P175" i="183"/>
  <c r="M175" i="183"/>
  <c r="J175" i="183"/>
  <c r="G175" i="183"/>
  <c r="D175" i="183"/>
  <c r="P174" i="183"/>
  <c r="M174" i="183"/>
  <c r="J174" i="183"/>
  <c r="G174" i="183"/>
  <c r="D174" i="183"/>
  <c r="P173" i="183"/>
  <c r="M173" i="183"/>
  <c r="J173" i="183"/>
  <c r="G173" i="183"/>
  <c r="D173" i="183"/>
  <c r="P172" i="183"/>
  <c r="M172" i="183"/>
  <c r="J172" i="183"/>
  <c r="G172" i="183"/>
  <c r="D172" i="183"/>
  <c r="P171" i="183"/>
  <c r="M171" i="183"/>
  <c r="J171" i="183"/>
  <c r="G171" i="183"/>
  <c r="D171" i="183"/>
  <c r="P170" i="183"/>
  <c r="M170" i="183"/>
  <c r="J170" i="183"/>
  <c r="G170" i="183"/>
  <c r="D170" i="183"/>
  <c r="P169" i="183"/>
  <c r="M169" i="183"/>
  <c r="J169" i="183"/>
  <c r="G169" i="183"/>
  <c r="D169" i="183"/>
  <c r="P168" i="183"/>
  <c r="M168" i="183"/>
  <c r="J168" i="183"/>
  <c r="G168" i="183"/>
  <c r="D168" i="183"/>
  <c r="P167" i="183"/>
  <c r="M167" i="183"/>
  <c r="J167" i="183"/>
  <c r="G167" i="183"/>
  <c r="D167" i="183"/>
  <c r="P166" i="183"/>
  <c r="M166" i="183"/>
  <c r="J166" i="183"/>
  <c r="G166" i="183"/>
  <c r="D166" i="183"/>
  <c r="P165" i="183"/>
  <c r="M165" i="183"/>
  <c r="J165" i="183"/>
  <c r="G165" i="183"/>
  <c r="D165" i="183"/>
  <c r="P164" i="183"/>
  <c r="M164" i="183"/>
  <c r="J164" i="183"/>
  <c r="G164" i="183"/>
  <c r="D164" i="183"/>
  <c r="P163" i="183"/>
  <c r="M163" i="183"/>
  <c r="J163" i="183"/>
  <c r="G163" i="183"/>
  <c r="D163" i="183"/>
  <c r="P162" i="183"/>
  <c r="M162" i="183"/>
  <c r="J162" i="183"/>
  <c r="G162" i="183"/>
  <c r="D162" i="183"/>
  <c r="P161" i="183"/>
  <c r="M161" i="183"/>
  <c r="J161" i="183"/>
  <c r="G161" i="183"/>
  <c r="D161" i="183"/>
  <c r="P160" i="183"/>
  <c r="M160" i="183"/>
  <c r="J160" i="183"/>
  <c r="G160" i="183"/>
  <c r="D160" i="183"/>
  <c r="P159" i="183"/>
  <c r="M159" i="183"/>
  <c r="J159" i="183"/>
  <c r="G159" i="183"/>
  <c r="D159" i="183"/>
  <c r="P158" i="183"/>
  <c r="M158" i="183"/>
  <c r="J158" i="183"/>
  <c r="G158" i="183"/>
  <c r="D158" i="183"/>
  <c r="P157" i="183"/>
  <c r="M157" i="183"/>
  <c r="J157" i="183"/>
  <c r="G157" i="183"/>
  <c r="D157" i="183"/>
  <c r="P156" i="183"/>
  <c r="M156" i="183"/>
  <c r="J156" i="183"/>
  <c r="G156" i="183"/>
  <c r="D156" i="183"/>
  <c r="P155" i="183"/>
  <c r="M155" i="183"/>
  <c r="J155" i="183"/>
  <c r="G155" i="183"/>
  <c r="D155" i="183"/>
  <c r="P154" i="183"/>
  <c r="M154" i="183"/>
  <c r="J154" i="183"/>
  <c r="G154" i="183"/>
  <c r="D154" i="183"/>
  <c r="P153" i="183"/>
  <c r="M153" i="183"/>
  <c r="J153" i="183"/>
  <c r="G153" i="183"/>
  <c r="D153" i="183"/>
  <c r="P152" i="183"/>
  <c r="M152" i="183"/>
  <c r="J152" i="183"/>
  <c r="G152" i="183"/>
  <c r="D152" i="183"/>
  <c r="P151" i="183"/>
  <c r="M151" i="183"/>
  <c r="J151" i="183"/>
  <c r="G151" i="183"/>
  <c r="D151" i="183"/>
  <c r="P150" i="183"/>
  <c r="M150" i="183"/>
  <c r="J150" i="183"/>
  <c r="G150" i="183"/>
  <c r="D150" i="183"/>
  <c r="P149" i="183"/>
  <c r="M149" i="183"/>
  <c r="J149" i="183"/>
  <c r="G149" i="183"/>
  <c r="D149" i="183"/>
  <c r="P148" i="183"/>
  <c r="M148" i="183"/>
  <c r="J148" i="183"/>
  <c r="G148" i="183"/>
  <c r="D148" i="183"/>
  <c r="P147" i="183"/>
  <c r="M147" i="183"/>
  <c r="J147" i="183"/>
  <c r="G147" i="183"/>
  <c r="D147" i="183"/>
  <c r="P146" i="183"/>
  <c r="M146" i="183"/>
  <c r="J146" i="183"/>
  <c r="G146" i="183"/>
  <c r="D146" i="183"/>
  <c r="P145" i="183"/>
  <c r="M145" i="183"/>
  <c r="J145" i="183"/>
  <c r="G145" i="183"/>
  <c r="D145" i="183"/>
  <c r="P144" i="183"/>
  <c r="M144" i="183"/>
  <c r="J144" i="183"/>
  <c r="G144" i="183"/>
  <c r="D144" i="183"/>
  <c r="P143" i="183"/>
  <c r="M143" i="183"/>
  <c r="J143" i="183"/>
  <c r="G143" i="183"/>
  <c r="D143" i="183"/>
  <c r="P142" i="183"/>
  <c r="M142" i="183"/>
  <c r="J142" i="183"/>
  <c r="G142" i="183"/>
  <c r="D142" i="183"/>
  <c r="P141" i="183"/>
  <c r="M141" i="183"/>
  <c r="J141" i="183"/>
  <c r="G141" i="183"/>
  <c r="D141" i="183"/>
  <c r="P140" i="183"/>
  <c r="M140" i="183"/>
  <c r="J140" i="183"/>
  <c r="G140" i="183"/>
  <c r="D140" i="183"/>
  <c r="P139" i="183"/>
  <c r="M139" i="183"/>
  <c r="J139" i="183"/>
  <c r="G139" i="183"/>
  <c r="D139" i="183"/>
  <c r="P138" i="183"/>
  <c r="M138" i="183"/>
  <c r="J138" i="183"/>
  <c r="G138" i="183"/>
  <c r="D138" i="183"/>
  <c r="P137" i="183"/>
  <c r="M137" i="183"/>
  <c r="J137" i="183"/>
  <c r="G137" i="183"/>
  <c r="D137" i="183"/>
  <c r="P136" i="183"/>
  <c r="M136" i="183"/>
  <c r="J136" i="183"/>
  <c r="G136" i="183"/>
  <c r="D136" i="183"/>
  <c r="P135" i="183"/>
  <c r="M135" i="183"/>
  <c r="J135" i="183"/>
  <c r="G135" i="183"/>
  <c r="D135" i="183"/>
  <c r="P134" i="183"/>
  <c r="M134" i="183"/>
  <c r="J134" i="183"/>
  <c r="G134" i="183"/>
  <c r="D134" i="183"/>
  <c r="P133" i="183"/>
  <c r="M133" i="183"/>
  <c r="J133" i="183"/>
  <c r="G133" i="183"/>
  <c r="D133" i="183"/>
  <c r="P132" i="183"/>
  <c r="M132" i="183"/>
  <c r="J132" i="183"/>
  <c r="G132" i="183"/>
  <c r="D132" i="183"/>
  <c r="P131" i="183"/>
  <c r="M131" i="183"/>
  <c r="J131" i="183"/>
  <c r="G131" i="183"/>
  <c r="D131" i="183"/>
  <c r="P130" i="183"/>
  <c r="M130" i="183"/>
  <c r="J130" i="183"/>
  <c r="G130" i="183"/>
  <c r="D130" i="183"/>
  <c r="P129" i="183"/>
  <c r="M129" i="183"/>
  <c r="J129" i="183"/>
  <c r="G129" i="183"/>
  <c r="D129" i="183"/>
  <c r="P128" i="183"/>
  <c r="M128" i="183"/>
  <c r="J128" i="183"/>
  <c r="G128" i="183"/>
  <c r="D128" i="183"/>
  <c r="P127" i="183"/>
  <c r="M127" i="183"/>
  <c r="J127" i="183"/>
  <c r="G127" i="183"/>
  <c r="D127" i="183"/>
  <c r="P126" i="183"/>
  <c r="M126" i="183"/>
  <c r="J126" i="183"/>
  <c r="G126" i="183"/>
  <c r="D126" i="183"/>
  <c r="P125" i="183"/>
  <c r="M125" i="183"/>
  <c r="J125" i="183"/>
  <c r="G125" i="183"/>
  <c r="D125" i="183"/>
  <c r="P124" i="183"/>
  <c r="M124" i="183"/>
  <c r="J124" i="183"/>
  <c r="G124" i="183"/>
  <c r="D124" i="183"/>
  <c r="P123" i="183"/>
  <c r="M123" i="183"/>
  <c r="J123" i="183"/>
  <c r="G123" i="183"/>
  <c r="D123" i="183"/>
  <c r="P122" i="183"/>
  <c r="M122" i="183"/>
  <c r="J122" i="183"/>
  <c r="G122" i="183"/>
  <c r="D122" i="183"/>
  <c r="P121" i="183"/>
  <c r="M121" i="183"/>
  <c r="J121" i="183"/>
  <c r="G121" i="183"/>
  <c r="D121" i="183"/>
  <c r="P120" i="183"/>
  <c r="M120" i="183"/>
  <c r="J120" i="183"/>
  <c r="G120" i="183"/>
  <c r="D120" i="183"/>
  <c r="P119" i="183"/>
  <c r="M119" i="183"/>
  <c r="J119" i="183"/>
  <c r="G119" i="183"/>
  <c r="D119" i="183"/>
  <c r="P118" i="183"/>
  <c r="M118" i="183"/>
  <c r="J118" i="183"/>
  <c r="G118" i="183"/>
  <c r="D118" i="183"/>
  <c r="P117" i="183"/>
  <c r="M117" i="183"/>
  <c r="J117" i="183"/>
  <c r="G117" i="183"/>
  <c r="D117" i="183"/>
  <c r="P116" i="183"/>
  <c r="M116" i="183"/>
  <c r="J116" i="183"/>
  <c r="G116" i="183"/>
  <c r="D116" i="183"/>
  <c r="P115" i="183"/>
  <c r="M115" i="183"/>
  <c r="J115" i="183"/>
  <c r="G115" i="183"/>
  <c r="D115" i="183"/>
  <c r="P114" i="183"/>
  <c r="M114" i="183"/>
  <c r="J114" i="183"/>
  <c r="G114" i="183"/>
  <c r="D114" i="183"/>
  <c r="P113" i="183"/>
  <c r="M113" i="183"/>
  <c r="J113" i="183"/>
  <c r="G113" i="183"/>
  <c r="D113" i="183"/>
  <c r="P112" i="183"/>
  <c r="M112" i="183"/>
  <c r="J112" i="183"/>
  <c r="G112" i="183"/>
  <c r="D112" i="183"/>
  <c r="P111" i="183"/>
  <c r="M111" i="183"/>
  <c r="J111" i="183"/>
  <c r="G111" i="183"/>
  <c r="D111" i="183"/>
  <c r="P110" i="183"/>
  <c r="M110" i="183"/>
  <c r="J110" i="183"/>
  <c r="G110" i="183"/>
  <c r="D110" i="183"/>
  <c r="P109" i="183"/>
  <c r="M109" i="183"/>
  <c r="J109" i="183"/>
  <c r="G109" i="183"/>
  <c r="D109" i="183"/>
  <c r="P108" i="183"/>
  <c r="M108" i="183"/>
  <c r="J108" i="183"/>
  <c r="G108" i="183"/>
  <c r="D108" i="183"/>
  <c r="P107" i="183"/>
  <c r="M107" i="183"/>
  <c r="J107" i="183"/>
  <c r="G107" i="183"/>
  <c r="D107" i="183"/>
  <c r="P106" i="183"/>
  <c r="M106" i="183"/>
  <c r="J106" i="183"/>
  <c r="G106" i="183"/>
  <c r="D106" i="183"/>
  <c r="P105" i="183"/>
  <c r="M105" i="183"/>
  <c r="J105" i="183"/>
  <c r="G105" i="183"/>
  <c r="D105" i="183"/>
  <c r="P104" i="183"/>
  <c r="M104" i="183"/>
  <c r="J104" i="183"/>
  <c r="G104" i="183"/>
  <c r="D104" i="183"/>
  <c r="P103" i="183"/>
  <c r="M103" i="183"/>
  <c r="J103" i="183"/>
  <c r="G103" i="183"/>
  <c r="D103" i="183"/>
  <c r="P102" i="183"/>
  <c r="M102" i="183"/>
  <c r="J102" i="183"/>
  <c r="G102" i="183"/>
  <c r="D102" i="183"/>
  <c r="P101" i="183"/>
  <c r="M101" i="183"/>
  <c r="J101" i="183"/>
  <c r="G101" i="183"/>
  <c r="D101" i="183"/>
  <c r="P100" i="183"/>
  <c r="M100" i="183"/>
  <c r="J100" i="183"/>
  <c r="G100" i="183"/>
  <c r="D100" i="183"/>
  <c r="P99" i="183"/>
  <c r="M99" i="183"/>
  <c r="J99" i="183"/>
  <c r="G99" i="183"/>
  <c r="D99" i="183"/>
  <c r="P98" i="183"/>
  <c r="M98" i="183"/>
  <c r="J98" i="183"/>
  <c r="G98" i="183"/>
  <c r="D98" i="183"/>
  <c r="P97" i="183"/>
  <c r="M97" i="183"/>
  <c r="J97" i="183"/>
  <c r="G97" i="183"/>
  <c r="D97" i="183"/>
  <c r="P96" i="183"/>
  <c r="M96" i="183"/>
  <c r="J96" i="183"/>
  <c r="G96" i="183"/>
  <c r="D96" i="183"/>
  <c r="P95" i="183"/>
  <c r="M95" i="183"/>
  <c r="J95" i="183"/>
  <c r="G95" i="183"/>
  <c r="D95" i="183"/>
  <c r="P94" i="183"/>
  <c r="M94" i="183"/>
  <c r="J94" i="183"/>
  <c r="G94" i="183"/>
  <c r="D94" i="183"/>
  <c r="P93" i="183"/>
  <c r="M93" i="183"/>
  <c r="J93" i="183"/>
  <c r="G93" i="183"/>
  <c r="D93" i="183"/>
  <c r="P92" i="183"/>
  <c r="M92" i="183"/>
  <c r="J92" i="183"/>
  <c r="G92" i="183"/>
  <c r="D92" i="183"/>
  <c r="P91" i="183"/>
  <c r="M91" i="183"/>
  <c r="J91" i="183"/>
  <c r="G91" i="183"/>
  <c r="D91" i="183"/>
  <c r="P90" i="183"/>
  <c r="M90" i="183"/>
  <c r="J90" i="183"/>
  <c r="G90" i="183"/>
  <c r="D90" i="183"/>
  <c r="P89" i="183"/>
  <c r="M89" i="183"/>
  <c r="J89" i="183"/>
  <c r="G89" i="183"/>
  <c r="D89" i="183"/>
  <c r="P88" i="183"/>
  <c r="M88" i="183"/>
  <c r="J88" i="183"/>
  <c r="G88" i="183"/>
  <c r="D88" i="183"/>
  <c r="P87" i="183"/>
  <c r="M87" i="183"/>
  <c r="J87" i="183"/>
  <c r="G87" i="183"/>
  <c r="D87" i="183"/>
  <c r="P86" i="183"/>
  <c r="M86" i="183"/>
  <c r="J86" i="183"/>
  <c r="G86" i="183"/>
  <c r="D86" i="183"/>
  <c r="P85" i="183"/>
  <c r="M85" i="183"/>
  <c r="J85" i="183"/>
  <c r="G85" i="183"/>
  <c r="D85" i="183"/>
  <c r="P84" i="183"/>
  <c r="M84" i="183"/>
  <c r="J84" i="183"/>
  <c r="G84" i="183"/>
  <c r="D84" i="183"/>
  <c r="P83" i="183"/>
  <c r="M83" i="183"/>
  <c r="J83" i="183"/>
  <c r="G83" i="183"/>
  <c r="D83" i="183"/>
  <c r="P82" i="183"/>
  <c r="M82" i="183"/>
  <c r="J82" i="183"/>
  <c r="G82" i="183"/>
  <c r="D82" i="183"/>
  <c r="P81" i="183"/>
  <c r="M81" i="183"/>
  <c r="J81" i="183"/>
  <c r="G81" i="183"/>
  <c r="D81" i="183"/>
  <c r="P80" i="183"/>
  <c r="M80" i="183"/>
  <c r="J80" i="183"/>
  <c r="G80" i="183"/>
  <c r="D80" i="183"/>
  <c r="P79" i="183"/>
  <c r="M79" i="183"/>
  <c r="J79" i="183"/>
  <c r="G79" i="183"/>
  <c r="D79" i="183"/>
  <c r="P78" i="183"/>
  <c r="M78" i="183"/>
  <c r="J78" i="183"/>
  <c r="G78" i="183"/>
  <c r="D78" i="183"/>
  <c r="P77" i="183"/>
  <c r="M77" i="183"/>
  <c r="J77" i="183"/>
  <c r="G77" i="183"/>
  <c r="D77" i="183"/>
  <c r="P76" i="183"/>
  <c r="M76" i="183"/>
  <c r="J76" i="183"/>
  <c r="G76" i="183"/>
  <c r="D76" i="183"/>
  <c r="P75" i="183"/>
  <c r="M75" i="183"/>
  <c r="J75" i="183"/>
  <c r="G75" i="183"/>
  <c r="D75" i="183"/>
  <c r="P74" i="183"/>
  <c r="M74" i="183"/>
  <c r="J74" i="183"/>
  <c r="G74" i="183"/>
  <c r="D74" i="183"/>
  <c r="P73" i="183"/>
  <c r="M73" i="183"/>
  <c r="J73" i="183"/>
  <c r="G73" i="183"/>
  <c r="D73" i="183"/>
  <c r="P72" i="183"/>
  <c r="M72" i="183"/>
  <c r="J72" i="183"/>
  <c r="G72" i="183"/>
  <c r="D72" i="183"/>
  <c r="P71" i="183"/>
  <c r="M71" i="183"/>
  <c r="J71" i="183"/>
  <c r="G71" i="183"/>
  <c r="D71" i="183"/>
  <c r="P70" i="183"/>
  <c r="M70" i="183"/>
  <c r="J70" i="183"/>
  <c r="G70" i="183"/>
  <c r="D70" i="183"/>
  <c r="P69" i="183"/>
  <c r="M69" i="183"/>
  <c r="J69" i="183"/>
  <c r="G69" i="183"/>
  <c r="D69" i="183"/>
  <c r="P68" i="183"/>
  <c r="M68" i="183"/>
  <c r="J68" i="183"/>
  <c r="G68" i="183"/>
  <c r="D68" i="183"/>
  <c r="P67" i="183"/>
  <c r="M67" i="183"/>
  <c r="J67" i="183"/>
  <c r="G67" i="183"/>
  <c r="D67" i="183"/>
  <c r="P66" i="183"/>
  <c r="M66" i="183"/>
  <c r="J66" i="183"/>
  <c r="G66" i="183"/>
  <c r="D66" i="183"/>
  <c r="P65" i="183"/>
  <c r="M65" i="183"/>
  <c r="J65" i="183"/>
  <c r="G65" i="183"/>
  <c r="D65" i="183"/>
  <c r="P64" i="183"/>
  <c r="M64" i="183"/>
  <c r="J64" i="183"/>
  <c r="G64" i="183"/>
  <c r="D64" i="183"/>
  <c r="P63" i="183"/>
  <c r="M63" i="183"/>
  <c r="J63" i="183"/>
  <c r="G63" i="183"/>
  <c r="D63" i="183"/>
  <c r="P62" i="183"/>
  <c r="M62" i="183"/>
  <c r="J62" i="183"/>
  <c r="G62" i="183"/>
  <c r="D62" i="183"/>
  <c r="P61" i="183"/>
  <c r="M61" i="183"/>
  <c r="J61" i="183"/>
  <c r="G61" i="183"/>
  <c r="D61" i="183"/>
  <c r="P60" i="183"/>
  <c r="M60" i="183"/>
  <c r="J60" i="183"/>
  <c r="G60" i="183"/>
  <c r="D60" i="183"/>
  <c r="P59" i="183"/>
  <c r="M59" i="183"/>
  <c r="J59" i="183"/>
  <c r="G59" i="183"/>
  <c r="D59" i="183"/>
  <c r="P58" i="183"/>
  <c r="M58" i="183"/>
  <c r="J58" i="183"/>
  <c r="G58" i="183"/>
  <c r="D58" i="183"/>
  <c r="P57" i="183"/>
  <c r="M57" i="183"/>
  <c r="J57" i="183"/>
  <c r="G57" i="183"/>
  <c r="D57" i="183"/>
  <c r="P56" i="183"/>
  <c r="M56" i="183"/>
  <c r="J56" i="183"/>
  <c r="G56" i="183"/>
  <c r="D56" i="183"/>
  <c r="P55" i="183"/>
  <c r="M55" i="183"/>
  <c r="J55" i="183"/>
  <c r="G55" i="183"/>
  <c r="D55" i="183"/>
  <c r="P54" i="183"/>
  <c r="M54" i="183"/>
  <c r="J54" i="183"/>
  <c r="G54" i="183"/>
  <c r="D54" i="183"/>
  <c r="P53" i="183"/>
  <c r="M53" i="183"/>
  <c r="J53" i="183"/>
  <c r="G53" i="183"/>
  <c r="D53" i="183"/>
  <c r="P52" i="183"/>
  <c r="M52" i="183"/>
  <c r="J52" i="183"/>
  <c r="G52" i="183"/>
  <c r="D52" i="183"/>
  <c r="P51" i="183"/>
  <c r="M51" i="183"/>
  <c r="J51" i="183"/>
  <c r="G51" i="183"/>
  <c r="D51" i="183"/>
  <c r="P50" i="183"/>
  <c r="M50" i="183"/>
  <c r="J50" i="183"/>
  <c r="G50" i="183"/>
  <c r="D50" i="183"/>
  <c r="P49" i="183"/>
  <c r="M49" i="183"/>
  <c r="J49" i="183"/>
  <c r="G49" i="183"/>
  <c r="D49" i="183"/>
  <c r="P48" i="183"/>
  <c r="M48" i="183"/>
  <c r="J48" i="183"/>
  <c r="G48" i="183"/>
  <c r="D48" i="183"/>
  <c r="P47" i="183"/>
  <c r="M47" i="183"/>
  <c r="J47" i="183"/>
  <c r="G47" i="183"/>
  <c r="D47" i="183"/>
  <c r="P46" i="183"/>
  <c r="M46" i="183"/>
  <c r="J46" i="183"/>
  <c r="G46" i="183"/>
  <c r="D46" i="183"/>
  <c r="P45" i="183"/>
  <c r="M45" i="183"/>
  <c r="J45" i="183"/>
  <c r="G45" i="183"/>
  <c r="D45" i="183"/>
  <c r="P44" i="183"/>
  <c r="M44" i="183"/>
  <c r="J44" i="183"/>
  <c r="G44" i="183"/>
  <c r="D44" i="183"/>
  <c r="P43" i="183"/>
  <c r="M43" i="183"/>
  <c r="J43" i="183"/>
  <c r="G43" i="183"/>
  <c r="D43" i="183"/>
  <c r="P42" i="183"/>
  <c r="M42" i="183"/>
  <c r="J42" i="183"/>
  <c r="G42" i="183"/>
  <c r="D42" i="183"/>
  <c r="P41" i="183"/>
  <c r="M41" i="183"/>
  <c r="J41" i="183"/>
  <c r="G41" i="183"/>
  <c r="D41" i="183"/>
  <c r="P40" i="183"/>
  <c r="M40" i="183"/>
  <c r="J40" i="183"/>
  <c r="G40" i="183"/>
  <c r="D40" i="183"/>
  <c r="P39" i="183"/>
  <c r="M39" i="183"/>
  <c r="J39" i="183"/>
  <c r="G39" i="183"/>
  <c r="D39" i="183"/>
  <c r="P38" i="183"/>
  <c r="M38" i="183"/>
  <c r="J38" i="183"/>
  <c r="G38" i="183"/>
  <c r="D38" i="183"/>
  <c r="P37" i="183"/>
  <c r="M37" i="183"/>
  <c r="J37" i="183"/>
  <c r="G37" i="183"/>
  <c r="D37" i="183"/>
  <c r="P36" i="183"/>
  <c r="M36" i="183"/>
  <c r="J36" i="183"/>
  <c r="G36" i="183"/>
  <c r="D36" i="183"/>
  <c r="P35" i="183"/>
  <c r="M35" i="183"/>
  <c r="J35" i="183"/>
  <c r="G35" i="183"/>
  <c r="D35" i="183"/>
  <c r="P34" i="183"/>
  <c r="M34" i="183"/>
  <c r="J34" i="183"/>
  <c r="G34" i="183"/>
  <c r="D34" i="183"/>
  <c r="P33" i="183"/>
  <c r="M33" i="183"/>
  <c r="J33" i="183"/>
  <c r="G33" i="183"/>
  <c r="D33" i="183"/>
  <c r="P32" i="183"/>
  <c r="M32" i="183"/>
  <c r="J32" i="183"/>
  <c r="G32" i="183"/>
  <c r="D32" i="183"/>
  <c r="P31" i="183"/>
  <c r="M31" i="183"/>
  <c r="J31" i="183"/>
  <c r="G31" i="183"/>
  <c r="D31" i="183"/>
  <c r="P30" i="183"/>
  <c r="M30" i="183"/>
  <c r="J30" i="183"/>
  <c r="G30" i="183"/>
  <c r="D30" i="183"/>
  <c r="P29" i="183"/>
  <c r="M29" i="183"/>
  <c r="J29" i="183"/>
  <c r="G29" i="183"/>
  <c r="D29" i="183"/>
  <c r="P28" i="183"/>
  <c r="M28" i="183"/>
  <c r="J28" i="183"/>
  <c r="G28" i="183"/>
  <c r="D28" i="183"/>
  <c r="P27" i="183"/>
  <c r="M27" i="183"/>
  <c r="J27" i="183"/>
  <c r="G27" i="183"/>
  <c r="D27" i="183"/>
  <c r="P26" i="183"/>
  <c r="M26" i="183"/>
  <c r="J26" i="183"/>
  <c r="G26" i="183"/>
  <c r="D26" i="183"/>
  <c r="P25" i="183"/>
  <c r="M25" i="183"/>
  <c r="J25" i="183"/>
  <c r="G25" i="183"/>
  <c r="D25" i="183"/>
  <c r="P24" i="183"/>
  <c r="M24" i="183"/>
  <c r="J24" i="183"/>
  <c r="G24" i="183"/>
  <c r="D24" i="183"/>
  <c r="P23" i="183"/>
  <c r="M23" i="183"/>
  <c r="J23" i="183"/>
  <c r="G23" i="183"/>
  <c r="D23" i="183"/>
  <c r="P22" i="183"/>
  <c r="M22" i="183"/>
  <c r="J22" i="183"/>
  <c r="G22" i="183"/>
  <c r="D22" i="183"/>
  <c r="P21" i="183"/>
  <c r="M21" i="183"/>
  <c r="J21" i="183"/>
  <c r="G21" i="183"/>
  <c r="D21" i="183"/>
  <c r="P20" i="183"/>
  <c r="M20" i="183"/>
  <c r="J20" i="183"/>
  <c r="G20" i="183"/>
  <c r="D20" i="183"/>
  <c r="AC31" i="183"/>
  <c r="I14" i="183"/>
  <c r="H14" i="183"/>
  <c r="D13" i="183"/>
  <c r="D12" i="183"/>
  <c r="T8" i="183"/>
  <c r="W7" i="183"/>
  <c r="W6" i="183"/>
  <c r="W5" i="183"/>
  <c r="P5" i="183"/>
  <c r="W4" i="183"/>
  <c r="Y4" i="183" l="1"/>
  <c r="Z7" i="183"/>
  <c r="Y7" i="183"/>
  <c r="Y5" i="183"/>
  <c r="W8" i="183"/>
  <c r="X9" i="183"/>
  <c r="Z4" i="183" s="1"/>
  <c r="Y6" i="183"/>
  <c r="M219" i="182"/>
  <c r="J195" i="182"/>
  <c r="P186" i="182"/>
  <c r="P185" i="182"/>
  <c r="P184" i="182"/>
  <c r="P183" i="182"/>
  <c r="P182" i="182"/>
  <c r="P181" i="182"/>
  <c r="P180" i="182"/>
  <c r="P179" i="182"/>
  <c r="P178" i="182"/>
  <c r="P177" i="182"/>
  <c r="P176" i="182"/>
  <c r="P175" i="182"/>
  <c r="P174" i="182"/>
  <c r="P173" i="182"/>
  <c r="P172" i="182"/>
  <c r="P171" i="182"/>
  <c r="P170" i="182"/>
  <c r="P169" i="182"/>
  <c r="P168" i="182"/>
  <c r="P167" i="182"/>
  <c r="P166" i="182"/>
  <c r="P165" i="182"/>
  <c r="P164" i="182"/>
  <c r="P163" i="182"/>
  <c r="P162" i="182"/>
  <c r="M164" i="182"/>
  <c r="M163" i="182"/>
  <c r="M162" i="182"/>
  <c r="M161" i="182"/>
  <c r="M160" i="182"/>
  <c r="M159" i="182"/>
  <c r="J106" i="182"/>
  <c r="J105" i="182"/>
  <c r="P228" i="182"/>
  <c r="M228" i="182"/>
  <c r="J228" i="182"/>
  <c r="G228" i="182"/>
  <c r="D228" i="182"/>
  <c r="P227" i="182"/>
  <c r="M227" i="182"/>
  <c r="J227" i="182"/>
  <c r="G227" i="182"/>
  <c r="D227" i="182"/>
  <c r="P226" i="182"/>
  <c r="M226" i="182"/>
  <c r="J226" i="182"/>
  <c r="G226" i="182"/>
  <c r="D226" i="182"/>
  <c r="P225" i="182"/>
  <c r="M225" i="182"/>
  <c r="J225" i="182"/>
  <c r="G225" i="182"/>
  <c r="D225" i="182"/>
  <c r="P224" i="182"/>
  <c r="M224" i="182"/>
  <c r="J224" i="182"/>
  <c r="G224" i="182"/>
  <c r="D224" i="182"/>
  <c r="P223" i="182"/>
  <c r="M223" i="182"/>
  <c r="J223" i="182"/>
  <c r="G223" i="182"/>
  <c r="D223" i="182"/>
  <c r="P222" i="182"/>
  <c r="M222" i="182"/>
  <c r="J222" i="182"/>
  <c r="G222" i="182"/>
  <c r="D222" i="182"/>
  <c r="P221" i="182"/>
  <c r="M221" i="182"/>
  <c r="J221" i="182"/>
  <c r="G221" i="182"/>
  <c r="D221" i="182"/>
  <c r="P220" i="182"/>
  <c r="M220" i="182"/>
  <c r="J220" i="182"/>
  <c r="G220" i="182"/>
  <c r="D220" i="182"/>
  <c r="P219" i="182"/>
  <c r="J219" i="182"/>
  <c r="G219" i="182"/>
  <c r="D219" i="182"/>
  <c r="P218" i="182"/>
  <c r="M218" i="182"/>
  <c r="J218" i="182"/>
  <c r="G218" i="182"/>
  <c r="D218" i="182"/>
  <c r="P217" i="182"/>
  <c r="M217" i="182"/>
  <c r="J217" i="182"/>
  <c r="G217" i="182"/>
  <c r="D217" i="182"/>
  <c r="P216" i="182"/>
  <c r="M216" i="182"/>
  <c r="J216" i="182"/>
  <c r="G216" i="182"/>
  <c r="D216" i="182"/>
  <c r="P215" i="182"/>
  <c r="M215" i="182"/>
  <c r="J215" i="182"/>
  <c r="G215" i="182"/>
  <c r="D215" i="182"/>
  <c r="P214" i="182"/>
  <c r="M214" i="182"/>
  <c r="J214" i="182"/>
  <c r="G214" i="182"/>
  <c r="D214" i="182"/>
  <c r="P213" i="182"/>
  <c r="M213" i="182"/>
  <c r="J213" i="182"/>
  <c r="G213" i="182"/>
  <c r="D213" i="182"/>
  <c r="P212" i="182"/>
  <c r="M212" i="182"/>
  <c r="J212" i="182"/>
  <c r="G212" i="182"/>
  <c r="D212" i="182"/>
  <c r="P211" i="182"/>
  <c r="M211" i="182"/>
  <c r="J211" i="182"/>
  <c r="G211" i="182"/>
  <c r="D211" i="182"/>
  <c r="P210" i="182"/>
  <c r="M210" i="182"/>
  <c r="J210" i="182"/>
  <c r="G210" i="182"/>
  <c r="D210" i="182"/>
  <c r="P209" i="182"/>
  <c r="M209" i="182"/>
  <c r="J209" i="182"/>
  <c r="G209" i="182"/>
  <c r="D209" i="182"/>
  <c r="P208" i="182"/>
  <c r="M208" i="182"/>
  <c r="J208" i="182"/>
  <c r="G208" i="182"/>
  <c r="D208" i="182"/>
  <c r="P207" i="182"/>
  <c r="M207" i="182"/>
  <c r="J207" i="182"/>
  <c r="G207" i="182"/>
  <c r="D207" i="182"/>
  <c r="P206" i="182"/>
  <c r="M206" i="182"/>
  <c r="J206" i="182"/>
  <c r="G206" i="182"/>
  <c r="D206" i="182"/>
  <c r="P205" i="182"/>
  <c r="M205" i="182"/>
  <c r="J205" i="182"/>
  <c r="G205" i="182"/>
  <c r="D205" i="182"/>
  <c r="P204" i="182"/>
  <c r="M204" i="182"/>
  <c r="J204" i="182"/>
  <c r="G204" i="182"/>
  <c r="D204" i="182"/>
  <c r="P203" i="182"/>
  <c r="M203" i="182"/>
  <c r="J203" i="182"/>
  <c r="G203" i="182"/>
  <c r="D203" i="182"/>
  <c r="P202" i="182"/>
  <c r="M202" i="182"/>
  <c r="J202" i="182"/>
  <c r="G202" i="182"/>
  <c r="D202" i="182"/>
  <c r="P201" i="182"/>
  <c r="M201" i="182"/>
  <c r="J201" i="182"/>
  <c r="G201" i="182"/>
  <c r="D201" i="182"/>
  <c r="P200" i="182"/>
  <c r="M200" i="182"/>
  <c r="J200" i="182"/>
  <c r="G200" i="182"/>
  <c r="D200" i="182"/>
  <c r="P199" i="182"/>
  <c r="M199" i="182"/>
  <c r="J199" i="182"/>
  <c r="G199" i="182"/>
  <c r="D199" i="182"/>
  <c r="P198" i="182"/>
  <c r="M198" i="182"/>
  <c r="J198" i="182"/>
  <c r="G198" i="182"/>
  <c r="D198" i="182"/>
  <c r="P197" i="182"/>
  <c r="M197" i="182"/>
  <c r="J197" i="182"/>
  <c r="G197" i="182"/>
  <c r="D197" i="182"/>
  <c r="P196" i="182"/>
  <c r="M196" i="182"/>
  <c r="J196" i="182"/>
  <c r="G196" i="182"/>
  <c r="D196" i="182"/>
  <c r="P195" i="182"/>
  <c r="M195" i="182"/>
  <c r="G195" i="182"/>
  <c r="D195" i="182"/>
  <c r="P194" i="182"/>
  <c r="M194" i="182"/>
  <c r="J194" i="182"/>
  <c r="G194" i="182"/>
  <c r="D194" i="182"/>
  <c r="P193" i="182"/>
  <c r="M193" i="182"/>
  <c r="J193" i="182"/>
  <c r="G193" i="182"/>
  <c r="D193" i="182"/>
  <c r="P192" i="182"/>
  <c r="M192" i="182"/>
  <c r="J192" i="182"/>
  <c r="G192" i="182"/>
  <c r="D192" i="182"/>
  <c r="P191" i="182"/>
  <c r="M191" i="182"/>
  <c r="J191" i="182"/>
  <c r="G191" i="182"/>
  <c r="D191" i="182"/>
  <c r="P190" i="182"/>
  <c r="M190" i="182"/>
  <c r="J190" i="182"/>
  <c r="G190" i="182"/>
  <c r="D190" i="182"/>
  <c r="P189" i="182"/>
  <c r="M189" i="182"/>
  <c r="J189" i="182"/>
  <c r="G189" i="182"/>
  <c r="D189" i="182"/>
  <c r="P188" i="182"/>
  <c r="M188" i="182"/>
  <c r="J188" i="182"/>
  <c r="G188" i="182"/>
  <c r="D188" i="182"/>
  <c r="P187" i="182"/>
  <c r="M187" i="182"/>
  <c r="J187" i="182"/>
  <c r="G187" i="182"/>
  <c r="D187" i="182"/>
  <c r="M186" i="182"/>
  <c r="J186" i="182"/>
  <c r="G186" i="182"/>
  <c r="D186" i="182"/>
  <c r="M185" i="182"/>
  <c r="J185" i="182"/>
  <c r="G185" i="182"/>
  <c r="D185" i="182"/>
  <c r="M184" i="182"/>
  <c r="J184" i="182"/>
  <c r="G184" i="182"/>
  <c r="D184" i="182"/>
  <c r="M183" i="182"/>
  <c r="J183" i="182"/>
  <c r="G183" i="182"/>
  <c r="D183" i="182"/>
  <c r="M182" i="182"/>
  <c r="J182" i="182"/>
  <c r="G182" i="182"/>
  <c r="D182" i="182"/>
  <c r="M181" i="182"/>
  <c r="J181" i="182"/>
  <c r="G181" i="182"/>
  <c r="D181" i="182"/>
  <c r="M180" i="182"/>
  <c r="J180" i="182"/>
  <c r="G180" i="182"/>
  <c r="D180" i="182"/>
  <c r="M179" i="182"/>
  <c r="J179" i="182"/>
  <c r="G179" i="182"/>
  <c r="D179" i="182"/>
  <c r="M178" i="182"/>
  <c r="J178" i="182"/>
  <c r="G178" i="182"/>
  <c r="D178" i="182"/>
  <c r="M177" i="182"/>
  <c r="J177" i="182"/>
  <c r="G177" i="182"/>
  <c r="D177" i="182"/>
  <c r="M176" i="182"/>
  <c r="J176" i="182"/>
  <c r="G176" i="182"/>
  <c r="D176" i="182"/>
  <c r="M175" i="182"/>
  <c r="J175" i="182"/>
  <c r="G175" i="182"/>
  <c r="D175" i="182"/>
  <c r="M174" i="182"/>
  <c r="J174" i="182"/>
  <c r="G174" i="182"/>
  <c r="D174" i="182"/>
  <c r="M173" i="182"/>
  <c r="J173" i="182"/>
  <c r="G173" i="182"/>
  <c r="D173" i="182"/>
  <c r="M172" i="182"/>
  <c r="J172" i="182"/>
  <c r="G172" i="182"/>
  <c r="D172" i="182"/>
  <c r="M171" i="182"/>
  <c r="J171" i="182"/>
  <c r="G171" i="182"/>
  <c r="D171" i="182"/>
  <c r="M170" i="182"/>
  <c r="J170" i="182"/>
  <c r="G170" i="182"/>
  <c r="D170" i="182"/>
  <c r="M169" i="182"/>
  <c r="J169" i="182"/>
  <c r="G169" i="182"/>
  <c r="D169" i="182"/>
  <c r="M168" i="182"/>
  <c r="J168" i="182"/>
  <c r="G168" i="182"/>
  <c r="D168" i="182"/>
  <c r="M167" i="182"/>
  <c r="J167" i="182"/>
  <c r="G167" i="182"/>
  <c r="D167" i="182"/>
  <c r="M166" i="182"/>
  <c r="J166" i="182"/>
  <c r="G166" i="182"/>
  <c r="D166" i="182"/>
  <c r="M165" i="182"/>
  <c r="J165" i="182"/>
  <c r="G165" i="182"/>
  <c r="D165" i="182"/>
  <c r="J164" i="182"/>
  <c r="G164" i="182"/>
  <c r="D164" i="182"/>
  <c r="J163" i="182"/>
  <c r="G163" i="182"/>
  <c r="D163" i="182"/>
  <c r="J162" i="182"/>
  <c r="G162" i="182"/>
  <c r="D162" i="182"/>
  <c r="P161" i="182"/>
  <c r="J161" i="182"/>
  <c r="G161" i="182"/>
  <c r="D161" i="182"/>
  <c r="P160" i="182"/>
  <c r="J160" i="182"/>
  <c r="G160" i="182"/>
  <c r="D160" i="182"/>
  <c r="P159" i="182"/>
  <c r="J159" i="182"/>
  <c r="G159" i="182"/>
  <c r="D159" i="182"/>
  <c r="P158" i="182"/>
  <c r="M158" i="182"/>
  <c r="J158" i="182"/>
  <c r="G158" i="182"/>
  <c r="D158" i="182"/>
  <c r="P157" i="182"/>
  <c r="M157" i="182"/>
  <c r="J157" i="182"/>
  <c r="G157" i="182"/>
  <c r="D157" i="182"/>
  <c r="P156" i="182"/>
  <c r="M156" i="182"/>
  <c r="J156" i="182"/>
  <c r="G156" i="182"/>
  <c r="D156" i="182"/>
  <c r="P155" i="182"/>
  <c r="M155" i="182"/>
  <c r="J155" i="182"/>
  <c r="G155" i="182"/>
  <c r="D155" i="182"/>
  <c r="P154" i="182"/>
  <c r="M154" i="182"/>
  <c r="J154" i="182"/>
  <c r="G154" i="182"/>
  <c r="D154" i="182"/>
  <c r="P153" i="182"/>
  <c r="M153" i="182"/>
  <c r="J153" i="182"/>
  <c r="G153" i="182"/>
  <c r="D153" i="182"/>
  <c r="P152" i="182"/>
  <c r="M152" i="182"/>
  <c r="J152" i="182"/>
  <c r="G152" i="182"/>
  <c r="D152" i="182"/>
  <c r="P151" i="182"/>
  <c r="M151" i="182"/>
  <c r="J151" i="182"/>
  <c r="G151" i="182"/>
  <c r="D151" i="182"/>
  <c r="P150" i="182"/>
  <c r="M150" i="182"/>
  <c r="J150" i="182"/>
  <c r="G150" i="182"/>
  <c r="D150" i="182"/>
  <c r="P149" i="182"/>
  <c r="M149" i="182"/>
  <c r="J149" i="182"/>
  <c r="G149" i="182"/>
  <c r="D149" i="182"/>
  <c r="P148" i="182"/>
  <c r="M148" i="182"/>
  <c r="J148" i="182"/>
  <c r="G148" i="182"/>
  <c r="D148" i="182"/>
  <c r="P147" i="182"/>
  <c r="M147" i="182"/>
  <c r="J147" i="182"/>
  <c r="G147" i="182"/>
  <c r="D147" i="182"/>
  <c r="P146" i="182"/>
  <c r="M146" i="182"/>
  <c r="J146" i="182"/>
  <c r="G146" i="182"/>
  <c r="D146" i="182"/>
  <c r="P145" i="182"/>
  <c r="M145" i="182"/>
  <c r="J145" i="182"/>
  <c r="G145" i="182"/>
  <c r="D145" i="182"/>
  <c r="P144" i="182"/>
  <c r="M144" i="182"/>
  <c r="J144" i="182"/>
  <c r="G144" i="182"/>
  <c r="D144" i="182"/>
  <c r="P143" i="182"/>
  <c r="M143" i="182"/>
  <c r="J143" i="182"/>
  <c r="G143" i="182"/>
  <c r="D143" i="182"/>
  <c r="P142" i="182"/>
  <c r="M142" i="182"/>
  <c r="J142" i="182"/>
  <c r="G142" i="182"/>
  <c r="D142" i="182"/>
  <c r="P141" i="182"/>
  <c r="M141" i="182"/>
  <c r="J141" i="182"/>
  <c r="G141" i="182"/>
  <c r="D141" i="182"/>
  <c r="P140" i="182"/>
  <c r="M140" i="182"/>
  <c r="J140" i="182"/>
  <c r="G140" i="182"/>
  <c r="D140" i="182"/>
  <c r="P139" i="182"/>
  <c r="M139" i="182"/>
  <c r="J139" i="182"/>
  <c r="G139" i="182"/>
  <c r="D139" i="182"/>
  <c r="P138" i="182"/>
  <c r="M138" i="182"/>
  <c r="J138" i="182"/>
  <c r="G138" i="182"/>
  <c r="D138" i="182"/>
  <c r="P137" i="182"/>
  <c r="M137" i="182"/>
  <c r="J137" i="182"/>
  <c r="G137" i="182"/>
  <c r="D137" i="182"/>
  <c r="P136" i="182"/>
  <c r="M136" i="182"/>
  <c r="J136" i="182"/>
  <c r="G136" i="182"/>
  <c r="D136" i="182"/>
  <c r="P135" i="182"/>
  <c r="M135" i="182"/>
  <c r="J135" i="182"/>
  <c r="G135" i="182"/>
  <c r="D135" i="182"/>
  <c r="P134" i="182"/>
  <c r="M134" i="182"/>
  <c r="J134" i="182"/>
  <c r="G134" i="182"/>
  <c r="D134" i="182"/>
  <c r="P133" i="182"/>
  <c r="M133" i="182"/>
  <c r="J133" i="182"/>
  <c r="G133" i="182"/>
  <c r="D133" i="182"/>
  <c r="P132" i="182"/>
  <c r="M132" i="182"/>
  <c r="J132" i="182"/>
  <c r="G132" i="182"/>
  <c r="D132" i="182"/>
  <c r="P131" i="182"/>
  <c r="M131" i="182"/>
  <c r="J131" i="182"/>
  <c r="G131" i="182"/>
  <c r="D131" i="182"/>
  <c r="P130" i="182"/>
  <c r="M130" i="182"/>
  <c r="J130" i="182"/>
  <c r="G130" i="182"/>
  <c r="D130" i="182"/>
  <c r="P129" i="182"/>
  <c r="M129" i="182"/>
  <c r="J129" i="182"/>
  <c r="G129" i="182"/>
  <c r="D129" i="182"/>
  <c r="P128" i="182"/>
  <c r="M128" i="182"/>
  <c r="J128" i="182"/>
  <c r="G128" i="182"/>
  <c r="D128" i="182"/>
  <c r="P127" i="182"/>
  <c r="M127" i="182"/>
  <c r="J127" i="182"/>
  <c r="G127" i="182"/>
  <c r="D127" i="182"/>
  <c r="P126" i="182"/>
  <c r="M126" i="182"/>
  <c r="J126" i="182"/>
  <c r="G126" i="182"/>
  <c r="D126" i="182"/>
  <c r="P125" i="182"/>
  <c r="M125" i="182"/>
  <c r="J125" i="182"/>
  <c r="G125" i="182"/>
  <c r="D125" i="182"/>
  <c r="P124" i="182"/>
  <c r="M124" i="182"/>
  <c r="J124" i="182"/>
  <c r="G124" i="182"/>
  <c r="D124" i="182"/>
  <c r="P123" i="182"/>
  <c r="M123" i="182"/>
  <c r="J123" i="182"/>
  <c r="G123" i="182"/>
  <c r="D123" i="182"/>
  <c r="P122" i="182"/>
  <c r="M122" i="182"/>
  <c r="J122" i="182"/>
  <c r="G122" i="182"/>
  <c r="D122" i="182"/>
  <c r="P121" i="182"/>
  <c r="M121" i="182"/>
  <c r="J121" i="182"/>
  <c r="G121" i="182"/>
  <c r="D121" i="182"/>
  <c r="P120" i="182"/>
  <c r="M120" i="182"/>
  <c r="J120" i="182"/>
  <c r="G120" i="182"/>
  <c r="D120" i="182"/>
  <c r="P119" i="182"/>
  <c r="M119" i="182"/>
  <c r="J119" i="182"/>
  <c r="G119" i="182"/>
  <c r="D119" i="182"/>
  <c r="P118" i="182"/>
  <c r="M118" i="182"/>
  <c r="J118" i="182"/>
  <c r="G118" i="182"/>
  <c r="D118" i="182"/>
  <c r="P117" i="182"/>
  <c r="M117" i="182"/>
  <c r="J117" i="182"/>
  <c r="G117" i="182"/>
  <c r="D117" i="182"/>
  <c r="P116" i="182"/>
  <c r="M116" i="182"/>
  <c r="J116" i="182"/>
  <c r="G116" i="182"/>
  <c r="D116" i="182"/>
  <c r="P115" i="182"/>
  <c r="M115" i="182"/>
  <c r="J115" i="182"/>
  <c r="G115" i="182"/>
  <c r="D115" i="182"/>
  <c r="P114" i="182"/>
  <c r="M114" i="182"/>
  <c r="J114" i="182"/>
  <c r="G114" i="182"/>
  <c r="D114" i="182"/>
  <c r="P113" i="182"/>
  <c r="M113" i="182"/>
  <c r="J113" i="182"/>
  <c r="G113" i="182"/>
  <c r="D113" i="182"/>
  <c r="P112" i="182"/>
  <c r="M112" i="182"/>
  <c r="J112" i="182"/>
  <c r="G112" i="182"/>
  <c r="D112" i="182"/>
  <c r="P111" i="182"/>
  <c r="M111" i="182"/>
  <c r="J111" i="182"/>
  <c r="G111" i="182"/>
  <c r="D111" i="182"/>
  <c r="P110" i="182"/>
  <c r="M110" i="182"/>
  <c r="J110" i="182"/>
  <c r="G110" i="182"/>
  <c r="D110" i="182"/>
  <c r="P109" i="182"/>
  <c r="M109" i="182"/>
  <c r="J109" i="182"/>
  <c r="G109" i="182"/>
  <c r="D109" i="182"/>
  <c r="P108" i="182"/>
  <c r="M108" i="182"/>
  <c r="J108" i="182"/>
  <c r="G108" i="182"/>
  <c r="D108" i="182"/>
  <c r="P107" i="182"/>
  <c r="M107" i="182"/>
  <c r="J107" i="182"/>
  <c r="G107" i="182"/>
  <c r="D107" i="182"/>
  <c r="P106" i="182"/>
  <c r="M106" i="182"/>
  <c r="G106" i="182"/>
  <c r="D106" i="182"/>
  <c r="P105" i="182"/>
  <c r="M105" i="182"/>
  <c r="G105" i="182"/>
  <c r="D105" i="182"/>
  <c r="P104" i="182"/>
  <c r="M104" i="182"/>
  <c r="J104" i="182"/>
  <c r="G104" i="182"/>
  <c r="D104" i="182"/>
  <c r="P103" i="182"/>
  <c r="M103" i="182"/>
  <c r="J103" i="182"/>
  <c r="G103" i="182"/>
  <c r="D103" i="182"/>
  <c r="P102" i="182"/>
  <c r="M102" i="182"/>
  <c r="J102" i="182"/>
  <c r="G102" i="182"/>
  <c r="D102" i="182"/>
  <c r="P101" i="182"/>
  <c r="M101" i="182"/>
  <c r="J101" i="182"/>
  <c r="G101" i="182"/>
  <c r="D101" i="182"/>
  <c r="P100" i="182"/>
  <c r="M100" i="182"/>
  <c r="J100" i="182"/>
  <c r="G100" i="182"/>
  <c r="D100" i="182"/>
  <c r="P99" i="182"/>
  <c r="M99" i="182"/>
  <c r="J99" i="182"/>
  <c r="G99" i="182"/>
  <c r="D99" i="182"/>
  <c r="P98" i="182"/>
  <c r="M98" i="182"/>
  <c r="J98" i="182"/>
  <c r="G98" i="182"/>
  <c r="D98" i="182"/>
  <c r="P97" i="182"/>
  <c r="M97" i="182"/>
  <c r="J97" i="182"/>
  <c r="G97" i="182"/>
  <c r="D97" i="182"/>
  <c r="P96" i="182"/>
  <c r="M96" i="182"/>
  <c r="J96" i="182"/>
  <c r="G96" i="182"/>
  <c r="D96" i="182"/>
  <c r="P95" i="182"/>
  <c r="M95" i="182"/>
  <c r="J95" i="182"/>
  <c r="G95" i="182"/>
  <c r="D95" i="182"/>
  <c r="P94" i="182"/>
  <c r="M94" i="182"/>
  <c r="J94" i="182"/>
  <c r="G94" i="182"/>
  <c r="D94" i="182"/>
  <c r="P93" i="182"/>
  <c r="M93" i="182"/>
  <c r="J93" i="182"/>
  <c r="G93" i="182"/>
  <c r="D93" i="182"/>
  <c r="P92" i="182"/>
  <c r="M92" i="182"/>
  <c r="J92" i="182"/>
  <c r="G92" i="182"/>
  <c r="D92" i="182"/>
  <c r="P91" i="182"/>
  <c r="M91" i="182"/>
  <c r="J91" i="182"/>
  <c r="G91" i="182"/>
  <c r="D91" i="182"/>
  <c r="P90" i="182"/>
  <c r="M90" i="182"/>
  <c r="J90" i="182"/>
  <c r="G90" i="182"/>
  <c r="D90" i="182"/>
  <c r="P89" i="182"/>
  <c r="M89" i="182"/>
  <c r="J89" i="182"/>
  <c r="G89" i="182"/>
  <c r="D89" i="182"/>
  <c r="P88" i="182"/>
  <c r="M88" i="182"/>
  <c r="J88" i="182"/>
  <c r="G88" i="182"/>
  <c r="D88" i="182"/>
  <c r="P87" i="182"/>
  <c r="M87" i="182"/>
  <c r="J87" i="182"/>
  <c r="G87" i="182"/>
  <c r="D87" i="182"/>
  <c r="P86" i="182"/>
  <c r="M86" i="182"/>
  <c r="J86" i="182"/>
  <c r="G86" i="182"/>
  <c r="D86" i="182"/>
  <c r="P85" i="182"/>
  <c r="M85" i="182"/>
  <c r="J85" i="182"/>
  <c r="G85" i="182"/>
  <c r="D85" i="182"/>
  <c r="P84" i="182"/>
  <c r="M84" i="182"/>
  <c r="J84" i="182"/>
  <c r="G84" i="182"/>
  <c r="D84" i="182"/>
  <c r="P83" i="182"/>
  <c r="M83" i="182"/>
  <c r="J83" i="182"/>
  <c r="G83" i="182"/>
  <c r="D83" i="182"/>
  <c r="P82" i="182"/>
  <c r="M82" i="182"/>
  <c r="J82" i="182"/>
  <c r="G82" i="182"/>
  <c r="D82" i="182"/>
  <c r="P81" i="182"/>
  <c r="M81" i="182"/>
  <c r="J81" i="182"/>
  <c r="G81" i="182"/>
  <c r="D81" i="182"/>
  <c r="P80" i="182"/>
  <c r="M80" i="182"/>
  <c r="J80" i="182"/>
  <c r="G80" i="182"/>
  <c r="D80" i="182"/>
  <c r="P79" i="182"/>
  <c r="M79" i="182"/>
  <c r="J79" i="182"/>
  <c r="G79" i="182"/>
  <c r="D79" i="182"/>
  <c r="P78" i="182"/>
  <c r="M78" i="182"/>
  <c r="J78" i="182"/>
  <c r="G78" i="182"/>
  <c r="D78" i="182"/>
  <c r="P77" i="182"/>
  <c r="M77" i="182"/>
  <c r="J77" i="182"/>
  <c r="G77" i="182"/>
  <c r="D77" i="182"/>
  <c r="P76" i="182"/>
  <c r="M76" i="182"/>
  <c r="J76" i="182"/>
  <c r="G76" i="182"/>
  <c r="D76" i="182"/>
  <c r="P75" i="182"/>
  <c r="M75" i="182"/>
  <c r="J75" i="182"/>
  <c r="G75" i="182"/>
  <c r="D75" i="182"/>
  <c r="P74" i="182"/>
  <c r="M74" i="182"/>
  <c r="J74" i="182"/>
  <c r="G74" i="182"/>
  <c r="D74" i="182"/>
  <c r="P73" i="182"/>
  <c r="M73" i="182"/>
  <c r="J73" i="182"/>
  <c r="G73" i="182"/>
  <c r="D73" i="182"/>
  <c r="P72" i="182"/>
  <c r="M72" i="182"/>
  <c r="J72" i="182"/>
  <c r="G72" i="182"/>
  <c r="D72" i="182"/>
  <c r="P71" i="182"/>
  <c r="M71" i="182"/>
  <c r="J71" i="182"/>
  <c r="G71" i="182"/>
  <c r="D71" i="182"/>
  <c r="P70" i="182"/>
  <c r="M70" i="182"/>
  <c r="J70" i="182"/>
  <c r="G70" i="182"/>
  <c r="D70" i="182"/>
  <c r="P69" i="182"/>
  <c r="M69" i="182"/>
  <c r="J69" i="182"/>
  <c r="G69" i="182"/>
  <c r="D69" i="182"/>
  <c r="P68" i="182"/>
  <c r="M68" i="182"/>
  <c r="J68" i="182"/>
  <c r="G68" i="182"/>
  <c r="D68" i="182"/>
  <c r="P67" i="182"/>
  <c r="M67" i="182"/>
  <c r="J67" i="182"/>
  <c r="G67" i="182"/>
  <c r="D67" i="182"/>
  <c r="P66" i="182"/>
  <c r="M66" i="182"/>
  <c r="J66" i="182"/>
  <c r="G66" i="182"/>
  <c r="D66" i="182"/>
  <c r="P65" i="182"/>
  <c r="M65" i="182"/>
  <c r="J65" i="182"/>
  <c r="G65" i="182"/>
  <c r="D65" i="182"/>
  <c r="P64" i="182"/>
  <c r="M64" i="182"/>
  <c r="J64" i="182"/>
  <c r="G64" i="182"/>
  <c r="D64" i="182"/>
  <c r="P63" i="182"/>
  <c r="M63" i="182"/>
  <c r="J63" i="182"/>
  <c r="G63" i="182"/>
  <c r="D63" i="182"/>
  <c r="P62" i="182"/>
  <c r="M62" i="182"/>
  <c r="J62" i="182"/>
  <c r="G62" i="182"/>
  <c r="D62" i="182"/>
  <c r="P61" i="182"/>
  <c r="M61" i="182"/>
  <c r="J61" i="182"/>
  <c r="G61" i="182"/>
  <c r="D61" i="182"/>
  <c r="P60" i="182"/>
  <c r="M60" i="182"/>
  <c r="J60" i="182"/>
  <c r="G60" i="182"/>
  <c r="D60" i="182"/>
  <c r="P59" i="182"/>
  <c r="M59" i="182"/>
  <c r="J59" i="182"/>
  <c r="G59" i="182"/>
  <c r="D59" i="182"/>
  <c r="P58" i="182"/>
  <c r="M58" i="182"/>
  <c r="J58" i="182"/>
  <c r="G58" i="182"/>
  <c r="D58" i="182"/>
  <c r="P57" i="182"/>
  <c r="M57" i="182"/>
  <c r="J57" i="182"/>
  <c r="G57" i="182"/>
  <c r="D57" i="182"/>
  <c r="P56" i="182"/>
  <c r="M56" i="182"/>
  <c r="J56" i="182"/>
  <c r="G56" i="182"/>
  <c r="D56" i="182"/>
  <c r="P55" i="182"/>
  <c r="M55" i="182"/>
  <c r="J55" i="182"/>
  <c r="G55" i="182"/>
  <c r="D55" i="182"/>
  <c r="P54" i="182"/>
  <c r="M54" i="182"/>
  <c r="J54" i="182"/>
  <c r="G54" i="182"/>
  <c r="D54" i="182"/>
  <c r="P53" i="182"/>
  <c r="M53" i="182"/>
  <c r="J53" i="182"/>
  <c r="G53" i="182"/>
  <c r="D53" i="182"/>
  <c r="P52" i="182"/>
  <c r="M52" i="182"/>
  <c r="J52" i="182"/>
  <c r="G52" i="182"/>
  <c r="D52" i="182"/>
  <c r="P51" i="182"/>
  <c r="M51" i="182"/>
  <c r="J51" i="182"/>
  <c r="G51" i="182"/>
  <c r="D51" i="182"/>
  <c r="P50" i="182"/>
  <c r="M50" i="182"/>
  <c r="J50" i="182"/>
  <c r="G50" i="182"/>
  <c r="D50" i="182"/>
  <c r="P49" i="182"/>
  <c r="M49" i="182"/>
  <c r="J49" i="182"/>
  <c r="G49" i="182"/>
  <c r="D49" i="182"/>
  <c r="P48" i="182"/>
  <c r="M48" i="182"/>
  <c r="J48" i="182"/>
  <c r="G48" i="182"/>
  <c r="D48" i="182"/>
  <c r="P47" i="182"/>
  <c r="M47" i="182"/>
  <c r="J47" i="182"/>
  <c r="G47" i="182"/>
  <c r="D47" i="182"/>
  <c r="P46" i="182"/>
  <c r="M46" i="182"/>
  <c r="J46" i="182"/>
  <c r="G46" i="182"/>
  <c r="D46" i="182"/>
  <c r="P45" i="182"/>
  <c r="M45" i="182"/>
  <c r="J45" i="182"/>
  <c r="G45" i="182"/>
  <c r="D45" i="182"/>
  <c r="P44" i="182"/>
  <c r="M44" i="182"/>
  <c r="J44" i="182"/>
  <c r="G44" i="182"/>
  <c r="D44" i="182"/>
  <c r="P43" i="182"/>
  <c r="M43" i="182"/>
  <c r="J43" i="182"/>
  <c r="G43" i="182"/>
  <c r="D43" i="182"/>
  <c r="P42" i="182"/>
  <c r="M42" i="182"/>
  <c r="J42" i="182"/>
  <c r="G42" i="182"/>
  <c r="D42" i="182"/>
  <c r="P41" i="182"/>
  <c r="M41" i="182"/>
  <c r="J41" i="182"/>
  <c r="G41" i="182"/>
  <c r="D41" i="182"/>
  <c r="P40" i="182"/>
  <c r="M40" i="182"/>
  <c r="J40" i="182"/>
  <c r="G40" i="182"/>
  <c r="D40" i="182"/>
  <c r="P39" i="182"/>
  <c r="M39" i="182"/>
  <c r="J39" i="182"/>
  <c r="G39" i="182"/>
  <c r="D39" i="182"/>
  <c r="P38" i="182"/>
  <c r="M38" i="182"/>
  <c r="J38" i="182"/>
  <c r="G38" i="182"/>
  <c r="D38" i="182"/>
  <c r="P37" i="182"/>
  <c r="M37" i="182"/>
  <c r="J37" i="182"/>
  <c r="G37" i="182"/>
  <c r="D37" i="182"/>
  <c r="P36" i="182"/>
  <c r="M36" i="182"/>
  <c r="J36" i="182"/>
  <c r="G36" i="182"/>
  <c r="D36" i="182"/>
  <c r="P35" i="182"/>
  <c r="M35" i="182"/>
  <c r="J35" i="182"/>
  <c r="G35" i="182"/>
  <c r="D35" i="182"/>
  <c r="P34" i="182"/>
  <c r="M34" i="182"/>
  <c r="J34" i="182"/>
  <c r="G34" i="182"/>
  <c r="D34" i="182"/>
  <c r="P33" i="182"/>
  <c r="M33" i="182"/>
  <c r="J33" i="182"/>
  <c r="G33" i="182"/>
  <c r="D33" i="182"/>
  <c r="P32" i="182"/>
  <c r="M32" i="182"/>
  <c r="J32" i="182"/>
  <c r="G32" i="182"/>
  <c r="D32" i="182"/>
  <c r="P31" i="182"/>
  <c r="M31" i="182"/>
  <c r="J31" i="182"/>
  <c r="G31" i="182"/>
  <c r="D31" i="182"/>
  <c r="P30" i="182"/>
  <c r="M30" i="182"/>
  <c r="J30" i="182"/>
  <c r="G30" i="182"/>
  <c r="D30" i="182"/>
  <c r="P29" i="182"/>
  <c r="M29" i="182"/>
  <c r="J29" i="182"/>
  <c r="G29" i="182"/>
  <c r="D29" i="182"/>
  <c r="P28" i="182"/>
  <c r="M28" i="182"/>
  <c r="J28" i="182"/>
  <c r="G28" i="182"/>
  <c r="D28" i="182"/>
  <c r="P27" i="182"/>
  <c r="M27" i="182"/>
  <c r="J27" i="182"/>
  <c r="G27" i="182"/>
  <c r="D27" i="182"/>
  <c r="P26" i="182"/>
  <c r="M26" i="182"/>
  <c r="J26" i="182"/>
  <c r="G26" i="182"/>
  <c r="D26" i="182"/>
  <c r="P25" i="182"/>
  <c r="M25" i="182"/>
  <c r="J25" i="182"/>
  <c r="G25" i="182"/>
  <c r="D25" i="182"/>
  <c r="P24" i="182"/>
  <c r="M24" i="182"/>
  <c r="J24" i="182"/>
  <c r="G24" i="182"/>
  <c r="D24" i="182"/>
  <c r="P23" i="182"/>
  <c r="M23" i="182"/>
  <c r="J23" i="182"/>
  <c r="G23" i="182"/>
  <c r="D23" i="182"/>
  <c r="P22" i="182"/>
  <c r="M22" i="182"/>
  <c r="J22" i="182"/>
  <c r="G22" i="182"/>
  <c r="D22" i="182"/>
  <c r="P21" i="182"/>
  <c r="M21" i="182"/>
  <c r="J21" i="182"/>
  <c r="G21" i="182"/>
  <c r="D21" i="182"/>
  <c r="P20" i="182"/>
  <c r="M20" i="182"/>
  <c r="J20" i="182"/>
  <c r="G20" i="182"/>
  <c r="D20" i="182"/>
  <c r="I14" i="182"/>
  <c r="H14" i="182"/>
  <c r="D13" i="182"/>
  <c r="D12" i="182"/>
  <c r="P5" i="182"/>
  <c r="Z6" i="183" l="1"/>
  <c r="Z5" i="183"/>
  <c r="P5" i="181"/>
  <c r="P5" i="180"/>
  <c r="P5" i="179"/>
  <c r="P5" i="177"/>
  <c r="P5" i="176"/>
  <c r="P5" i="175"/>
  <c r="P179" i="181" l="1"/>
  <c r="P178" i="181"/>
  <c r="P177" i="181"/>
  <c r="P176" i="181"/>
  <c r="P175" i="181"/>
  <c r="P174" i="181"/>
  <c r="M157" i="181"/>
  <c r="M156" i="181"/>
  <c r="M155" i="181"/>
  <c r="M154" i="181"/>
  <c r="J192" i="181"/>
  <c r="J100" i="181"/>
  <c r="J99" i="181"/>
  <c r="P181" i="180"/>
  <c r="P180" i="180"/>
  <c r="P179" i="180"/>
  <c r="P178" i="180"/>
  <c r="P177" i="180"/>
  <c r="M160" i="180"/>
  <c r="M159" i="180"/>
  <c r="J194" i="180"/>
  <c r="J193" i="180"/>
  <c r="J102" i="180"/>
  <c r="J101" i="180"/>
  <c r="P181" i="179"/>
  <c r="P180" i="179"/>
  <c r="P179" i="179"/>
  <c r="P178" i="179"/>
  <c r="P177" i="179"/>
  <c r="P176" i="179"/>
  <c r="M160" i="179"/>
  <c r="M159" i="179"/>
  <c r="M158" i="179"/>
  <c r="J194" i="179"/>
  <c r="J193" i="179"/>
  <c r="J102" i="179"/>
  <c r="J101" i="179"/>
  <c r="P167" i="177"/>
  <c r="P166" i="177"/>
  <c r="P165" i="177"/>
  <c r="P164" i="177"/>
  <c r="P163" i="177"/>
  <c r="P162" i="177"/>
  <c r="P161" i="177"/>
  <c r="P160" i="177"/>
  <c r="P159" i="177"/>
  <c r="P158" i="177"/>
  <c r="P157" i="177"/>
  <c r="P156" i="177"/>
  <c r="P155" i="177"/>
  <c r="P154" i="177"/>
  <c r="P153" i="177"/>
  <c r="M174" i="177"/>
  <c r="M173" i="177"/>
  <c r="M172" i="177"/>
  <c r="M171" i="177"/>
  <c r="M170" i="177"/>
  <c r="J119" i="177"/>
  <c r="J118" i="177"/>
  <c r="J117" i="177"/>
  <c r="P179" i="176"/>
  <c r="P178" i="176"/>
  <c r="P177" i="176"/>
  <c r="P176" i="176"/>
  <c r="P175" i="176"/>
  <c r="P174" i="176"/>
  <c r="P173" i="176"/>
  <c r="P172" i="176"/>
  <c r="P171" i="176"/>
  <c r="M220" i="176"/>
  <c r="M164" i="176"/>
  <c r="M163" i="176"/>
  <c r="M162" i="176"/>
  <c r="J196" i="176"/>
  <c r="J107" i="176"/>
  <c r="D228" i="181"/>
  <c r="D227" i="181"/>
  <c r="D226" i="181"/>
  <c r="D225" i="181"/>
  <c r="D224" i="181"/>
  <c r="D223" i="181"/>
  <c r="D222" i="181"/>
  <c r="D221" i="181"/>
  <c r="D220" i="181"/>
  <c r="D219" i="181"/>
  <c r="D218" i="181"/>
  <c r="D217" i="181"/>
  <c r="D216" i="181"/>
  <c r="D215" i="181"/>
  <c r="D214" i="181"/>
  <c r="D213" i="181"/>
  <c r="D212" i="181"/>
  <c r="D211" i="181"/>
  <c r="D210" i="181"/>
  <c r="D209" i="181"/>
  <c r="D208" i="181"/>
  <c r="D207" i="181"/>
  <c r="D206" i="181"/>
  <c r="D205" i="181"/>
  <c r="D204" i="181"/>
  <c r="D203" i="181"/>
  <c r="D202" i="181"/>
  <c r="D201" i="181"/>
  <c r="D200" i="181"/>
  <c r="D199" i="181"/>
  <c r="D198" i="181"/>
  <c r="D197" i="181"/>
  <c r="D196" i="181"/>
  <c r="D195" i="181"/>
  <c r="D194" i="181"/>
  <c r="D193" i="181"/>
  <c r="D192" i="181"/>
  <c r="D191" i="181"/>
  <c r="D190" i="181"/>
  <c r="D189" i="181"/>
  <c r="D188" i="181"/>
  <c r="D187" i="181"/>
  <c r="D186" i="181"/>
  <c r="D185" i="181"/>
  <c r="D184" i="181"/>
  <c r="D183" i="181"/>
  <c r="D182" i="181"/>
  <c r="D181" i="181"/>
  <c r="D180" i="181"/>
  <c r="D179" i="181"/>
  <c r="D178" i="181"/>
  <c r="D177" i="181"/>
  <c r="D176" i="181"/>
  <c r="D175" i="181"/>
  <c r="D174" i="181"/>
  <c r="D173" i="181"/>
  <c r="D172" i="181"/>
  <c r="D171" i="181"/>
  <c r="D170" i="181"/>
  <c r="D169" i="181"/>
  <c r="D168" i="181"/>
  <c r="D167" i="181"/>
  <c r="D166" i="181"/>
  <c r="D165" i="181"/>
  <c r="D164" i="181"/>
  <c r="D163" i="181"/>
  <c r="D162" i="181"/>
  <c r="D161" i="181"/>
  <c r="D160" i="181"/>
  <c r="D159" i="181"/>
  <c r="D158" i="181"/>
  <c r="D157" i="181"/>
  <c r="D156" i="181"/>
  <c r="D155" i="181"/>
  <c r="D154" i="181"/>
  <c r="D153" i="181"/>
  <c r="D152" i="181"/>
  <c r="D151" i="181"/>
  <c r="D150" i="181"/>
  <c r="D149" i="181"/>
  <c r="D148" i="181"/>
  <c r="D147" i="181"/>
  <c r="D146" i="181"/>
  <c r="D145" i="181"/>
  <c r="D144" i="181"/>
  <c r="D143" i="181"/>
  <c r="D142" i="181"/>
  <c r="D141" i="181"/>
  <c r="D140" i="181"/>
  <c r="D139" i="181"/>
  <c r="D138" i="181"/>
  <c r="D137" i="181"/>
  <c r="D136" i="181"/>
  <c r="D135" i="181"/>
  <c r="D134" i="181"/>
  <c r="D133" i="181"/>
  <c r="D132" i="181"/>
  <c r="D131" i="181"/>
  <c r="D130" i="181"/>
  <c r="D129" i="181"/>
  <c r="D128" i="181"/>
  <c r="D127" i="181"/>
  <c r="D126" i="181"/>
  <c r="D125" i="181"/>
  <c r="D124" i="181"/>
  <c r="D123" i="181"/>
  <c r="D122" i="181"/>
  <c r="D121" i="181"/>
  <c r="D120" i="181"/>
  <c r="D119" i="181"/>
  <c r="D118" i="181"/>
  <c r="D117" i="181"/>
  <c r="D116" i="181"/>
  <c r="D115" i="181"/>
  <c r="D114" i="181"/>
  <c r="D113" i="181"/>
  <c r="D112" i="181"/>
  <c r="D111" i="181"/>
  <c r="D110" i="181"/>
  <c r="D109" i="181"/>
  <c r="D108" i="181"/>
  <c r="D107" i="181"/>
  <c r="D106" i="181"/>
  <c r="D105" i="181"/>
  <c r="D104" i="181"/>
  <c r="D103" i="181"/>
  <c r="D102" i="181"/>
  <c r="D101" i="181"/>
  <c r="D100" i="181"/>
  <c r="D99" i="181"/>
  <c r="D98" i="181"/>
  <c r="D97" i="181"/>
  <c r="D96" i="181"/>
  <c r="D95" i="181"/>
  <c r="D94" i="181"/>
  <c r="D93" i="181"/>
  <c r="D92" i="181"/>
  <c r="D91" i="181"/>
  <c r="D90" i="181"/>
  <c r="D89" i="181"/>
  <c r="D88" i="181"/>
  <c r="D87" i="181"/>
  <c r="D86" i="181"/>
  <c r="D85" i="181"/>
  <c r="D84" i="181"/>
  <c r="D83" i="181"/>
  <c r="D82" i="181"/>
  <c r="D81" i="181"/>
  <c r="D80" i="181"/>
  <c r="D79" i="181"/>
  <c r="D78" i="181"/>
  <c r="D77" i="181"/>
  <c r="D76" i="181"/>
  <c r="D75" i="181"/>
  <c r="D74" i="181"/>
  <c r="D73" i="181"/>
  <c r="D72" i="181"/>
  <c r="D71" i="181"/>
  <c r="D70" i="181"/>
  <c r="D69" i="181"/>
  <c r="D68" i="181"/>
  <c r="D67" i="181"/>
  <c r="D66" i="181"/>
  <c r="D65" i="181"/>
  <c r="D64" i="181"/>
  <c r="D63" i="181"/>
  <c r="D62" i="181"/>
  <c r="D61" i="181"/>
  <c r="D60" i="181"/>
  <c r="D59" i="181"/>
  <c r="D58" i="181"/>
  <c r="D57" i="181"/>
  <c r="D56" i="181"/>
  <c r="D55" i="181"/>
  <c r="D54" i="181"/>
  <c r="D53" i="181"/>
  <c r="D52" i="181"/>
  <c r="D51" i="181"/>
  <c r="D50" i="181"/>
  <c r="D49" i="181"/>
  <c r="D48" i="181"/>
  <c r="D47" i="181"/>
  <c r="D46" i="181"/>
  <c r="D45" i="181"/>
  <c r="D44" i="181"/>
  <c r="D43" i="181"/>
  <c r="D42" i="181"/>
  <c r="D41" i="181"/>
  <c r="D40" i="181"/>
  <c r="D39" i="181"/>
  <c r="D38" i="181"/>
  <c r="D37" i="181"/>
  <c r="D36" i="181"/>
  <c r="D35" i="181"/>
  <c r="D34" i="181"/>
  <c r="D33" i="181"/>
  <c r="D32" i="181"/>
  <c r="D31" i="181"/>
  <c r="D30" i="181"/>
  <c r="D29" i="181"/>
  <c r="D28" i="181"/>
  <c r="D27" i="181"/>
  <c r="D26" i="181"/>
  <c r="D25" i="181"/>
  <c r="D24" i="181"/>
  <c r="D23" i="181"/>
  <c r="D22" i="181"/>
  <c r="D21" i="181"/>
  <c r="D20" i="181"/>
  <c r="D228" i="180"/>
  <c r="D227" i="180"/>
  <c r="D226" i="180"/>
  <c r="D225" i="180"/>
  <c r="D224" i="180"/>
  <c r="D223" i="180"/>
  <c r="D222" i="180"/>
  <c r="D221" i="180"/>
  <c r="D220" i="180"/>
  <c r="D219" i="180"/>
  <c r="D218" i="180"/>
  <c r="D217" i="180"/>
  <c r="D216" i="180"/>
  <c r="D215" i="180"/>
  <c r="D214" i="180"/>
  <c r="D213" i="180"/>
  <c r="D212" i="180"/>
  <c r="D211" i="180"/>
  <c r="D210" i="180"/>
  <c r="D209" i="180"/>
  <c r="D208" i="180"/>
  <c r="D207" i="180"/>
  <c r="D206" i="180"/>
  <c r="D205" i="180"/>
  <c r="D204" i="180"/>
  <c r="D203" i="180"/>
  <c r="D202" i="180"/>
  <c r="D201" i="180"/>
  <c r="D200" i="180"/>
  <c r="D199" i="180"/>
  <c r="D198" i="180"/>
  <c r="D197" i="180"/>
  <c r="D196" i="180"/>
  <c r="D195" i="180"/>
  <c r="D194" i="180"/>
  <c r="D193" i="180"/>
  <c r="D192" i="180"/>
  <c r="D191" i="180"/>
  <c r="D190" i="180"/>
  <c r="D189" i="180"/>
  <c r="D188" i="180"/>
  <c r="D187" i="180"/>
  <c r="D186" i="180"/>
  <c r="D185" i="180"/>
  <c r="D184" i="180"/>
  <c r="D183" i="180"/>
  <c r="D182" i="180"/>
  <c r="D181" i="180"/>
  <c r="D180" i="180"/>
  <c r="D179" i="180"/>
  <c r="D178" i="180"/>
  <c r="D177" i="180"/>
  <c r="D176" i="180"/>
  <c r="D175" i="180"/>
  <c r="D174" i="180"/>
  <c r="D173" i="180"/>
  <c r="D172" i="180"/>
  <c r="D171" i="180"/>
  <c r="D170" i="180"/>
  <c r="D169" i="180"/>
  <c r="D168" i="180"/>
  <c r="D167" i="180"/>
  <c r="D166" i="180"/>
  <c r="D165" i="180"/>
  <c r="D164" i="180"/>
  <c r="D163" i="180"/>
  <c r="D162" i="180"/>
  <c r="D161" i="180"/>
  <c r="D160" i="180"/>
  <c r="D159" i="180"/>
  <c r="D158" i="180"/>
  <c r="D157" i="180"/>
  <c r="D156" i="180"/>
  <c r="D155" i="180"/>
  <c r="D154" i="180"/>
  <c r="D153" i="180"/>
  <c r="D152" i="180"/>
  <c r="D151" i="180"/>
  <c r="D150" i="180"/>
  <c r="D149" i="180"/>
  <c r="D148" i="180"/>
  <c r="D147" i="180"/>
  <c r="D146" i="180"/>
  <c r="D145" i="180"/>
  <c r="D144" i="180"/>
  <c r="D143" i="180"/>
  <c r="D142" i="180"/>
  <c r="D141" i="180"/>
  <c r="D140" i="180"/>
  <c r="D139" i="180"/>
  <c r="D138" i="180"/>
  <c r="D137" i="180"/>
  <c r="D136" i="180"/>
  <c r="D135" i="180"/>
  <c r="D134" i="180"/>
  <c r="D133" i="180"/>
  <c r="D132" i="180"/>
  <c r="D131" i="180"/>
  <c r="D130" i="180"/>
  <c r="D129" i="180"/>
  <c r="D128" i="180"/>
  <c r="D127" i="180"/>
  <c r="D126" i="180"/>
  <c r="D125" i="180"/>
  <c r="D124" i="180"/>
  <c r="D123" i="180"/>
  <c r="D122" i="180"/>
  <c r="D121" i="180"/>
  <c r="D120" i="180"/>
  <c r="D119" i="180"/>
  <c r="D118" i="180"/>
  <c r="D117" i="180"/>
  <c r="D116" i="180"/>
  <c r="D115" i="180"/>
  <c r="D114" i="180"/>
  <c r="D113" i="180"/>
  <c r="D112" i="180"/>
  <c r="D111" i="180"/>
  <c r="D110" i="180"/>
  <c r="D109" i="180"/>
  <c r="D108" i="180"/>
  <c r="D107" i="180"/>
  <c r="D106" i="180"/>
  <c r="D105" i="180"/>
  <c r="D104" i="180"/>
  <c r="D103" i="180"/>
  <c r="D102" i="180"/>
  <c r="D101" i="180"/>
  <c r="D100" i="180"/>
  <c r="D99" i="180"/>
  <c r="D98" i="180"/>
  <c r="D97" i="180"/>
  <c r="D96" i="180"/>
  <c r="D95" i="180"/>
  <c r="D94" i="180"/>
  <c r="D93" i="180"/>
  <c r="D92" i="180"/>
  <c r="D91" i="180"/>
  <c r="D90" i="180"/>
  <c r="D89" i="180"/>
  <c r="D88" i="180"/>
  <c r="D87" i="180"/>
  <c r="D86" i="180"/>
  <c r="D85" i="180"/>
  <c r="D84" i="180"/>
  <c r="D83" i="180"/>
  <c r="D82" i="180"/>
  <c r="D81" i="180"/>
  <c r="D80" i="180"/>
  <c r="D79" i="180"/>
  <c r="D78" i="180"/>
  <c r="D77" i="180"/>
  <c r="D76" i="180"/>
  <c r="D75" i="180"/>
  <c r="D74" i="180"/>
  <c r="D73" i="180"/>
  <c r="D72" i="180"/>
  <c r="D71" i="180"/>
  <c r="D70" i="180"/>
  <c r="D69" i="180"/>
  <c r="D68" i="180"/>
  <c r="D67" i="180"/>
  <c r="D66" i="180"/>
  <c r="D65" i="180"/>
  <c r="D64" i="180"/>
  <c r="D63" i="180"/>
  <c r="D62" i="180"/>
  <c r="D61" i="180"/>
  <c r="D60" i="180"/>
  <c r="D59" i="180"/>
  <c r="D58" i="180"/>
  <c r="D57" i="180"/>
  <c r="D56" i="180"/>
  <c r="D55" i="180"/>
  <c r="D54" i="180"/>
  <c r="D53" i="180"/>
  <c r="D52" i="180"/>
  <c r="D51" i="180"/>
  <c r="D50" i="180"/>
  <c r="D49" i="180"/>
  <c r="D48" i="180"/>
  <c r="D47" i="180"/>
  <c r="D46" i="180"/>
  <c r="D45" i="180"/>
  <c r="D44" i="180"/>
  <c r="D43" i="180"/>
  <c r="D42" i="180"/>
  <c r="D41" i="180"/>
  <c r="D40" i="180"/>
  <c r="D39" i="180"/>
  <c r="D38" i="180"/>
  <c r="D37" i="180"/>
  <c r="D36" i="180"/>
  <c r="D35" i="180"/>
  <c r="D34" i="180"/>
  <c r="D33" i="180"/>
  <c r="D32" i="180"/>
  <c r="D31" i="180"/>
  <c r="D30" i="180"/>
  <c r="D29" i="180"/>
  <c r="D28" i="180"/>
  <c r="D27" i="180"/>
  <c r="D26" i="180"/>
  <c r="D25" i="180"/>
  <c r="D24" i="180"/>
  <c r="D23" i="180"/>
  <c r="D22" i="180"/>
  <c r="D21" i="180"/>
  <c r="D20" i="180"/>
  <c r="D228" i="179"/>
  <c r="D227" i="179"/>
  <c r="D226" i="179"/>
  <c r="D225" i="179"/>
  <c r="D224" i="179"/>
  <c r="D223" i="179"/>
  <c r="D222" i="179"/>
  <c r="D221" i="179"/>
  <c r="D220" i="179"/>
  <c r="D219" i="179"/>
  <c r="D218" i="179"/>
  <c r="D217" i="179"/>
  <c r="D216" i="179"/>
  <c r="D215" i="179"/>
  <c r="D214" i="179"/>
  <c r="D213" i="179"/>
  <c r="D212" i="179"/>
  <c r="D211" i="179"/>
  <c r="D210" i="179"/>
  <c r="D209" i="179"/>
  <c r="D208" i="179"/>
  <c r="D207" i="179"/>
  <c r="D206" i="179"/>
  <c r="D205" i="179"/>
  <c r="D204" i="179"/>
  <c r="D203" i="179"/>
  <c r="D202" i="179"/>
  <c r="D201" i="179"/>
  <c r="D200" i="179"/>
  <c r="D199" i="179"/>
  <c r="D198" i="179"/>
  <c r="D197" i="179"/>
  <c r="D196" i="179"/>
  <c r="D195" i="179"/>
  <c r="D194" i="179"/>
  <c r="D193" i="179"/>
  <c r="D192" i="179"/>
  <c r="D191" i="179"/>
  <c r="D190" i="179"/>
  <c r="D189" i="179"/>
  <c r="D188" i="179"/>
  <c r="D187" i="179"/>
  <c r="D186" i="179"/>
  <c r="D185" i="179"/>
  <c r="D184" i="179"/>
  <c r="D183" i="179"/>
  <c r="D182" i="179"/>
  <c r="D181" i="179"/>
  <c r="D180" i="179"/>
  <c r="D179" i="179"/>
  <c r="D178" i="179"/>
  <c r="D177" i="179"/>
  <c r="D176" i="179"/>
  <c r="D175" i="179"/>
  <c r="D174" i="179"/>
  <c r="D173" i="179"/>
  <c r="D172" i="179"/>
  <c r="D171" i="179"/>
  <c r="D170" i="179"/>
  <c r="D169" i="179"/>
  <c r="D168" i="179"/>
  <c r="D167" i="179"/>
  <c r="D166" i="179"/>
  <c r="D165" i="179"/>
  <c r="D164" i="179"/>
  <c r="D163" i="179"/>
  <c r="D162" i="179"/>
  <c r="D161" i="179"/>
  <c r="D160" i="179"/>
  <c r="D159" i="179"/>
  <c r="D158" i="179"/>
  <c r="D157" i="179"/>
  <c r="D156" i="179"/>
  <c r="D155" i="179"/>
  <c r="D154" i="179"/>
  <c r="D153" i="179"/>
  <c r="D152" i="179"/>
  <c r="D151" i="179"/>
  <c r="D150" i="179"/>
  <c r="D149" i="179"/>
  <c r="D148" i="179"/>
  <c r="D147" i="179"/>
  <c r="D146" i="179"/>
  <c r="D145" i="179"/>
  <c r="D144" i="179"/>
  <c r="D143" i="179"/>
  <c r="D142" i="179"/>
  <c r="D141" i="179"/>
  <c r="D140" i="179"/>
  <c r="D139" i="179"/>
  <c r="D138" i="179"/>
  <c r="D137" i="179"/>
  <c r="D136" i="179"/>
  <c r="D135" i="179"/>
  <c r="D134" i="179"/>
  <c r="D133" i="179"/>
  <c r="D132" i="179"/>
  <c r="D131" i="179"/>
  <c r="D130" i="179"/>
  <c r="D129" i="179"/>
  <c r="D128" i="179"/>
  <c r="D127" i="179"/>
  <c r="D126" i="179"/>
  <c r="D125" i="179"/>
  <c r="D124" i="179"/>
  <c r="D123" i="179"/>
  <c r="D122" i="179"/>
  <c r="D121" i="179"/>
  <c r="D120" i="179"/>
  <c r="D119" i="179"/>
  <c r="D118" i="179"/>
  <c r="D117" i="179"/>
  <c r="D116" i="179"/>
  <c r="D115" i="179"/>
  <c r="D114" i="179"/>
  <c r="D113" i="179"/>
  <c r="D112" i="179"/>
  <c r="D111" i="179"/>
  <c r="D110" i="179"/>
  <c r="D109" i="179"/>
  <c r="D108" i="179"/>
  <c r="D107" i="179"/>
  <c r="D106" i="179"/>
  <c r="D105" i="179"/>
  <c r="D104" i="179"/>
  <c r="D103" i="179"/>
  <c r="D102" i="179"/>
  <c r="D101" i="179"/>
  <c r="D100" i="179"/>
  <c r="D99" i="179"/>
  <c r="D98" i="179"/>
  <c r="D97" i="179"/>
  <c r="D96" i="179"/>
  <c r="D95" i="179"/>
  <c r="D94" i="179"/>
  <c r="D93" i="179"/>
  <c r="D92" i="179"/>
  <c r="D91" i="179"/>
  <c r="D90" i="179"/>
  <c r="D89" i="179"/>
  <c r="D88" i="179"/>
  <c r="D87" i="179"/>
  <c r="D86" i="179"/>
  <c r="D85" i="179"/>
  <c r="D84" i="179"/>
  <c r="D83" i="179"/>
  <c r="D82" i="179"/>
  <c r="D81" i="179"/>
  <c r="D80" i="179"/>
  <c r="D79" i="179"/>
  <c r="D78" i="179"/>
  <c r="D77" i="179"/>
  <c r="D76" i="179"/>
  <c r="D75" i="179"/>
  <c r="D74" i="179"/>
  <c r="D73" i="179"/>
  <c r="D72" i="179"/>
  <c r="D71" i="179"/>
  <c r="D70" i="179"/>
  <c r="D69" i="179"/>
  <c r="D68" i="179"/>
  <c r="D67" i="179"/>
  <c r="D66" i="179"/>
  <c r="D65" i="179"/>
  <c r="D64" i="179"/>
  <c r="D63" i="179"/>
  <c r="D62" i="179"/>
  <c r="D61" i="179"/>
  <c r="D60" i="179"/>
  <c r="D59" i="179"/>
  <c r="D58" i="179"/>
  <c r="D57" i="179"/>
  <c r="D56" i="179"/>
  <c r="D55" i="179"/>
  <c r="D54" i="179"/>
  <c r="D53" i="179"/>
  <c r="D52" i="179"/>
  <c r="D51" i="179"/>
  <c r="D50" i="179"/>
  <c r="D49" i="179"/>
  <c r="D48" i="179"/>
  <c r="D47" i="179"/>
  <c r="D46" i="179"/>
  <c r="D45" i="179"/>
  <c r="D44" i="179"/>
  <c r="D43" i="179"/>
  <c r="D42" i="179"/>
  <c r="D41" i="179"/>
  <c r="D40" i="179"/>
  <c r="D39" i="179"/>
  <c r="D38" i="179"/>
  <c r="D37" i="179"/>
  <c r="D36" i="179"/>
  <c r="D35" i="179"/>
  <c r="D34" i="179"/>
  <c r="D33" i="179"/>
  <c r="D32" i="179"/>
  <c r="D31" i="179"/>
  <c r="D30" i="179"/>
  <c r="D29" i="179"/>
  <c r="D28" i="179"/>
  <c r="D27" i="179"/>
  <c r="D26" i="179"/>
  <c r="D25" i="179"/>
  <c r="D24" i="179"/>
  <c r="D23" i="179"/>
  <c r="D22" i="179"/>
  <c r="D21" i="179"/>
  <c r="D20" i="179"/>
  <c r="D228" i="177"/>
  <c r="D227" i="177"/>
  <c r="D226" i="177"/>
  <c r="D225" i="177"/>
  <c r="D224" i="177"/>
  <c r="D223" i="177"/>
  <c r="D222" i="177"/>
  <c r="D221" i="177"/>
  <c r="D220" i="177"/>
  <c r="D219" i="177"/>
  <c r="D218" i="177"/>
  <c r="D217" i="177"/>
  <c r="D216" i="177"/>
  <c r="D215" i="177"/>
  <c r="D214" i="177"/>
  <c r="D213" i="177"/>
  <c r="D212" i="177"/>
  <c r="D211" i="177"/>
  <c r="D210" i="177"/>
  <c r="D209" i="177"/>
  <c r="D208" i="177"/>
  <c r="D207" i="177"/>
  <c r="D206" i="177"/>
  <c r="D205" i="177"/>
  <c r="D204" i="177"/>
  <c r="D203" i="177"/>
  <c r="D202" i="177"/>
  <c r="D201" i="177"/>
  <c r="D200" i="177"/>
  <c r="D199" i="177"/>
  <c r="D198" i="177"/>
  <c r="D197" i="177"/>
  <c r="D196" i="177"/>
  <c r="D195" i="177"/>
  <c r="D194" i="177"/>
  <c r="D193" i="177"/>
  <c r="D192" i="177"/>
  <c r="D191" i="177"/>
  <c r="D190" i="177"/>
  <c r="D189" i="177"/>
  <c r="D188" i="177"/>
  <c r="D187" i="177"/>
  <c r="D186" i="177"/>
  <c r="D185" i="177"/>
  <c r="D184" i="177"/>
  <c r="D183" i="177"/>
  <c r="D182" i="177"/>
  <c r="D181" i="177"/>
  <c r="D180" i="177"/>
  <c r="D179" i="177"/>
  <c r="D178" i="177"/>
  <c r="D177" i="177"/>
  <c r="D176" i="177"/>
  <c r="D175" i="177"/>
  <c r="D174" i="177"/>
  <c r="D173" i="177"/>
  <c r="D172" i="177"/>
  <c r="D171" i="177"/>
  <c r="D170" i="177"/>
  <c r="D169" i="177"/>
  <c r="D168" i="177"/>
  <c r="D167" i="177"/>
  <c r="D166" i="177"/>
  <c r="D165" i="177"/>
  <c r="D164" i="177"/>
  <c r="D163" i="177"/>
  <c r="D162" i="177"/>
  <c r="D161" i="177"/>
  <c r="D160" i="177"/>
  <c r="D159" i="177"/>
  <c r="D158" i="177"/>
  <c r="D157" i="177"/>
  <c r="D156" i="177"/>
  <c r="D155" i="177"/>
  <c r="D154" i="177"/>
  <c r="D153" i="177"/>
  <c r="D152" i="177"/>
  <c r="D151" i="177"/>
  <c r="D150" i="177"/>
  <c r="D149" i="177"/>
  <c r="D148" i="177"/>
  <c r="D147" i="177"/>
  <c r="D146" i="177"/>
  <c r="D145" i="177"/>
  <c r="D144" i="177"/>
  <c r="D143" i="177"/>
  <c r="D142" i="177"/>
  <c r="D141" i="177"/>
  <c r="D140" i="177"/>
  <c r="D139" i="177"/>
  <c r="D138" i="177"/>
  <c r="D137" i="177"/>
  <c r="D136" i="177"/>
  <c r="D135" i="177"/>
  <c r="D134" i="177"/>
  <c r="D133" i="177"/>
  <c r="D132" i="177"/>
  <c r="D131" i="177"/>
  <c r="D130" i="177"/>
  <c r="D129" i="177"/>
  <c r="D128" i="177"/>
  <c r="D127" i="177"/>
  <c r="D126" i="177"/>
  <c r="D125" i="177"/>
  <c r="D124" i="177"/>
  <c r="D123" i="177"/>
  <c r="D122" i="177"/>
  <c r="D121" i="177"/>
  <c r="D120" i="177"/>
  <c r="D119" i="177"/>
  <c r="D118" i="177"/>
  <c r="D117" i="177"/>
  <c r="D116" i="177"/>
  <c r="D115" i="177"/>
  <c r="D114" i="177"/>
  <c r="D113" i="177"/>
  <c r="D112" i="177"/>
  <c r="D111" i="177"/>
  <c r="D110" i="177"/>
  <c r="D109" i="177"/>
  <c r="D108" i="177"/>
  <c r="D107" i="177"/>
  <c r="D106" i="177"/>
  <c r="D105" i="177"/>
  <c r="D104" i="177"/>
  <c r="D103" i="177"/>
  <c r="D102" i="177"/>
  <c r="D101" i="177"/>
  <c r="D100" i="177"/>
  <c r="D99" i="177"/>
  <c r="D98" i="177"/>
  <c r="D97" i="177"/>
  <c r="D96" i="177"/>
  <c r="D95" i="177"/>
  <c r="D94" i="177"/>
  <c r="D93" i="177"/>
  <c r="D92" i="177"/>
  <c r="D91" i="177"/>
  <c r="D90" i="177"/>
  <c r="D89" i="177"/>
  <c r="D88" i="177"/>
  <c r="D87" i="177"/>
  <c r="D86" i="177"/>
  <c r="D85" i="177"/>
  <c r="D84" i="177"/>
  <c r="D83" i="177"/>
  <c r="D82" i="177"/>
  <c r="D81" i="177"/>
  <c r="D80" i="177"/>
  <c r="D79" i="177"/>
  <c r="D78" i="177"/>
  <c r="D77" i="177"/>
  <c r="D76" i="177"/>
  <c r="D75" i="177"/>
  <c r="D74" i="177"/>
  <c r="D73" i="177"/>
  <c r="D72" i="177"/>
  <c r="D71" i="177"/>
  <c r="D70" i="177"/>
  <c r="D69" i="177"/>
  <c r="D68" i="177"/>
  <c r="D67" i="177"/>
  <c r="D66" i="177"/>
  <c r="D65" i="177"/>
  <c r="D64" i="177"/>
  <c r="D63" i="177"/>
  <c r="D62" i="177"/>
  <c r="D61" i="177"/>
  <c r="D60" i="177"/>
  <c r="D59" i="177"/>
  <c r="D58" i="177"/>
  <c r="D57" i="177"/>
  <c r="D56" i="177"/>
  <c r="D55" i="177"/>
  <c r="D54" i="177"/>
  <c r="D53" i="177"/>
  <c r="D52" i="177"/>
  <c r="D51" i="177"/>
  <c r="D50" i="177"/>
  <c r="D49" i="177"/>
  <c r="D48" i="177"/>
  <c r="D47" i="177"/>
  <c r="D46" i="177"/>
  <c r="D45" i="177"/>
  <c r="D44" i="177"/>
  <c r="D43" i="177"/>
  <c r="D42" i="177"/>
  <c r="D41" i="177"/>
  <c r="D40" i="177"/>
  <c r="D39" i="177"/>
  <c r="D38" i="177"/>
  <c r="D37" i="177"/>
  <c r="D36" i="177"/>
  <c r="D35" i="177"/>
  <c r="D34" i="177"/>
  <c r="D33" i="177"/>
  <c r="D32" i="177"/>
  <c r="D31" i="177"/>
  <c r="D30" i="177"/>
  <c r="D29" i="177"/>
  <c r="D28" i="177"/>
  <c r="D27" i="177"/>
  <c r="D26" i="177"/>
  <c r="D25" i="177"/>
  <c r="D24" i="177"/>
  <c r="D23" i="177"/>
  <c r="D22" i="177"/>
  <c r="D21" i="177"/>
  <c r="D20" i="177"/>
  <c r="D228" i="176"/>
  <c r="D227" i="176"/>
  <c r="D226" i="176"/>
  <c r="D225" i="176"/>
  <c r="D224" i="176"/>
  <c r="D223" i="176"/>
  <c r="D222" i="176"/>
  <c r="D221" i="176"/>
  <c r="D220" i="176"/>
  <c r="D219" i="176"/>
  <c r="D218" i="176"/>
  <c r="D217" i="176"/>
  <c r="D216" i="176"/>
  <c r="D215" i="176"/>
  <c r="D214" i="176"/>
  <c r="D213" i="176"/>
  <c r="D212" i="176"/>
  <c r="D211" i="176"/>
  <c r="D210" i="176"/>
  <c r="D209" i="176"/>
  <c r="D208" i="176"/>
  <c r="D207" i="176"/>
  <c r="D206" i="176"/>
  <c r="D205" i="176"/>
  <c r="D204" i="176"/>
  <c r="D203" i="176"/>
  <c r="D202" i="176"/>
  <c r="D201" i="176"/>
  <c r="D200" i="176"/>
  <c r="D199" i="176"/>
  <c r="D198" i="176"/>
  <c r="D197" i="176"/>
  <c r="D196" i="176"/>
  <c r="D195" i="176"/>
  <c r="D194" i="176"/>
  <c r="D193" i="176"/>
  <c r="D192" i="176"/>
  <c r="D191" i="176"/>
  <c r="D190" i="176"/>
  <c r="D189" i="176"/>
  <c r="D188" i="176"/>
  <c r="D187" i="176"/>
  <c r="D186" i="176"/>
  <c r="D185" i="176"/>
  <c r="D184" i="176"/>
  <c r="D183" i="176"/>
  <c r="D182" i="176"/>
  <c r="D181" i="176"/>
  <c r="D180" i="176"/>
  <c r="D179" i="176"/>
  <c r="D178" i="176"/>
  <c r="D177" i="176"/>
  <c r="D176" i="176"/>
  <c r="D175" i="176"/>
  <c r="D174" i="176"/>
  <c r="D173" i="176"/>
  <c r="D172" i="176"/>
  <c r="D171" i="176"/>
  <c r="D170" i="176"/>
  <c r="D169" i="176"/>
  <c r="D168" i="176"/>
  <c r="D167" i="176"/>
  <c r="D166" i="176"/>
  <c r="D165" i="176"/>
  <c r="D164" i="176"/>
  <c r="D163" i="176"/>
  <c r="D162" i="176"/>
  <c r="D161" i="176"/>
  <c r="D160" i="176"/>
  <c r="D159" i="176"/>
  <c r="D158" i="176"/>
  <c r="D157" i="176"/>
  <c r="D156" i="176"/>
  <c r="D155" i="176"/>
  <c r="D154" i="176"/>
  <c r="D153" i="176"/>
  <c r="D152" i="176"/>
  <c r="D151" i="176"/>
  <c r="D150" i="176"/>
  <c r="D149" i="176"/>
  <c r="D148" i="176"/>
  <c r="D147" i="176"/>
  <c r="D146" i="176"/>
  <c r="D145" i="176"/>
  <c r="D144" i="176"/>
  <c r="D143" i="176"/>
  <c r="D142" i="176"/>
  <c r="D141" i="176"/>
  <c r="D140" i="176"/>
  <c r="D139" i="176"/>
  <c r="D138" i="176"/>
  <c r="D137" i="176"/>
  <c r="D136" i="176"/>
  <c r="D135" i="176"/>
  <c r="D134" i="176"/>
  <c r="D133" i="176"/>
  <c r="D132" i="176"/>
  <c r="D131" i="176"/>
  <c r="D130" i="176"/>
  <c r="D129" i="176"/>
  <c r="D128" i="176"/>
  <c r="D127" i="176"/>
  <c r="D126" i="176"/>
  <c r="D125" i="176"/>
  <c r="D124" i="176"/>
  <c r="D123" i="176"/>
  <c r="D122" i="176"/>
  <c r="D121" i="176"/>
  <c r="D120" i="176"/>
  <c r="D119" i="176"/>
  <c r="D118" i="176"/>
  <c r="D117" i="176"/>
  <c r="D116" i="176"/>
  <c r="D115" i="176"/>
  <c r="D114" i="176"/>
  <c r="D113" i="176"/>
  <c r="D112" i="176"/>
  <c r="D111" i="176"/>
  <c r="D110" i="176"/>
  <c r="D109" i="176"/>
  <c r="D108" i="176"/>
  <c r="D107" i="176"/>
  <c r="D106" i="176"/>
  <c r="D105" i="176"/>
  <c r="D104" i="176"/>
  <c r="D103" i="176"/>
  <c r="D102" i="176"/>
  <c r="D101" i="176"/>
  <c r="D100" i="176"/>
  <c r="D99" i="176"/>
  <c r="D98" i="176"/>
  <c r="D97" i="176"/>
  <c r="D96" i="176"/>
  <c r="D95" i="176"/>
  <c r="D94" i="176"/>
  <c r="D93" i="176"/>
  <c r="D92" i="176"/>
  <c r="D91" i="176"/>
  <c r="D90" i="176"/>
  <c r="D89" i="176"/>
  <c r="D88" i="176"/>
  <c r="D87" i="176"/>
  <c r="D86" i="176"/>
  <c r="D85" i="176"/>
  <c r="D84" i="176"/>
  <c r="D83" i="176"/>
  <c r="D82" i="176"/>
  <c r="D81" i="176"/>
  <c r="D80" i="176"/>
  <c r="D79" i="176"/>
  <c r="D78" i="176"/>
  <c r="D77" i="176"/>
  <c r="D76" i="176"/>
  <c r="D75" i="176"/>
  <c r="D74" i="176"/>
  <c r="D73" i="176"/>
  <c r="D72" i="176"/>
  <c r="D71" i="176"/>
  <c r="D70" i="176"/>
  <c r="D69" i="176"/>
  <c r="D68" i="176"/>
  <c r="D67" i="176"/>
  <c r="D66" i="176"/>
  <c r="D65" i="176"/>
  <c r="D64" i="176"/>
  <c r="D63" i="176"/>
  <c r="D62" i="176"/>
  <c r="D61" i="176"/>
  <c r="D60" i="176"/>
  <c r="D59" i="176"/>
  <c r="D58" i="176"/>
  <c r="D57" i="176"/>
  <c r="D56" i="176"/>
  <c r="D55" i="176"/>
  <c r="D54" i="176"/>
  <c r="D53" i="176"/>
  <c r="D52" i="176"/>
  <c r="D51" i="176"/>
  <c r="D50" i="176"/>
  <c r="D49" i="176"/>
  <c r="D48" i="176"/>
  <c r="D47" i="176"/>
  <c r="D46" i="176"/>
  <c r="D45" i="176"/>
  <c r="D44" i="176"/>
  <c r="D43" i="176"/>
  <c r="D42" i="176"/>
  <c r="D41" i="176"/>
  <c r="D40" i="176"/>
  <c r="D39" i="176"/>
  <c r="D38" i="176"/>
  <c r="D37" i="176"/>
  <c r="D36" i="176"/>
  <c r="D35" i="176"/>
  <c r="D34" i="176"/>
  <c r="D33" i="176"/>
  <c r="D32" i="176"/>
  <c r="D31" i="176"/>
  <c r="D30" i="176"/>
  <c r="D29" i="176"/>
  <c r="D28" i="176"/>
  <c r="D27" i="176"/>
  <c r="D26" i="176"/>
  <c r="D25" i="176"/>
  <c r="D24" i="176"/>
  <c r="D23" i="176"/>
  <c r="D22" i="176"/>
  <c r="D21" i="176"/>
  <c r="D20" i="176"/>
  <c r="P172" i="175"/>
  <c r="P171" i="175"/>
  <c r="P170" i="175"/>
  <c r="P169" i="175"/>
  <c r="P168" i="175"/>
  <c r="P167" i="175"/>
  <c r="P166" i="175"/>
  <c r="P165" i="175"/>
  <c r="P164" i="175"/>
  <c r="P163" i="175"/>
  <c r="P162" i="175"/>
  <c r="M219" i="175"/>
  <c r="M163" i="175"/>
  <c r="M162" i="175"/>
  <c r="M161" i="175"/>
  <c r="M160" i="175"/>
  <c r="M159" i="175"/>
  <c r="J196" i="175"/>
  <c r="J195" i="175"/>
  <c r="J105" i="175"/>
  <c r="D171" i="175"/>
  <c r="D170" i="175"/>
  <c r="D169" i="175"/>
  <c r="D168" i="175"/>
  <c r="D167" i="175"/>
  <c r="D93" i="175"/>
  <c r="D92" i="175"/>
  <c r="D91" i="175"/>
  <c r="D90" i="175"/>
  <c r="D89" i="175"/>
  <c r="P228" i="181" l="1"/>
  <c r="M228" i="181"/>
  <c r="J228" i="181"/>
  <c r="G228" i="181"/>
  <c r="P227" i="181"/>
  <c r="M227" i="181"/>
  <c r="J227" i="181"/>
  <c r="G227" i="181"/>
  <c r="P226" i="181"/>
  <c r="M226" i="181"/>
  <c r="J226" i="181"/>
  <c r="G226" i="181"/>
  <c r="P225" i="181"/>
  <c r="M225" i="181"/>
  <c r="J225" i="181"/>
  <c r="G225" i="181"/>
  <c r="P224" i="181"/>
  <c r="M224" i="181"/>
  <c r="J224" i="181"/>
  <c r="G224" i="181"/>
  <c r="P223" i="181"/>
  <c r="M223" i="181"/>
  <c r="J223" i="181"/>
  <c r="G223" i="181"/>
  <c r="P222" i="181"/>
  <c r="M222" i="181"/>
  <c r="J222" i="181"/>
  <c r="G222" i="181"/>
  <c r="P221" i="181"/>
  <c r="M221" i="181"/>
  <c r="J221" i="181"/>
  <c r="G221" i="181"/>
  <c r="P220" i="181"/>
  <c r="M220" i="181"/>
  <c r="J220" i="181"/>
  <c r="G220" i="181"/>
  <c r="P219" i="181"/>
  <c r="M219" i="181"/>
  <c r="J219" i="181"/>
  <c r="G219" i="181"/>
  <c r="P218" i="181"/>
  <c r="M218" i="181"/>
  <c r="J218" i="181"/>
  <c r="G218" i="181"/>
  <c r="P217" i="181"/>
  <c r="M217" i="181"/>
  <c r="J217" i="181"/>
  <c r="G217" i="181"/>
  <c r="P216" i="181"/>
  <c r="M216" i="181"/>
  <c r="J216" i="181"/>
  <c r="G216" i="181"/>
  <c r="P215" i="181"/>
  <c r="M215" i="181"/>
  <c r="J215" i="181"/>
  <c r="G215" i="181"/>
  <c r="P214" i="181"/>
  <c r="M214" i="181"/>
  <c r="J214" i="181"/>
  <c r="G214" i="181"/>
  <c r="P213" i="181"/>
  <c r="M213" i="181"/>
  <c r="J213" i="181"/>
  <c r="G213" i="181"/>
  <c r="P212" i="181"/>
  <c r="M212" i="181"/>
  <c r="J212" i="181"/>
  <c r="G212" i="181"/>
  <c r="P211" i="181"/>
  <c r="M211" i="181"/>
  <c r="J211" i="181"/>
  <c r="G211" i="181"/>
  <c r="P210" i="181"/>
  <c r="M210" i="181"/>
  <c r="J210" i="181"/>
  <c r="G210" i="181"/>
  <c r="P209" i="181"/>
  <c r="M209" i="181"/>
  <c r="J209" i="181"/>
  <c r="G209" i="181"/>
  <c r="P208" i="181"/>
  <c r="M208" i="181"/>
  <c r="J208" i="181"/>
  <c r="G208" i="181"/>
  <c r="P207" i="181"/>
  <c r="M207" i="181"/>
  <c r="J207" i="181"/>
  <c r="G207" i="181"/>
  <c r="P206" i="181"/>
  <c r="M206" i="181"/>
  <c r="J206" i="181"/>
  <c r="G206" i="181"/>
  <c r="P205" i="181"/>
  <c r="M205" i="181"/>
  <c r="J205" i="181"/>
  <c r="G205" i="181"/>
  <c r="P204" i="181"/>
  <c r="M204" i="181"/>
  <c r="J204" i="181"/>
  <c r="G204" i="181"/>
  <c r="P203" i="181"/>
  <c r="M203" i="181"/>
  <c r="J203" i="181"/>
  <c r="G203" i="181"/>
  <c r="P202" i="181"/>
  <c r="M202" i="181"/>
  <c r="J202" i="181"/>
  <c r="G202" i="181"/>
  <c r="P201" i="181"/>
  <c r="M201" i="181"/>
  <c r="J201" i="181"/>
  <c r="G201" i="181"/>
  <c r="P200" i="181"/>
  <c r="M200" i="181"/>
  <c r="J200" i="181"/>
  <c r="G200" i="181"/>
  <c r="P199" i="181"/>
  <c r="M199" i="181"/>
  <c r="J199" i="181"/>
  <c r="G199" i="181"/>
  <c r="P198" i="181"/>
  <c r="M198" i="181"/>
  <c r="J198" i="181"/>
  <c r="G198" i="181"/>
  <c r="P197" i="181"/>
  <c r="M197" i="181"/>
  <c r="J197" i="181"/>
  <c r="G197" i="181"/>
  <c r="P196" i="181"/>
  <c r="M196" i="181"/>
  <c r="J196" i="181"/>
  <c r="G196" i="181"/>
  <c r="P195" i="181"/>
  <c r="M195" i="181"/>
  <c r="J195" i="181"/>
  <c r="G195" i="181"/>
  <c r="P194" i="181"/>
  <c r="M194" i="181"/>
  <c r="J194" i="181"/>
  <c r="G194" i="181"/>
  <c r="P193" i="181"/>
  <c r="M193" i="181"/>
  <c r="J193" i="181"/>
  <c r="G193" i="181"/>
  <c r="P192" i="181"/>
  <c r="M192" i="181"/>
  <c r="G192" i="181"/>
  <c r="P191" i="181"/>
  <c r="M191" i="181"/>
  <c r="J191" i="181"/>
  <c r="G191" i="181"/>
  <c r="P190" i="181"/>
  <c r="M190" i="181"/>
  <c r="J190" i="181"/>
  <c r="G190" i="181"/>
  <c r="P189" i="181"/>
  <c r="M189" i="181"/>
  <c r="J189" i="181"/>
  <c r="G189" i="181"/>
  <c r="P188" i="181"/>
  <c r="M188" i="181"/>
  <c r="J188" i="181"/>
  <c r="G188" i="181"/>
  <c r="P187" i="181"/>
  <c r="M187" i="181"/>
  <c r="J187" i="181"/>
  <c r="G187" i="181"/>
  <c r="P186" i="181"/>
  <c r="M186" i="181"/>
  <c r="J186" i="181"/>
  <c r="G186" i="181"/>
  <c r="P185" i="181"/>
  <c r="M185" i="181"/>
  <c r="J185" i="181"/>
  <c r="G185" i="181"/>
  <c r="P184" i="181"/>
  <c r="M184" i="181"/>
  <c r="J184" i="181"/>
  <c r="G184" i="181"/>
  <c r="P183" i="181"/>
  <c r="M183" i="181"/>
  <c r="J183" i="181"/>
  <c r="G183" i="181"/>
  <c r="P182" i="181"/>
  <c r="M182" i="181"/>
  <c r="J182" i="181"/>
  <c r="G182" i="181"/>
  <c r="P181" i="181"/>
  <c r="M181" i="181"/>
  <c r="J181" i="181"/>
  <c r="G181" i="181"/>
  <c r="P180" i="181"/>
  <c r="M180" i="181"/>
  <c r="J180" i="181"/>
  <c r="G180" i="181"/>
  <c r="M179" i="181"/>
  <c r="J179" i="181"/>
  <c r="G179" i="181"/>
  <c r="M178" i="181"/>
  <c r="J178" i="181"/>
  <c r="G178" i="181"/>
  <c r="M177" i="181"/>
  <c r="J177" i="181"/>
  <c r="G177" i="181"/>
  <c r="M176" i="181"/>
  <c r="J176" i="181"/>
  <c r="G176" i="181"/>
  <c r="M175" i="181"/>
  <c r="J175" i="181"/>
  <c r="G175" i="181"/>
  <c r="M174" i="181"/>
  <c r="J174" i="181"/>
  <c r="G174" i="181"/>
  <c r="P173" i="181"/>
  <c r="M173" i="181"/>
  <c r="J173" i="181"/>
  <c r="G173" i="181"/>
  <c r="P172" i="181"/>
  <c r="M172" i="181"/>
  <c r="J172" i="181"/>
  <c r="G172" i="181"/>
  <c r="P171" i="181"/>
  <c r="M171" i="181"/>
  <c r="J171" i="181"/>
  <c r="G171" i="181"/>
  <c r="P170" i="181"/>
  <c r="M170" i="181"/>
  <c r="J170" i="181"/>
  <c r="G170" i="181"/>
  <c r="P169" i="181"/>
  <c r="M169" i="181"/>
  <c r="J169" i="181"/>
  <c r="G169" i="181"/>
  <c r="P168" i="181"/>
  <c r="M168" i="181"/>
  <c r="J168" i="181"/>
  <c r="G168" i="181"/>
  <c r="P167" i="181"/>
  <c r="M167" i="181"/>
  <c r="J167" i="181"/>
  <c r="G167" i="181"/>
  <c r="P166" i="181"/>
  <c r="M166" i="181"/>
  <c r="J166" i="181"/>
  <c r="G166" i="181"/>
  <c r="P165" i="181"/>
  <c r="M165" i="181"/>
  <c r="J165" i="181"/>
  <c r="G165" i="181"/>
  <c r="P164" i="181"/>
  <c r="M164" i="181"/>
  <c r="J164" i="181"/>
  <c r="G164" i="181"/>
  <c r="P163" i="181"/>
  <c r="M163" i="181"/>
  <c r="J163" i="181"/>
  <c r="G163" i="181"/>
  <c r="P162" i="181"/>
  <c r="M162" i="181"/>
  <c r="J162" i="181"/>
  <c r="G162" i="181"/>
  <c r="P161" i="181"/>
  <c r="M161" i="181"/>
  <c r="J161" i="181"/>
  <c r="G161" i="181"/>
  <c r="P160" i="181"/>
  <c r="M160" i="181"/>
  <c r="J160" i="181"/>
  <c r="G160" i="181"/>
  <c r="P159" i="181"/>
  <c r="M159" i="181"/>
  <c r="J159" i="181"/>
  <c r="G159" i="181"/>
  <c r="P158" i="181"/>
  <c r="M158" i="181"/>
  <c r="J158" i="181"/>
  <c r="G158" i="181"/>
  <c r="P157" i="181"/>
  <c r="J157" i="181"/>
  <c r="G157" i="181"/>
  <c r="P156" i="181"/>
  <c r="J156" i="181"/>
  <c r="G156" i="181"/>
  <c r="P155" i="181"/>
  <c r="J155" i="181"/>
  <c r="G155" i="181"/>
  <c r="P154" i="181"/>
  <c r="J154" i="181"/>
  <c r="G154" i="181"/>
  <c r="P153" i="181"/>
  <c r="M153" i="181"/>
  <c r="J153" i="181"/>
  <c r="G153" i="181"/>
  <c r="P152" i="181"/>
  <c r="M152" i="181"/>
  <c r="J152" i="181"/>
  <c r="G152" i="181"/>
  <c r="P151" i="181"/>
  <c r="M151" i="181"/>
  <c r="J151" i="181"/>
  <c r="G151" i="181"/>
  <c r="P150" i="181"/>
  <c r="M150" i="181"/>
  <c r="J150" i="181"/>
  <c r="G150" i="181"/>
  <c r="P149" i="181"/>
  <c r="M149" i="181"/>
  <c r="J149" i="181"/>
  <c r="G149" i="181"/>
  <c r="P148" i="181"/>
  <c r="M148" i="181"/>
  <c r="J148" i="181"/>
  <c r="G148" i="181"/>
  <c r="P147" i="181"/>
  <c r="M147" i="181"/>
  <c r="J147" i="181"/>
  <c r="G147" i="181"/>
  <c r="P146" i="181"/>
  <c r="M146" i="181"/>
  <c r="J146" i="181"/>
  <c r="G146" i="181"/>
  <c r="P145" i="181"/>
  <c r="M145" i="181"/>
  <c r="J145" i="181"/>
  <c r="G145" i="181"/>
  <c r="P144" i="181"/>
  <c r="M144" i="181"/>
  <c r="J144" i="181"/>
  <c r="G144" i="181"/>
  <c r="P143" i="181"/>
  <c r="M143" i="181"/>
  <c r="J143" i="181"/>
  <c r="G143" i="181"/>
  <c r="P142" i="181"/>
  <c r="M142" i="181"/>
  <c r="J142" i="181"/>
  <c r="G142" i="181"/>
  <c r="P141" i="181"/>
  <c r="M141" i="181"/>
  <c r="J141" i="181"/>
  <c r="G141" i="181"/>
  <c r="P140" i="181"/>
  <c r="M140" i="181"/>
  <c r="J140" i="181"/>
  <c r="G140" i="181"/>
  <c r="P139" i="181"/>
  <c r="M139" i="181"/>
  <c r="J139" i="181"/>
  <c r="G139" i="181"/>
  <c r="P138" i="181"/>
  <c r="M138" i="181"/>
  <c r="J138" i="181"/>
  <c r="G138" i="181"/>
  <c r="P137" i="181"/>
  <c r="M137" i="181"/>
  <c r="J137" i="181"/>
  <c r="G137" i="181"/>
  <c r="P136" i="181"/>
  <c r="M136" i="181"/>
  <c r="J136" i="181"/>
  <c r="G136" i="181"/>
  <c r="P135" i="181"/>
  <c r="M135" i="181"/>
  <c r="J135" i="181"/>
  <c r="G135" i="181"/>
  <c r="P134" i="181"/>
  <c r="M134" i="181"/>
  <c r="J134" i="181"/>
  <c r="G134" i="181"/>
  <c r="P133" i="181"/>
  <c r="M133" i="181"/>
  <c r="J133" i="181"/>
  <c r="G133" i="181"/>
  <c r="P132" i="181"/>
  <c r="M132" i="181"/>
  <c r="J132" i="181"/>
  <c r="G132" i="181"/>
  <c r="P131" i="181"/>
  <c r="M131" i="181"/>
  <c r="J131" i="181"/>
  <c r="G131" i="181"/>
  <c r="P130" i="181"/>
  <c r="M130" i="181"/>
  <c r="J130" i="181"/>
  <c r="G130" i="181"/>
  <c r="P129" i="181"/>
  <c r="M129" i="181"/>
  <c r="J129" i="181"/>
  <c r="G129" i="181"/>
  <c r="P128" i="181"/>
  <c r="M128" i="181"/>
  <c r="J128" i="181"/>
  <c r="G128" i="181"/>
  <c r="P127" i="181"/>
  <c r="M127" i="181"/>
  <c r="J127" i="181"/>
  <c r="G127" i="181"/>
  <c r="P126" i="181"/>
  <c r="M126" i="181"/>
  <c r="J126" i="181"/>
  <c r="G126" i="181"/>
  <c r="P125" i="181"/>
  <c r="M125" i="181"/>
  <c r="J125" i="181"/>
  <c r="G125" i="181"/>
  <c r="P124" i="181"/>
  <c r="M124" i="181"/>
  <c r="J124" i="181"/>
  <c r="G124" i="181"/>
  <c r="P123" i="181"/>
  <c r="M123" i="181"/>
  <c r="J123" i="181"/>
  <c r="G123" i="181"/>
  <c r="P122" i="181"/>
  <c r="M122" i="181"/>
  <c r="J122" i="181"/>
  <c r="G122" i="181"/>
  <c r="P121" i="181"/>
  <c r="M121" i="181"/>
  <c r="J121" i="181"/>
  <c r="G121" i="181"/>
  <c r="P120" i="181"/>
  <c r="M120" i="181"/>
  <c r="J120" i="181"/>
  <c r="G120" i="181"/>
  <c r="P119" i="181"/>
  <c r="M119" i="181"/>
  <c r="J119" i="181"/>
  <c r="G119" i="181"/>
  <c r="P118" i="181"/>
  <c r="M118" i="181"/>
  <c r="J118" i="181"/>
  <c r="G118" i="181"/>
  <c r="P117" i="181"/>
  <c r="M117" i="181"/>
  <c r="J117" i="181"/>
  <c r="G117" i="181"/>
  <c r="P116" i="181"/>
  <c r="M116" i="181"/>
  <c r="J116" i="181"/>
  <c r="G116" i="181"/>
  <c r="P115" i="181"/>
  <c r="M115" i="181"/>
  <c r="J115" i="181"/>
  <c r="G115" i="181"/>
  <c r="P114" i="181"/>
  <c r="M114" i="181"/>
  <c r="J114" i="181"/>
  <c r="G114" i="181"/>
  <c r="P113" i="181"/>
  <c r="M113" i="181"/>
  <c r="J113" i="181"/>
  <c r="G113" i="181"/>
  <c r="P112" i="181"/>
  <c r="M112" i="181"/>
  <c r="J112" i="181"/>
  <c r="G112" i="181"/>
  <c r="P111" i="181"/>
  <c r="M111" i="181"/>
  <c r="J111" i="181"/>
  <c r="G111" i="181"/>
  <c r="P110" i="181"/>
  <c r="M110" i="181"/>
  <c r="J110" i="181"/>
  <c r="G110" i="181"/>
  <c r="P109" i="181"/>
  <c r="M109" i="181"/>
  <c r="J109" i="181"/>
  <c r="G109" i="181"/>
  <c r="P108" i="181"/>
  <c r="M108" i="181"/>
  <c r="J108" i="181"/>
  <c r="G108" i="181"/>
  <c r="P107" i="181"/>
  <c r="M107" i="181"/>
  <c r="J107" i="181"/>
  <c r="G107" i="181"/>
  <c r="P106" i="181"/>
  <c r="M106" i="181"/>
  <c r="J106" i="181"/>
  <c r="G106" i="181"/>
  <c r="P105" i="181"/>
  <c r="M105" i="181"/>
  <c r="J105" i="181"/>
  <c r="G105" i="181"/>
  <c r="P104" i="181"/>
  <c r="M104" i="181"/>
  <c r="J104" i="181"/>
  <c r="G104" i="181"/>
  <c r="P103" i="181"/>
  <c r="M103" i="181"/>
  <c r="J103" i="181"/>
  <c r="G103" i="181"/>
  <c r="P102" i="181"/>
  <c r="M102" i="181"/>
  <c r="J102" i="181"/>
  <c r="G102" i="181"/>
  <c r="P101" i="181"/>
  <c r="M101" i="181"/>
  <c r="J101" i="181"/>
  <c r="G101" i="181"/>
  <c r="P100" i="181"/>
  <c r="M100" i="181"/>
  <c r="G100" i="181"/>
  <c r="P99" i="181"/>
  <c r="M99" i="181"/>
  <c r="G99" i="181"/>
  <c r="P98" i="181"/>
  <c r="M98" i="181"/>
  <c r="J98" i="181"/>
  <c r="G98" i="181"/>
  <c r="P97" i="181"/>
  <c r="M97" i="181"/>
  <c r="J97" i="181"/>
  <c r="G97" i="181"/>
  <c r="P96" i="181"/>
  <c r="M96" i="181"/>
  <c r="J96" i="181"/>
  <c r="G96" i="181"/>
  <c r="P95" i="181"/>
  <c r="M95" i="181"/>
  <c r="J95" i="181"/>
  <c r="G95" i="181"/>
  <c r="P94" i="181"/>
  <c r="M94" i="181"/>
  <c r="J94" i="181"/>
  <c r="G94" i="181"/>
  <c r="P93" i="181"/>
  <c r="M93" i="181"/>
  <c r="J93" i="181"/>
  <c r="G93" i="181"/>
  <c r="P92" i="181"/>
  <c r="M92" i="181"/>
  <c r="J92" i="181"/>
  <c r="G92" i="181"/>
  <c r="P91" i="181"/>
  <c r="M91" i="181"/>
  <c r="J91" i="181"/>
  <c r="G91" i="181"/>
  <c r="P90" i="181"/>
  <c r="M90" i="181"/>
  <c r="J90" i="181"/>
  <c r="G90" i="181"/>
  <c r="P89" i="181"/>
  <c r="M89" i="181"/>
  <c r="J89" i="181"/>
  <c r="G89" i="181"/>
  <c r="P88" i="181"/>
  <c r="M88" i="181"/>
  <c r="J88" i="181"/>
  <c r="G88" i="181"/>
  <c r="P87" i="181"/>
  <c r="M87" i="181"/>
  <c r="J87" i="181"/>
  <c r="G87" i="181"/>
  <c r="P86" i="181"/>
  <c r="M86" i="181"/>
  <c r="J86" i="181"/>
  <c r="G86" i="181"/>
  <c r="P85" i="181"/>
  <c r="M85" i="181"/>
  <c r="J85" i="181"/>
  <c r="G85" i="181"/>
  <c r="P84" i="181"/>
  <c r="M84" i="181"/>
  <c r="J84" i="181"/>
  <c r="G84" i="181"/>
  <c r="P83" i="181"/>
  <c r="M83" i="181"/>
  <c r="J83" i="181"/>
  <c r="G83" i="181"/>
  <c r="P82" i="181"/>
  <c r="M82" i="181"/>
  <c r="J82" i="181"/>
  <c r="G82" i="181"/>
  <c r="P81" i="181"/>
  <c r="M81" i="181"/>
  <c r="J81" i="181"/>
  <c r="G81" i="181"/>
  <c r="P80" i="181"/>
  <c r="M80" i="181"/>
  <c r="J80" i="181"/>
  <c r="G80" i="181"/>
  <c r="P79" i="181"/>
  <c r="M79" i="181"/>
  <c r="J79" i="181"/>
  <c r="G79" i="181"/>
  <c r="P78" i="181"/>
  <c r="M78" i="181"/>
  <c r="J78" i="181"/>
  <c r="G78" i="181"/>
  <c r="P77" i="181"/>
  <c r="M77" i="181"/>
  <c r="J77" i="181"/>
  <c r="G77" i="181"/>
  <c r="P76" i="181"/>
  <c r="M76" i="181"/>
  <c r="J76" i="181"/>
  <c r="G76" i="181"/>
  <c r="P75" i="181"/>
  <c r="M75" i="181"/>
  <c r="J75" i="181"/>
  <c r="G75" i="181"/>
  <c r="P74" i="181"/>
  <c r="M74" i="181"/>
  <c r="J74" i="181"/>
  <c r="G74" i="181"/>
  <c r="P73" i="181"/>
  <c r="M73" i="181"/>
  <c r="J73" i="181"/>
  <c r="G73" i="181"/>
  <c r="P72" i="181"/>
  <c r="M72" i="181"/>
  <c r="J72" i="181"/>
  <c r="G72" i="181"/>
  <c r="P71" i="181"/>
  <c r="M71" i="181"/>
  <c r="J71" i="181"/>
  <c r="G71" i="181"/>
  <c r="P70" i="181"/>
  <c r="M70" i="181"/>
  <c r="J70" i="181"/>
  <c r="G70" i="181"/>
  <c r="P69" i="181"/>
  <c r="M69" i="181"/>
  <c r="J69" i="181"/>
  <c r="G69" i="181"/>
  <c r="P68" i="181"/>
  <c r="M68" i="181"/>
  <c r="J68" i="181"/>
  <c r="G68" i="181"/>
  <c r="P67" i="181"/>
  <c r="M67" i="181"/>
  <c r="J67" i="181"/>
  <c r="G67" i="181"/>
  <c r="P66" i="181"/>
  <c r="M66" i="181"/>
  <c r="J66" i="181"/>
  <c r="G66" i="181"/>
  <c r="P65" i="181"/>
  <c r="M65" i="181"/>
  <c r="J65" i="181"/>
  <c r="G65" i="181"/>
  <c r="P64" i="181"/>
  <c r="M64" i="181"/>
  <c r="J64" i="181"/>
  <c r="G64" i="181"/>
  <c r="P63" i="181"/>
  <c r="M63" i="181"/>
  <c r="J63" i="181"/>
  <c r="G63" i="181"/>
  <c r="P62" i="181"/>
  <c r="M62" i="181"/>
  <c r="J62" i="181"/>
  <c r="G62" i="181"/>
  <c r="P61" i="181"/>
  <c r="M61" i="181"/>
  <c r="J61" i="181"/>
  <c r="G61" i="181"/>
  <c r="P60" i="181"/>
  <c r="M60" i="181"/>
  <c r="J60" i="181"/>
  <c r="G60" i="181"/>
  <c r="P59" i="181"/>
  <c r="M59" i="181"/>
  <c r="J59" i="181"/>
  <c r="G59" i="181"/>
  <c r="P58" i="181"/>
  <c r="M58" i="181"/>
  <c r="J58" i="181"/>
  <c r="G58" i="181"/>
  <c r="P57" i="181"/>
  <c r="M57" i="181"/>
  <c r="J57" i="181"/>
  <c r="G57" i="181"/>
  <c r="P56" i="181"/>
  <c r="M56" i="181"/>
  <c r="J56" i="181"/>
  <c r="G56" i="181"/>
  <c r="P55" i="181"/>
  <c r="M55" i="181"/>
  <c r="J55" i="181"/>
  <c r="G55" i="181"/>
  <c r="P54" i="181"/>
  <c r="M54" i="181"/>
  <c r="J54" i="181"/>
  <c r="G54" i="181"/>
  <c r="P53" i="181"/>
  <c r="M53" i="181"/>
  <c r="J53" i="181"/>
  <c r="G53" i="181"/>
  <c r="P52" i="181"/>
  <c r="M52" i="181"/>
  <c r="J52" i="181"/>
  <c r="G52" i="181"/>
  <c r="P51" i="181"/>
  <c r="M51" i="181"/>
  <c r="J51" i="181"/>
  <c r="G51" i="181"/>
  <c r="P50" i="181"/>
  <c r="M50" i="181"/>
  <c r="J50" i="181"/>
  <c r="G50" i="181"/>
  <c r="P49" i="181"/>
  <c r="M49" i="181"/>
  <c r="J49" i="181"/>
  <c r="G49" i="181"/>
  <c r="P48" i="181"/>
  <c r="M48" i="181"/>
  <c r="J48" i="181"/>
  <c r="G48" i="181"/>
  <c r="P47" i="181"/>
  <c r="M47" i="181"/>
  <c r="J47" i="181"/>
  <c r="G47" i="181"/>
  <c r="P46" i="181"/>
  <c r="M46" i="181"/>
  <c r="J46" i="181"/>
  <c r="G46" i="181"/>
  <c r="P45" i="181"/>
  <c r="M45" i="181"/>
  <c r="J45" i="181"/>
  <c r="G45" i="181"/>
  <c r="P44" i="181"/>
  <c r="M44" i="181"/>
  <c r="J44" i="181"/>
  <c r="G44" i="181"/>
  <c r="P43" i="181"/>
  <c r="M43" i="181"/>
  <c r="J43" i="181"/>
  <c r="G43" i="181"/>
  <c r="P42" i="181"/>
  <c r="M42" i="181"/>
  <c r="J42" i="181"/>
  <c r="G42" i="181"/>
  <c r="P41" i="181"/>
  <c r="M41" i="181"/>
  <c r="J41" i="181"/>
  <c r="G41" i="181"/>
  <c r="P40" i="181"/>
  <c r="M40" i="181"/>
  <c r="J40" i="181"/>
  <c r="G40" i="181"/>
  <c r="P39" i="181"/>
  <c r="M39" i="181"/>
  <c r="J39" i="181"/>
  <c r="G39" i="181"/>
  <c r="P38" i="181"/>
  <c r="M38" i="181"/>
  <c r="J38" i="181"/>
  <c r="G38" i="181"/>
  <c r="P37" i="181"/>
  <c r="M37" i="181"/>
  <c r="J37" i="181"/>
  <c r="G37" i="181"/>
  <c r="P36" i="181"/>
  <c r="M36" i="181"/>
  <c r="J36" i="181"/>
  <c r="G36" i="181"/>
  <c r="P35" i="181"/>
  <c r="M35" i="181"/>
  <c r="J35" i="181"/>
  <c r="G35" i="181"/>
  <c r="P34" i="181"/>
  <c r="M34" i="181"/>
  <c r="J34" i="181"/>
  <c r="G34" i="181"/>
  <c r="P33" i="181"/>
  <c r="M33" i="181"/>
  <c r="J33" i="181"/>
  <c r="G33" i="181"/>
  <c r="P32" i="181"/>
  <c r="M32" i="181"/>
  <c r="J32" i="181"/>
  <c r="G32" i="181"/>
  <c r="P31" i="181"/>
  <c r="M31" i="181"/>
  <c r="J31" i="181"/>
  <c r="G31" i="181"/>
  <c r="P30" i="181"/>
  <c r="M30" i="181"/>
  <c r="J30" i="181"/>
  <c r="G30" i="181"/>
  <c r="P29" i="181"/>
  <c r="M29" i="181"/>
  <c r="J29" i="181"/>
  <c r="G29" i="181"/>
  <c r="P28" i="181"/>
  <c r="M28" i="181"/>
  <c r="J28" i="181"/>
  <c r="G28" i="181"/>
  <c r="P27" i="181"/>
  <c r="M27" i="181"/>
  <c r="J27" i="181"/>
  <c r="G27" i="181"/>
  <c r="P26" i="181"/>
  <c r="M26" i="181"/>
  <c r="J26" i="181"/>
  <c r="G26" i="181"/>
  <c r="P25" i="181"/>
  <c r="M25" i="181"/>
  <c r="J25" i="181"/>
  <c r="G25" i="181"/>
  <c r="P24" i="181"/>
  <c r="M24" i="181"/>
  <c r="J24" i="181"/>
  <c r="G24" i="181"/>
  <c r="P23" i="181"/>
  <c r="M23" i="181"/>
  <c r="J23" i="181"/>
  <c r="G23" i="181"/>
  <c r="P22" i="181"/>
  <c r="M22" i="181"/>
  <c r="J22" i="181"/>
  <c r="G22" i="181"/>
  <c r="P21" i="181"/>
  <c r="M21" i="181"/>
  <c r="J21" i="181"/>
  <c r="G21" i="181"/>
  <c r="P20" i="181"/>
  <c r="M20" i="181"/>
  <c r="J20" i="181"/>
  <c r="G20" i="181"/>
  <c r="I14" i="181"/>
  <c r="H14" i="181"/>
  <c r="D13" i="181"/>
  <c r="D12" i="181"/>
  <c r="P228" i="180"/>
  <c r="M228" i="180"/>
  <c r="J228" i="180"/>
  <c r="G228" i="180"/>
  <c r="P227" i="180"/>
  <c r="M227" i="180"/>
  <c r="J227" i="180"/>
  <c r="G227" i="180"/>
  <c r="P226" i="180"/>
  <c r="M226" i="180"/>
  <c r="J226" i="180"/>
  <c r="G226" i="180"/>
  <c r="P225" i="180"/>
  <c r="M225" i="180"/>
  <c r="J225" i="180"/>
  <c r="G225" i="180"/>
  <c r="P224" i="180"/>
  <c r="M224" i="180"/>
  <c r="J224" i="180"/>
  <c r="G224" i="180"/>
  <c r="P223" i="180"/>
  <c r="M223" i="180"/>
  <c r="J223" i="180"/>
  <c r="G223" i="180"/>
  <c r="P222" i="180"/>
  <c r="M222" i="180"/>
  <c r="J222" i="180"/>
  <c r="G222" i="180"/>
  <c r="P221" i="180"/>
  <c r="M221" i="180"/>
  <c r="J221" i="180"/>
  <c r="G221" i="180"/>
  <c r="P220" i="180"/>
  <c r="M220" i="180"/>
  <c r="J220" i="180"/>
  <c r="G220" i="180"/>
  <c r="P219" i="180"/>
  <c r="M219" i="180"/>
  <c r="J219" i="180"/>
  <c r="G219" i="180"/>
  <c r="P218" i="180"/>
  <c r="M218" i="180"/>
  <c r="J218" i="180"/>
  <c r="G218" i="180"/>
  <c r="P217" i="180"/>
  <c r="M217" i="180"/>
  <c r="J217" i="180"/>
  <c r="G217" i="180"/>
  <c r="P216" i="180"/>
  <c r="M216" i="180"/>
  <c r="J216" i="180"/>
  <c r="G216" i="180"/>
  <c r="P215" i="180"/>
  <c r="M215" i="180"/>
  <c r="J215" i="180"/>
  <c r="G215" i="180"/>
  <c r="P214" i="180"/>
  <c r="M214" i="180"/>
  <c r="J214" i="180"/>
  <c r="G214" i="180"/>
  <c r="P213" i="180"/>
  <c r="M213" i="180"/>
  <c r="J213" i="180"/>
  <c r="G213" i="180"/>
  <c r="P212" i="180"/>
  <c r="M212" i="180"/>
  <c r="J212" i="180"/>
  <c r="G212" i="180"/>
  <c r="P211" i="180"/>
  <c r="M211" i="180"/>
  <c r="J211" i="180"/>
  <c r="G211" i="180"/>
  <c r="P210" i="180"/>
  <c r="M210" i="180"/>
  <c r="J210" i="180"/>
  <c r="G210" i="180"/>
  <c r="P209" i="180"/>
  <c r="M209" i="180"/>
  <c r="J209" i="180"/>
  <c r="G209" i="180"/>
  <c r="P208" i="180"/>
  <c r="M208" i="180"/>
  <c r="J208" i="180"/>
  <c r="G208" i="180"/>
  <c r="P207" i="180"/>
  <c r="M207" i="180"/>
  <c r="J207" i="180"/>
  <c r="G207" i="180"/>
  <c r="P206" i="180"/>
  <c r="M206" i="180"/>
  <c r="J206" i="180"/>
  <c r="G206" i="180"/>
  <c r="P205" i="180"/>
  <c r="M205" i="180"/>
  <c r="J205" i="180"/>
  <c r="G205" i="180"/>
  <c r="P204" i="180"/>
  <c r="M204" i="180"/>
  <c r="J204" i="180"/>
  <c r="G204" i="180"/>
  <c r="P203" i="180"/>
  <c r="M203" i="180"/>
  <c r="J203" i="180"/>
  <c r="G203" i="180"/>
  <c r="P202" i="180"/>
  <c r="M202" i="180"/>
  <c r="J202" i="180"/>
  <c r="G202" i="180"/>
  <c r="P201" i="180"/>
  <c r="M201" i="180"/>
  <c r="J201" i="180"/>
  <c r="G201" i="180"/>
  <c r="P200" i="180"/>
  <c r="M200" i="180"/>
  <c r="J200" i="180"/>
  <c r="G200" i="180"/>
  <c r="P199" i="180"/>
  <c r="M199" i="180"/>
  <c r="J199" i="180"/>
  <c r="G199" i="180"/>
  <c r="P198" i="180"/>
  <c r="M198" i="180"/>
  <c r="J198" i="180"/>
  <c r="G198" i="180"/>
  <c r="P197" i="180"/>
  <c r="M197" i="180"/>
  <c r="J197" i="180"/>
  <c r="G197" i="180"/>
  <c r="P196" i="180"/>
  <c r="M196" i="180"/>
  <c r="J196" i="180"/>
  <c r="G196" i="180"/>
  <c r="P195" i="180"/>
  <c r="M195" i="180"/>
  <c r="J195" i="180"/>
  <c r="G195" i="180"/>
  <c r="P194" i="180"/>
  <c r="M194" i="180"/>
  <c r="G194" i="180"/>
  <c r="P193" i="180"/>
  <c r="M193" i="180"/>
  <c r="G193" i="180"/>
  <c r="P192" i="180"/>
  <c r="M192" i="180"/>
  <c r="J192" i="180"/>
  <c r="G192" i="180"/>
  <c r="P191" i="180"/>
  <c r="M191" i="180"/>
  <c r="J191" i="180"/>
  <c r="G191" i="180"/>
  <c r="P190" i="180"/>
  <c r="M190" i="180"/>
  <c r="J190" i="180"/>
  <c r="G190" i="180"/>
  <c r="P189" i="180"/>
  <c r="M189" i="180"/>
  <c r="J189" i="180"/>
  <c r="G189" i="180"/>
  <c r="P188" i="180"/>
  <c r="M188" i="180"/>
  <c r="J188" i="180"/>
  <c r="G188" i="180"/>
  <c r="P187" i="180"/>
  <c r="M187" i="180"/>
  <c r="J187" i="180"/>
  <c r="G187" i="180"/>
  <c r="P186" i="180"/>
  <c r="M186" i="180"/>
  <c r="J186" i="180"/>
  <c r="G186" i="180"/>
  <c r="P185" i="180"/>
  <c r="M185" i="180"/>
  <c r="J185" i="180"/>
  <c r="G185" i="180"/>
  <c r="P184" i="180"/>
  <c r="M184" i="180"/>
  <c r="J184" i="180"/>
  <c r="G184" i="180"/>
  <c r="P183" i="180"/>
  <c r="M183" i="180"/>
  <c r="J183" i="180"/>
  <c r="G183" i="180"/>
  <c r="P182" i="180"/>
  <c r="M182" i="180"/>
  <c r="J182" i="180"/>
  <c r="G182" i="180"/>
  <c r="M181" i="180"/>
  <c r="J181" i="180"/>
  <c r="G181" i="180"/>
  <c r="M180" i="180"/>
  <c r="J180" i="180"/>
  <c r="G180" i="180"/>
  <c r="M179" i="180"/>
  <c r="J179" i="180"/>
  <c r="G179" i="180"/>
  <c r="M178" i="180"/>
  <c r="J178" i="180"/>
  <c r="G178" i="180"/>
  <c r="M177" i="180"/>
  <c r="J177" i="180"/>
  <c r="G177" i="180"/>
  <c r="P176" i="180"/>
  <c r="M176" i="180"/>
  <c r="J176" i="180"/>
  <c r="G176" i="180"/>
  <c r="P175" i="180"/>
  <c r="M175" i="180"/>
  <c r="J175" i="180"/>
  <c r="G175" i="180"/>
  <c r="P174" i="180"/>
  <c r="M174" i="180"/>
  <c r="J174" i="180"/>
  <c r="G174" i="180"/>
  <c r="P173" i="180"/>
  <c r="M173" i="180"/>
  <c r="J173" i="180"/>
  <c r="G173" i="180"/>
  <c r="P172" i="180"/>
  <c r="M172" i="180"/>
  <c r="J172" i="180"/>
  <c r="G172" i="180"/>
  <c r="P171" i="180"/>
  <c r="M171" i="180"/>
  <c r="J171" i="180"/>
  <c r="G171" i="180"/>
  <c r="P170" i="180"/>
  <c r="M170" i="180"/>
  <c r="J170" i="180"/>
  <c r="G170" i="180"/>
  <c r="P169" i="180"/>
  <c r="M169" i="180"/>
  <c r="J169" i="180"/>
  <c r="G169" i="180"/>
  <c r="P168" i="180"/>
  <c r="M168" i="180"/>
  <c r="J168" i="180"/>
  <c r="G168" i="180"/>
  <c r="P167" i="180"/>
  <c r="M167" i="180"/>
  <c r="J167" i="180"/>
  <c r="G167" i="180"/>
  <c r="P166" i="180"/>
  <c r="M166" i="180"/>
  <c r="J166" i="180"/>
  <c r="G166" i="180"/>
  <c r="P165" i="180"/>
  <c r="M165" i="180"/>
  <c r="J165" i="180"/>
  <c r="G165" i="180"/>
  <c r="P164" i="180"/>
  <c r="M164" i="180"/>
  <c r="J164" i="180"/>
  <c r="G164" i="180"/>
  <c r="P163" i="180"/>
  <c r="M163" i="180"/>
  <c r="J163" i="180"/>
  <c r="G163" i="180"/>
  <c r="P162" i="180"/>
  <c r="M162" i="180"/>
  <c r="J162" i="180"/>
  <c r="G162" i="180"/>
  <c r="P161" i="180"/>
  <c r="M161" i="180"/>
  <c r="J161" i="180"/>
  <c r="G161" i="180"/>
  <c r="P160" i="180"/>
  <c r="J160" i="180"/>
  <c r="G160" i="180"/>
  <c r="P159" i="180"/>
  <c r="J159" i="180"/>
  <c r="G159" i="180"/>
  <c r="P158" i="180"/>
  <c r="M158" i="180"/>
  <c r="J158" i="180"/>
  <c r="G158" i="180"/>
  <c r="P157" i="180"/>
  <c r="M157" i="180"/>
  <c r="J157" i="180"/>
  <c r="G157" i="180"/>
  <c r="P156" i="180"/>
  <c r="M156" i="180"/>
  <c r="J156" i="180"/>
  <c r="G156" i="180"/>
  <c r="P155" i="180"/>
  <c r="M155" i="180"/>
  <c r="J155" i="180"/>
  <c r="G155" i="180"/>
  <c r="P154" i="180"/>
  <c r="M154" i="180"/>
  <c r="J154" i="180"/>
  <c r="G154" i="180"/>
  <c r="P153" i="180"/>
  <c r="M153" i="180"/>
  <c r="J153" i="180"/>
  <c r="G153" i="180"/>
  <c r="P152" i="180"/>
  <c r="M152" i="180"/>
  <c r="J152" i="180"/>
  <c r="G152" i="180"/>
  <c r="P151" i="180"/>
  <c r="M151" i="180"/>
  <c r="J151" i="180"/>
  <c r="G151" i="180"/>
  <c r="P150" i="180"/>
  <c r="M150" i="180"/>
  <c r="J150" i="180"/>
  <c r="G150" i="180"/>
  <c r="P149" i="180"/>
  <c r="M149" i="180"/>
  <c r="J149" i="180"/>
  <c r="G149" i="180"/>
  <c r="P148" i="180"/>
  <c r="M148" i="180"/>
  <c r="J148" i="180"/>
  <c r="G148" i="180"/>
  <c r="P147" i="180"/>
  <c r="M147" i="180"/>
  <c r="J147" i="180"/>
  <c r="G147" i="180"/>
  <c r="P146" i="180"/>
  <c r="M146" i="180"/>
  <c r="J146" i="180"/>
  <c r="G146" i="180"/>
  <c r="P145" i="180"/>
  <c r="M145" i="180"/>
  <c r="J145" i="180"/>
  <c r="G145" i="180"/>
  <c r="P144" i="180"/>
  <c r="M144" i="180"/>
  <c r="J144" i="180"/>
  <c r="G144" i="180"/>
  <c r="P143" i="180"/>
  <c r="M143" i="180"/>
  <c r="J143" i="180"/>
  <c r="G143" i="180"/>
  <c r="P142" i="180"/>
  <c r="M142" i="180"/>
  <c r="J142" i="180"/>
  <c r="G142" i="180"/>
  <c r="P141" i="180"/>
  <c r="M141" i="180"/>
  <c r="J141" i="180"/>
  <c r="G141" i="180"/>
  <c r="P140" i="180"/>
  <c r="M140" i="180"/>
  <c r="J140" i="180"/>
  <c r="G140" i="180"/>
  <c r="P139" i="180"/>
  <c r="M139" i="180"/>
  <c r="J139" i="180"/>
  <c r="G139" i="180"/>
  <c r="P138" i="180"/>
  <c r="M138" i="180"/>
  <c r="J138" i="180"/>
  <c r="G138" i="180"/>
  <c r="P137" i="180"/>
  <c r="M137" i="180"/>
  <c r="J137" i="180"/>
  <c r="G137" i="180"/>
  <c r="P136" i="180"/>
  <c r="M136" i="180"/>
  <c r="J136" i="180"/>
  <c r="G136" i="180"/>
  <c r="P135" i="180"/>
  <c r="M135" i="180"/>
  <c r="J135" i="180"/>
  <c r="G135" i="180"/>
  <c r="P134" i="180"/>
  <c r="M134" i="180"/>
  <c r="J134" i="180"/>
  <c r="G134" i="180"/>
  <c r="P133" i="180"/>
  <c r="M133" i="180"/>
  <c r="J133" i="180"/>
  <c r="G133" i="180"/>
  <c r="P132" i="180"/>
  <c r="M132" i="180"/>
  <c r="J132" i="180"/>
  <c r="G132" i="180"/>
  <c r="P131" i="180"/>
  <c r="M131" i="180"/>
  <c r="J131" i="180"/>
  <c r="G131" i="180"/>
  <c r="P130" i="180"/>
  <c r="M130" i="180"/>
  <c r="J130" i="180"/>
  <c r="G130" i="180"/>
  <c r="P129" i="180"/>
  <c r="M129" i="180"/>
  <c r="J129" i="180"/>
  <c r="G129" i="180"/>
  <c r="P128" i="180"/>
  <c r="M128" i="180"/>
  <c r="J128" i="180"/>
  <c r="G128" i="180"/>
  <c r="P127" i="180"/>
  <c r="M127" i="180"/>
  <c r="J127" i="180"/>
  <c r="G127" i="180"/>
  <c r="P126" i="180"/>
  <c r="M126" i="180"/>
  <c r="J126" i="180"/>
  <c r="G126" i="180"/>
  <c r="P125" i="180"/>
  <c r="M125" i="180"/>
  <c r="J125" i="180"/>
  <c r="G125" i="180"/>
  <c r="P124" i="180"/>
  <c r="M124" i="180"/>
  <c r="J124" i="180"/>
  <c r="G124" i="180"/>
  <c r="P123" i="180"/>
  <c r="M123" i="180"/>
  <c r="J123" i="180"/>
  <c r="G123" i="180"/>
  <c r="P122" i="180"/>
  <c r="M122" i="180"/>
  <c r="J122" i="180"/>
  <c r="G122" i="180"/>
  <c r="P121" i="180"/>
  <c r="M121" i="180"/>
  <c r="J121" i="180"/>
  <c r="G121" i="180"/>
  <c r="P120" i="180"/>
  <c r="M120" i="180"/>
  <c r="J120" i="180"/>
  <c r="G120" i="180"/>
  <c r="P119" i="180"/>
  <c r="M119" i="180"/>
  <c r="J119" i="180"/>
  <c r="G119" i="180"/>
  <c r="P118" i="180"/>
  <c r="M118" i="180"/>
  <c r="J118" i="180"/>
  <c r="G118" i="180"/>
  <c r="P117" i="180"/>
  <c r="M117" i="180"/>
  <c r="J117" i="180"/>
  <c r="G117" i="180"/>
  <c r="P116" i="180"/>
  <c r="M116" i="180"/>
  <c r="J116" i="180"/>
  <c r="G116" i="180"/>
  <c r="P115" i="180"/>
  <c r="M115" i="180"/>
  <c r="J115" i="180"/>
  <c r="G115" i="180"/>
  <c r="P114" i="180"/>
  <c r="M114" i="180"/>
  <c r="J114" i="180"/>
  <c r="G114" i="180"/>
  <c r="P113" i="180"/>
  <c r="M113" i="180"/>
  <c r="J113" i="180"/>
  <c r="G113" i="180"/>
  <c r="P112" i="180"/>
  <c r="M112" i="180"/>
  <c r="J112" i="180"/>
  <c r="G112" i="180"/>
  <c r="P111" i="180"/>
  <c r="M111" i="180"/>
  <c r="J111" i="180"/>
  <c r="G111" i="180"/>
  <c r="P110" i="180"/>
  <c r="M110" i="180"/>
  <c r="J110" i="180"/>
  <c r="G110" i="180"/>
  <c r="P109" i="180"/>
  <c r="M109" i="180"/>
  <c r="J109" i="180"/>
  <c r="G109" i="180"/>
  <c r="P108" i="180"/>
  <c r="M108" i="180"/>
  <c r="J108" i="180"/>
  <c r="G108" i="180"/>
  <c r="P107" i="180"/>
  <c r="M107" i="180"/>
  <c r="J107" i="180"/>
  <c r="G107" i="180"/>
  <c r="P106" i="180"/>
  <c r="M106" i="180"/>
  <c r="J106" i="180"/>
  <c r="G106" i="180"/>
  <c r="P105" i="180"/>
  <c r="M105" i="180"/>
  <c r="J105" i="180"/>
  <c r="G105" i="180"/>
  <c r="P104" i="180"/>
  <c r="M104" i="180"/>
  <c r="J104" i="180"/>
  <c r="G104" i="180"/>
  <c r="P103" i="180"/>
  <c r="M103" i="180"/>
  <c r="J103" i="180"/>
  <c r="G103" i="180"/>
  <c r="P102" i="180"/>
  <c r="M102" i="180"/>
  <c r="G102" i="180"/>
  <c r="P101" i="180"/>
  <c r="M101" i="180"/>
  <c r="G101" i="180"/>
  <c r="P100" i="180"/>
  <c r="M100" i="180"/>
  <c r="J100" i="180"/>
  <c r="G100" i="180"/>
  <c r="P99" i="180"/>
  <c r="M99" i="180"/>
  <c r="J99" i="180"/>
  <c r="G99" i="180"/>
  <c r="P98" i="180"/>
  <c r="M98" i="180"/>
  <c r="J98" i="180"/>
  <c r="G98" i="180"/>
  <c r="P97" i="180"/>
  <c r="M97" i="180"/>
  <c r="J97" i="180"/>
  <c r="G97" i="180"/>
  <c r="P96" i="180"/>
  <c r="M96" i="180"/>
  <c r="J96" i="180"/>
  <c r="G96" i="180"/>
  <c r="P95" i="180"/>
  <c r="M95" i="180"/>
  <c r="J95" i="180"/>
  <c r="G95" i="180"/>
  <c r="P94" i="180"/>
  <c r="M94" i="180"/>
  <c r="J94" i="180"/>
  <c r="G94" i="180"/>
  <c r="P93" i="180"/>
  <c r="M93" i="180"/>
  <c r="J93" i="180"/>
  <c r="G93" i="180"/>
  <c r="P92" i="180"/>
  <c r="M92" i="180"/>
  <c r="J92" i="180"/>
  <c r="G92" i="180"/>
  <c r="P91" i="180"/>
  <c r="M91" i="180"/>
  <c r="J91" i="180"/>
  <c r="G91" i="180"/>
  <c r="P90" i="180"/>
  <c r="M90" i="180"/>
  <c r="J90" i="180"/>
  <c r="G90" i="180"/>
  <c r="P89" i="180"/>
  <c r="M89" i="180"/>
  <c r="J89" i="180"/>
  <c r="G89" i="180"/>
  <c r="P88" i="180"/>
  <c r="M88" i="180"/>
  <c r="J88" i="180"/>
  <c r="G88" i="180"/>
  <c r="P87" i="180"/>
  <c r="M87" i="180"/>
  <c r="J87" i="180"/>
  <c r="G87" i="180"/>
  <c r="P86" i="180"/>
  <c r="M86" i="180"/>
  <c r="J86" i="180"/>
  <c r="G86" i="180"/>
  <c r="P85" i="180"/>
  <c r="M85" i="180"/>
  <c r="J85" i="180"/>
  <c r="G85" i="180"/>
  <c r="P84" i="180"/>
  <c r="M84" i="180"/>
  <c r="J84" i="180"/>
  <c r="G84" i="180"/>
  <c r="P83" i="180"/>
  <c r="M83" i="180"/>
  <c r="J83" i="180"/>
  <c r="G83" i="180"/>
  <c r="P82" i="180"/>
  <c r="M82" i="180"/>
  <c r="J82" i="180"/>
  <c r="G82" i="180"/>
  <c r="P81" i="180"/>
  <c r="M81" i="180"/>
  <c r="J81" i="180"/>
  <c r="G81" i="180"/>
  <c r="P80" i="180"/>
  <c r="M80" i="180"/>
  <c r="J80" i="180"/>
  <c r="G80" i="180"/>
  <c r="P79" i="180"/>
  <c r="M79" i="180"/>
  <c r="J79" i="180"/>
  <c r="G79" i="180"/>
  <c r="P78" i="180"/>
  <c r="M78" i="180"/>
  <c r="J78" i="180"/>
  <c r="G78" i="180"/>
  <c r="P77" i="180"/>
  <c r="M77" i="180"/>
  <c r="J77" i="180"/>
  <c r="G77" i="180"/>
  <c r="P76" i="180"/>
  <c r="M76" i="180"/>
  <c r="J76" i="180"/>
  <c r="G76" i="180"/>
  <c r="P75" i="180"/>
  <c r="M75" i="180"/>
  <c r="J75" i="180"/>
  <c r="G75" i="180"/>
  <c r="P74" i="180"/>
  <c r="M74" i="180"/>
  <c r="J74" i="180"/>
  <c r="G74" i="180"/>
  <c r="P73" i="180"/>
  <c r="M73" i="180"/>
  <c r="J73" i="180"/>
  <c r="G73" i="180"/>
  <c r="P72" i="180"/>
  <c r="M72" i="180"/>
  <c r="J72" i="180"/>
  <c r="G72" i="180"/>
  <c r="P71" i="180"/>
  <c r="M71" i="180"/>
  <c r="J71" i="180"/>
  <c r="G71" i="180"/>
  <c r="P70" i="180"/>
  <c r="M70" i="180"/>
  <c r="J70" i="180"/>
  <c r="G70" i="180"/>
  <c r="P69" i="180"/>
  <c r="M69" i="180"/>
  <c r="J69" i="180"/>
  <c r="G69" i="180"/>
  <c r="P68" i="180"/>
  <c r="M68" i="180"/>
  <c r="J68" i="180"/>
  <c r="G68" i="180"/>
  <c r="P67" i="180"/>
  <c r="M67" i="180"/>
  <c r="J67" i="180"/>
  <c r="G67" i="180"/>
  <c r="P66" i="180"/>
  <c r="M66" i="180"/>
  <c r="J66" i="180"/>
  <c r="G66" i="180"/>
  <c r="P65" i="180"/>
  <c r="M65" i="180"/>
  <c r="J65" i="180"/>
  <c r="G65" i="180"/>
  <c r="P64" i="180"/>
  <c r="M64" i="180"/>
  <c r="J64" i="180"/>
  <c r="G64" i="180"/>
  <c r="P63" i="180"/>
  <c r="M63" i="180"/>
  <c r="J63" i="180"/>
  <c r="G63" i="180"/>
  <c r="P62" i="180"/>
  <c r="M62" i="180"/>
  <c r="J62" i="180"/>
  <c r="G62" i="180"/>
  <c r="P61" i="180"/>
  <c r="M61" i="180"/>
  <c r="J61" i="180"/>
  <c r="G61" i="180"/>
  <c r="P60" i="180"/>
  <c r="M60" i="180"/>
  <c r="J60" i="180"/>
  <c r="G60" i="180"/>
  <c r="P59" i="180"/>
  <c r="M59" i="180"/>
  <c r="J59" i="180"/>
  <c r="G59" i="180"/>
  <c r="P58" i="180"/>
  <c r="M58" i="180"/>
  <c r="J58" i="180"/>
  <c r="G58" i="180"/>
  <c r="P57" i="180"/>
  <c r="M57" i="180"/>
  <c r="J57" i="180"/>
  <c r="G57" i="180"/>
  <c r="P56" i="180"/>
  <c r="M56" i="180"/>
  <c r="J56" i="180"/>
  <c r="G56" i="180"/>
  <c r="P55" i="180"/>
  <c r="M55" i="180"/>
  <c r="J55" i="180"/>
  <c r="G55" i="180"/>
  <c r="P54" i="180"/>
  <c r="M54" i="180"/>
  <c r="J54" i="180"/>
  <c r="G54" i="180"/>
  <c r="P53" i="180"/>
  <c r="M53" i="180"/>
  <c r="J53" i="180"/>
  <c r="G53" i="180"/>
  <c r="P52" i="180"/>
  <c r="M52" i="180"/>
  <c r="J52" i="180"/>
  <c r="G52" i="180"/>
  <c r="P51" i="180"/>
  <c r="M51" i="180"/>
  <c r="J51" i="180"/>
  <c r="G51" i="180"/>
  <c r="P50" i="180"/>
  <c r="M50" i="180"/>
  <c r="J50" i="180"/>
  <c r="G50" i="180"/>
  <c r="P49" i="180"/>
  <c r="M49" i="180"/>
  <c r="J49" i="180"/>
  <c r="G49" i="180"/>
  <c r="P48" i="180"/>
  <c r="M48" i="180"/>
  <c r="J48" i="180"/>
  <c r="G48" i="180"/>
  <c r="P47" i="180"/>
  <c r="M47" i="180"/>
  <c r="J47" i="180"/>
  <c r="G47" i="180"/>
  <c r="P46" i="180"/>
  <c r="M46" i="180"/>
  <c r="J46" i="180"/>
  <c r="G46" i="180"/>
  <c r="P45" i="180"/>
  <c r="M45" i="180"/>
  <c r="J45" i="180"/>
  <c r="G45" i="180"/>
  <c r="P44" i="180"/>
  <c r="M44" i="180"/>
  <c r="J44" i="180"/>
  <c r="G44" i="180"/>
  <c r="P43" i="180"/>
  <c r="M43" i="180"/>
  <c r="J43" i="180"/>
  <c r="G43" i="180"/>
  <c r="P42" i="180"/>
  <c r="M42" i="180"/>
  <c r="J42" i="180"/>
  <c r="G42" i="180"/>
  <c r="P41" i="180"/>
  <c r="M41" i="180"/>
  <c r="J41" i="180"/>
  <c r="G41" i="180"/>
  <c r="P40" i="180"/>
  <c r="M40" i="180"/>
  <c r="J40" i="180"/>
  <c r="G40" i="180"/>
  <c r="P39" i="180"/>
  <c r="M39" i="180"/>
  <c r="J39" i="180"/>
  <c r="G39" i="180"/>
  <c r="P38" i="180"/>
  <c r="M38" i="180"/>
  <c r="J38" i="180"/>
  <c r="G38" i="180"/>
  <c r="P37" i="180"/>
  <c r="M37" i="180"/>
  <c r="J37" i="180"/>
  <c r="G37" i="180"/>
  <c r="P36" i="180"/>
  <c r="M36" i="180"/>
  <c r="J36" i="180"/>
  <c r="G36" i="180"/>
  <c r="P35" i="180"/>
  <c r="M35" i="180"/>
  <c r="J35" i="180"/>
  <c r="G35" i="180"/>
  <c r="P34" i="180"/>
  <c r="M34" i="180"/>
  <c r="J34" i="180"/>
  <c r="G34" i="180"/>
  <c r="P33" i="180"/>
  <c r="M33" i="180"/>
  <c r="J33" i="180"/>
  <c r="G33" i="180"/>
  <c r="P32" i="180"/>
  <c r="M32" i="180"/>
  <c r="J32" i="180"/>
  <c r="G32" i="180"/>
  <c r="P31" i="180"/>
  <c r="M31" i="180"/>
  <c r="J31" i="180"/>
  <c r="G31" i="180"/>
  <c r="P30" i="180"/>
  <c r="M30" i="180"/>
  <c r="J30" i="180"/>
  <c r="G30" i="180"/>
  <c r="P29" i="180"/>
  <c r="M29" i="180"/>
  <c r="J29" i="180"/>
  <c r="G29" i="180"/>
  <c r="P28" i="180"/>
  <c r="M28" i="180"/>
  <c r="J28" i="180"/>
  <c r="G28" i="180"/>
  <c r="P27" i="180"/>
  <c r="M27" i="180"/>
  <c r="J27" i="180"/>
  <c r="G27" i="180"/>
  <c r="P26" i="180"/>
  <c r="M26" i="180"/>
  <c r="J26" i="180"/>
  <c r="G26" i="180"/>
  <c r="P25" i="180"/>
  <c r="M25" i="180"/>
  <c r="J25" i="180"/>
  <c r="G25" i="180"/>
  <c r="P24" i="180"/>
  <c r="M24" i="180"/>
  <c r="J24" i="180"/>
  <c r="G24" i="180"/>
  <c r="P23" i="180"/>
  <c r="M23" i="180"/>
  <c r="J23" i="180"/>
  <c r="G23" i="180"/>
  <c r="P22" i="180"/>
  <c r="M22" i="180"/>
  <c r="J22" i="180"/>
  <c r="G22" i="180"/>
  <c r="P21" i="180"/>
  <c r="M21" i="180"/>
  <c r="J21" i="180"/>
  <c r="G21" i="180"/>
  <c r="P20" i="180"/>
  <c r="M20" i="180"/>
  <c r="J20" i="180"/>
  <c r="G20" i="180"/>
  <c r="I14" i="180"/>
  <c r="H14" i="180"/>
  <c r="D13" i="180"/>
  <c r="D12" i="180"/>
  <c r="P228" i="179"/>
  <c r="M228" i="179"/>
  <c r="J228" i="179"/>
  <c r="G228" i="179"/>
  <c r="P227" i="179"/>
  <c r="M227" i="179"/>
  <c r="J227" i="179"/>
  <c r="G227" i="179"/>
  <c r="P226" i="179"/>
  <c r="M226" i="179"/>
  <c r="J226" i="179"/>
  <c r="G226" i="179"/>
  <c r="P225" i="179"/>
  <c r="M225" i="179"/>
  <c r="J225" i="179"/>
  <c r="G225" i="179"/>
  <c r="P224" i="179"/>
  <c r="M224" i="179"/>
  <c r="J224" i="179"/>
  <c r="G224" i="179"/>
  <c r="P223" i="179"/>
  <c r="M223" i="179"/>
  <c r="J223" i="179"/>
  <c r="G223" i="179"/>
  <c r="P222" i="179"/>
  <c r="M222" i="179"/>
  <c r="J222" i="179"/>
  <c r="G222" i="179"/>
  <c r="P221" i="179"/>
  <c r="M221" i="179"/>
  <c r="J221" i="179"/>
  <c r="G221" i="179"/>
  <c r="P220" i="179"/>
  <c r="M220" i="179"/>
  <c r="J220" i="179"/>
  <c r="G220" i="179"/>
  <c r="P219" i="179"/>
  <c r="M219" i="179"/>
  <c r="J219" i="179"/>
  <c r="G219" i="179"/>
  <c r="P218" i="179"/>
  <c r="M218" i="179"/>
  <c r="J218" i="179"/>
  <c r="G218" i="179"/>
  <c r="P217" i="179"/>
  <c r="M217" i="179"/>
  <c r="J217" i="179"/>
  <c r="G217" i="179"/>
  <c r="P216" i="179"/>
  <c r="M216" i="179"/>
  <c r="J216" i="179"/>
  <c r="G216" i="179"/>
  <c r="P215" i="179"/>
  <c r="M215" i="179"/>
  <c r="J215" i="179"/>
  <c r="G215" i="179"/>
  <c r="P214" i="179"/>
  <c r="M214" i="179"/>
  <c r="J214" i="179"/>
  <c r="G214" i="179"/>
  <c r="P213" i="179"/>
  <c r="M213" i="179"/>
  <c r="J213" i="179"/>
  <c r="G213" i="179"/>
  <c r="P212" i="179"/>
  <c r="M212" i="179"/>
  <c r="J212" i="179"/>
  <c r="G212" i="179"/>
  <c r="P211" i="179"/>
  <c r="M211" i="179"/>
  <c r="J211" i="179"/>
  <c r="G211" i="179"/>
  <c r="P210" i="179"/>
  <c r="M210" i="179"/>
  <c r="J210" i="179"/>
  <c r="G210" i="179"/>
  <c r="P209" i="179"/>
  <c r="M209" i="179"/>
  <c r="J209" i="179"/>
  <c r="G209" i="179"/>
  <c r="P208" i="179"/>
  <c r="M208" i="179"/>
  <c r="J208" i="179"/>
  <c r="G208" i="179"/>
  <c r="P207" i="179"/>
  <c r="M207" i="179"/>
  <c r="J207" i="179"/>
  <c r="G207" i="179"/>
  <c r="P206" i="179"/>
  <c r="M206" i="179"/>
  <c r="J206" i="179"/>
  <c r="G206" i="179"/>
  <c r="P205" i="179"/>
  <c r="M205" i="179"/>
  <c r="J205" i="179"/>
  <c r="G205" i="179"/>
  <c r="P204" i="179"/>
  <c r="M204" i="179"/>
  <c r="J204" i="179"/>
  <c r="G204" i="179"/>
  <c r="P203" i="179"/>
  <c r="M203" i="179"/>
  <c r="J203" i="179"/>
  <c r="G203" i="179"/>
  <c r="P202" i="179"/>
  <c r="M202" i="179"/>
  <c r="J202" i="179"/>
  <c r="G202" i="179"/>
  <c r="P201" i="179"/>
  <c r="M201" i="179"/>
  <c r="J201" i="179"/>
  <c r="G201" i="179"/>
  <c r="P200" i="179"/>
  <c r="M200" i="179"/>
  <c r="J200" i="179"/>
  <c r="G200" i="179"/>
  <c r="P199" i="179"/>
  <c r="M199" i="179"/>
  <c r="J199" i="179"/>
  <c r="G199" i="179"/>
  <c r="P198" i="179"/>
  <c r="M198" i="179"/>
  <c r="J198" i="179"/>
  <c r="G198" i="179"/>
  <c r="P197" i="179"/>
  <c r="M197" i="179"/>
  <c r="J197" i="179"/>
  <c r="G197" i="179"/>
  <c r="P196" i="179"/>
  <c r="M196" i="179"/>
  <c r="J196" i="179"/>
  <c r="G196" i="179"/>
  <c r="P195" i="179"/>
  <c r="M195" i="179"/>
  <c r="J195" i="179"/>
  <c r="G195" i="179"/>
  <c r="P194" i="179"/>
  <c r="M194" i="179"/>
  <c r="G194" i="179"/>
  <c r="P193" i="179"/>
  <c r="M193" i="179"/>
  <c r="G193" i="179"/>
  <c r="P192" i="179"/>
  <c r="M192" i="179"/>
  <c r="J192" i="179"/>
  <c r="G192" i="179"/>
  <c r="P191" i="179"/>
  <c r="M191" i="179"/>
  <c r="J191" i="179"/>
  <c r="G191" i="179"/>
  <c r="P190" i="179"/>
  <c r="M190" i="179"/>
  <c r="J190" i="179"/>
  <c r="G190" i="179"/>
  <c r="P189" i="179"/>
  <c r="M189" i="179"/>
  <c r="J189" i="179"/>
  <c r="G189" i="179"/>
  <c r="P188" i="179"/>
  <c r="M188" i="179"/>
  <c r="J188" i="179"/>
  <c r="G188" i="179"/>
  <c r="P187" i="179"/>
  <c r="M187" i="179"/>
  <c r="J187" i="179"/>
  <c r="G187" i="179"/>
  <c r="P186" i="179"/>
  <c r="M186" i="179"/>
  <c r="J186" i="179"/>
  <c r="G186" i="179"/>
  <c r="P185" i="179"/>
  <c r="M185" i="179"/>
  <c r="J185" i="179"/>
  <c r="G185" i="179"/>
  <c r="P184" i="179"/>
  <c r="M184" i="179"/>
  <c r="J184" i="179"/>
  <c r="G184" i="179"/>
  <c r="P183" i="179"/>
  <c r="M183" i="179"/>
  <c r="J183" i="179"/>
  <c r="G183" i="179"/>
  <c r="P182" i="179"/>
  <c r="M182" i="179"/>
  <c r="J182" i="179"/>
  <c r="G182" i="179"/>
  <c r="M181" i="179"/>
  <c r="J181" i="179"/>
  <c r="G181" i="179"/>
  <c r="M180" i="179"/>
  <c r="J180" i="179"/>
  <c r="G180" i="179"/>
  <c r="M179" i="179"/>
  <c r="J179" i="179"/>
  <c r="G179" i="179"/>
  <c r="M178" i="179"/>
  <c r="J178" i="179"/>
  <c r="G178" i="179"/>
  <c r="M177" i="179"/>
  <c r="J177" i="179"/>
  <c r="G177" i="179"/>
  <c r="M176" i="179"/>
  <c r="J176" i="179"/>
  <c r="G176" i="179"/>
  <c r="P175" i="179"/>
  <c r="M175" i="179"/>
  <c r="J175" i="179"/>
  <c r="G175" i="179"/>
  <c r="P174" i="179"/>
  <c r="M174" i="179"/>
  <c r="J174" i="179"/>
  <c r="G174" i="179"/>
  <c r="P173" i="179"/>
  <c r="M173" i="179"/>
  <c r="J173" i="179"/>
  <c r="G173" i="179"/>
  <c r="P172" i="179"/>
  <c r="M172" i="179"/>
  <c r="J172" i="179"/>
  <c r="G172" i="179"/>
  <c r="P171" i="179"/>
  <c r="M171" i="179"/>
  <c r="J171" i="179"/>
  <c r="G171" i="179"/>
  <c r="P170" i="179"/>
  <c r="M170" i="179"/>
  <c r="J170" i="179"/>
  <c r="G170" i="179"/>
  <c r="P169" i="179"/>
  <c r="M169" i="179"/>
  <c r="J169" i="179"/>
  <c r="G169" i="179"/>
  <c r="P168" i="179"/>
  <c r="M168" i="179"/>
  <c r="J168" i="179"/>
  <c r="G168" i="179"/>
  <c r="P167" i="179"/>
  <c r="M167" i="179"/>
  <c r="J167" i="179"/>
  <c r="G167" i="179"/>
  <c r="P166" i="179"/>
  <c r="M166" i="179"/>
  <c r="J166" i="179"/>
  <c r="G166" i="179"/>
  <c r="P165" i="179"/>
  <c r="M165" i="179"/>
  <c r="J165" i="179"/>
  <c r="G165" i="179"/>
  <c r="P164" i="179"/>
  <c r="M164" i="179"/>
  <c r="J164" i="179"/>
  <c r="G164" i="179"/>
  <c r="P163" i="179"/>
  <c r="M163" i="179"/>
  <c r="J163" i="179"/>
  <c r="G163" i="179"/>
  <c r="P162" i="179"/>
  <c r="M162" i="179"/>
  <c r="J162" i="179"/>
  <c r="G162" i="179"/>
  <c r="P161" i="179"/>
  <c r="M161" i="179"/>
  <c r="J161" i="179"/>
  <c r="G161" i="179"/>
  <c r="P160" i="179"/>
  <c r="J160" i="179"/>
  <c r="G160" i="179"/>
  <c r="P159" i="179"/>
  <c r="J159" i="179"/>
  <c r="G159" i="179"/>
  <c r="P158" i="179"/>
  <c r="J158" i="179"/>
  <c r="G158" i="179"/>
  <c r="P157" i="179"/>
  <c r="M157" i="179"/>
  <c r="J157" i="179"/>
  <c r="G157" i="179"/>
  <c r="P156" i="179"/>
  <c r="M156" i="179"/>
  <c r="J156" i="179"/>
  <c r="G156" i="179"/>
  <c r="P155" i="179"/>
  <c r="M155" i="179"/>
  <c r="J155" i="179"/>
  <c r="G155" i="179"/>
  <c r="P154" i="179"/>
  <c r="M154" i="179"/>
  <c r="J154" i="179"/>
  <c r="G154" i="179"/>
  <c r="P153" i="179"/>
  <c r="M153" i="179"/>
  <c r="J153" i="179"/>
  <c r="G153" i="179"/>
  <c r="P152" i="179"/>
  <c r="M152" i="179"/>
  <c r="J152" i="179"/>
  <c r="G152" i="179"/>
  <c r="P151" i="179"/>
  <c r="M151" i="179"/>
  <c r="J151" i="179"/>
  <c r="G151" i="179"/>
  <c r="P150" i="179"/>
  <c r="M150" i="179"/>
  <c r="J150" i="179"/>
  <c r="G150" i="179"/>
  <c r="P149" i="179"/>
  <c r="M149" i="179"/>
  <c r="J149" i="179"/>
  <c r="G149" i="179"/>
  <c r="P148" i="179"/>
  <c r="M148" i="179"/>
  <c r="J148" i="179"/>
  <c r="G148" i="179"/>
  <c r="P147" i="179"/>
  <c r="M147" i="179"/>
  <c r="J147" i="179"/>
  <c r="G147" i="179"/>
  <c r="P146" i="179"/>
  <c r="M146" i="179"/>
  <c r="J146" i="179"/>
  <c r="G146" i="179"/>
  <c r="P145" i="179"/>
  <c r="M145" i="179"/>
  <c r="J145" i="179"/>
  <c r="G145" i="179"/>
  <c r="P144" i="179"/>
  <c r="M144" i="179"/>
  <c r="J144" i="179"/>
  <c r="G144" i="179"/>
  <c r="P143" i="179"/>
  <c r="M143" i="179"/>
  <c r="J143" i="179"/>
  <c r="G143" i="179"/>
  <c r="P142" i="179"/>
  <c r="M142" i="179"/>
  <c r="J142" i="179"/>
  <c r="G142" i="179"/>
  <c r="P141" i="179"/>
  <c r="M141" i="179"/>
  <c r="J141" i="179"/>
  <c r="G141" i="179"/>
  <c r="P140" i="179"/>
  <c r="M140" i="179"/>
  <c r="J140" i="179"/>
  <c r="G140" i="179"/>
  <c r="P139" i="179"/>
  <c r="M139" i="179"/>
  <c r="J139" i="179"/>
  <c r="G139" i="179"/>
  <c r="P138" i="179"/>
  <c r="M138" i="179"/>
  <c r="J138" i="179"/>
  <c r="G138" i="179"/>
  <c r="P137" i="179"/>
  <c r="M137" i="179"/>
  <c r="J137" i="179"/>
  <c r="G137" i="179"/>
  <c r="P136" i="179"/>
  <c r="M136" i="179"/>
  <c r="J136" i="179"/>
  <c r="G136" i="179"/>
  <c r="P135" i="179"/>
  <c r="M135" i="179"/>
  <c r="J135" i="179"/>
  <c r="G135" i="179"/>
  <c r="P134" i="179"/>
  <c r="M134" i="179"/>
  <c r="J134" i="179"/>
  <c r="G134" i="179"/>
  <c r="P133" i="179"/>
  <c r="M133" i="179"/>
  <c r="J133" i="179"/>
  <c r="G133" i="179"/>
  <c r="P132" i="179"/>
  <c r="M132" i="179"/>
  <c r="J132" i="179"/>
  <c r="G132" i="179"/>
  <c r="P131" i="179"/>
  <c r="M131" i="179"/>
  <c r="J131" i="179"/>
  <c r="G131" i="179"/>
  <c r="P130" i="179"/>
  <c r="M130" i="179"/>
  <c r="J130" i="179"/>
  <c r="G130" i="179"/>
  <c r="P129" i="179"/>
  <c r="M129" i="179"/>
  <c r="J129" i="179"/>
  <c r="G129" i="179"/>
  <c r="P128" i="179"/>
  <c r="M128" i="179"/>
  <c r="J128" i="179"/>
  <c r="G128" i="179"/>
  <c r="P127" i="179"/>
  <c r="M127" i="179"/>
  <c r="J127" i="179"/>
  <c r="G127" i="179"/>
  <c r="P126" i="179"/>
  <c r="M126" i="179"/>
  <c r="J126" i="179"/>
  <c r="G126" i="179"/>
  <c r="P125" i="179"/>
  <c r="M125" i="179"/>
  <c r="J125" i="179"/>
  <c r="G125" i="179"/>
  <c r="P124" i="179"/>
  <c r="M124" i="179"/>
  <c r="J124" i="179"/>
  <c r="G124" i="179"/>
  <c r="P123" i="179"/>
  <c r="M123" i="179"/>
  <c r="J123" i="179"/>
  <c r="G123" i="179"/>
  <c r="P122" i="179"/>
  <c r="M122" i="179"/>
  <c r="J122" i="179"/>
  <c r="G122" i="179"/>
  <c r="P121" i="179"/>
  <c r="M121" i="179"/>
  <c r="J121" i="179"/>
  <c r="G121" i="179"/>
  <c r="P120" i="179"/>
  <c r="M120" i="179"/>
  <c r="J120" i="179"/>
  <c r="G120" i="179"/>
  <c r="P119" i="179"/>
  <c r="M119" i="179"/>
  <c r="J119" i="179"/>
  <c r="G119" i="179"/>
  <c r="P118" i="179"/>
  <c r="M118" i="179"/>
  <c r="J118" i="179"/>
  <c r="G118" i="179"/>
  <c r="P117" i="179"/>
  <c r="M117" i="179"/>
  <c r="J117" i="179"/>
  <c r="G117" i="179"/>
  <c r="P116" i="179"/>
  <c r="M116" i="179"/>
  <c r="J116" i="179"/>
  <c r="G116" i="179"/>
  <c r="P115" i="179"/>
  <c r="M115" i="179"/>
  <c r="J115" i="179"/>
  <c r="G115" i="179"/>
  <c r="P114" i="179"/>
  <c r="M114" i="179"/>
  <c r="J114" i="179"/>
  <c r="G114" i="179"/>
  <c r="P113" i="179"/>
  <c r="M113" i="179"/>
  <c r="J113" i="179"/>
  <c r="G113" i="179"/>
  <c r="P112" i="179"/>
  <c r="M112" i="179"/>
  <c r="J112" i="179"/>
  <c r="G112" i="179"/>
  <c r="P111" i="179"/>
  <c r="M111" i="179"/>
  <c r="J111" i="179"/>
  <c r="G111" i="179"/>
  <c r="P110" i="179"/>
  <c r="M110" i="179"/>
  <c r="J110" i="179"/>
  <c r="G110" i="179"/>
  <c r="P109" i="179"/>
  <c r="M109" i="179"/>
  <c r="J109" i="179"/>
  <c r="G109" i="179"/>
  <c r="P108" i="179"/>
  <c r="M108" i="179"/>
  <c r="J108" i="179"/>
  <c r="G108" i="179"/>
  <c r="P107" i="179"/>
  <c r="M107" i="179"/>
  <c r="J107" i="179"/>
  <c r="G107" i="179"/>
  <c r="P106" i="179"/>
  <c r="M106" i="179"/>
  <c r="J106" i="179"/>
  <c r="G106" i="179"/>
  <c r="P105" i="179"/>
  <c r="M105" i="179"/>
  <c r="J105" i="179"/>
  <c r="G105" i="179"/>
  <c r="P104" i="179"/>
  <c r="M104" i="179"/>
  <c r="J104" i="179"/>
  <c r="G104" i="179"/>
  <c r="P103" i="179"/>
  <c r="M103" i="179"/>
  <c r="J103" i="179"/>
  <c r="G103" i="179"/>
  <c r="P102" i="179"/>
  <c r="M102" i="179"/>
  <c r="G102" i="179"/>
  <c r="P101" i="179"/>
  <c r="M101" i="179"/>
  <c r="G101" i="179"/>
  <c r="P100" i="179"/>
  <c r="M100" i="179"/>
  <c r="J100" i="179"/>
  <c r="G100" i="179"/>
  <c r="P99" i="179"/>
  <c r="M99" i="179"/>
  <c r="J99" i="179"/>
  <c r="G99" i="179"/>
  <c r="P98" i="179"/>
  <c r="M98" i="179"/>
  <c r="J98" i="179"/>
  <c r="G98" i="179"/>
  <c r="P97" i="179"/>
  <c r="M97" i="179"/>
  <c r="J97" i="179"/>
  <c r="G97" i="179"/>
  <c r="P96" i="179"/>
  <c r="M96" i="179"/>
  <c r="J96" i="179"/>
  <c r="G96" i="179"/>
  <c r="P95" i="179"/>
  <c r="M95" i="179"/>
  <c r="J95" i="179"/>
  <c r="G95" i="179"/>
  <c r="P94" i="179"/>
  <c r="M94" i="179"/>
  <c r="J94" i="179"/>
  <c r="G94" i="179"/>
  <c r="P93" i="179"/>
  <c r="M93" i="179"/>
  <c r="J93" i="179"/>
  <c r="G93" i="179"/>
  <c r="P92" i="179"/>
  <c r="M92" i="179"/>
  <c r="J92" i="179"/>
  <c r="G92" i="179"/>
  <c r="P91" i="179"/>
  <c r="M91" i="179"/>
  <c r="J91" i="179"/>
  <c r="G91" i="179"/>
  <c r="P90" i="179"/>
  <c r="M90" i="179"/>
  <c r="J90" i="179"/>
  <c r="G90" i="179"/>
  <c r="P89" i="179"/>
  <c r="M89" i="179"/>
  <c r="J89" i="179"/>
  <c r="G89" i="179"/>
  <c r="P88" i="179"/>
  <c r="M88" i="179"/>
  <c r="J88" i="179"/>
  <c r="G88" i="179"/>
  <c r="P87" i="179"/>
  <c r="M87" i="179"/>
  <c r="J87" i="179"/>
  <c r="G87" i="179"/>
  <c r="P86" i="179"/>
  <c r="M86" i="179"/>
  <c r="J86" i="179"/>
  <c r="G86" i="179"/>
  <c r="P85" i="179"/>
  <c r="M85" i="179"/>
  <c r="J85" i="179"/>
  <c r="G85" i="179"/>
  <c r="P84" i="179"/>
  <c r="M84" i="179"/>
  <c r="J84" i="179"/>
  <c r="G84" i="179"/>
  <c r="P83" i="179"/>
  <c r="M83" i="179"/>
  <c r="J83" i="179"/>
  <c r="G83" i="179"/>
  <c r="P82" i="179"/>
  <c r="M82" i="179"/>
  <c r="J82" i="179"/>
  <c r="G82" i="179"/>
  <c r="P81" i="179"/>
  <c r="M81" i="179"/>
  <c r="J81" i="179"/>
  <c r="G81" i="179"/>
  <c r="P80" i="179"/>
  <c r="M80" i="179"/>
  <c r="J80" i="179"/>
  <c r="G80" i="179"/>
  <c r="P79" i="179"/>
  <c r="M79" i="179"/>
  <c r="J79" i="179"/>
  <c r="G79" i="179"/>
  <c r="P78" i="179"/>
  <c r="M78" i="179"/>
  <c r="J78" i="179"/>
  <c r="G78" i="179"/>
  <c r="P77" i="179"/>
  <c r="M77" i="179"/>
  <c r="J77" i="179"/>
  <c r="G77" i="179"/>
  <c r="P76" i="179"/>
  <c r="M76" i="179"/>
  <c r="J76" i="179"/>
  <c r="G76" i="179"/>
  <c r="P75" i="179"/>
  <c r="M75" i="179"/>
  <c r="J75" i="179"/>
  <c r="G75" i="179"/>
  <c r="P74" i="179"/>
  <c r="M74" i="179"/>
  <c r="J74" i="179"/>
  <c r="G74" i="179"/>
  <c r="P73" i="179"/>
  <c r="M73" i="179"/>
  <c r="J73" i="179"/>
  <c r="G73" i="179"/>
  <c r="P72" i="179"/>
  <c r="M72" i="179"/>
  <c r="J72" i="179"/>
  <c r="G72" i="179"/>
  <c r="P71" i="179"/>
  <c r="M71" i="179"/>
  <c r="J71" i="179"/>
  <c r="G71" i="179"/>
  <c r="P70" i="179"/>
  <c r="M70" i="179"/>
  <c r="J70" i="179"/>
  <c r="G70" i="179"/>
  <c r="P69" i="179"/>
  <c r="M69" i="179"/>
  <c r="J69" i="179"/>
  <c r="G69" i="179"/>
  <c r="P68" i="179"/>
  <c r="M68" i="179"/>
  <c r="J68" i="179"/>
  <c r="G68" i="179"/>
  <c r="P67" i="179"/>
  <c r="M67" i="179"/>
  <c r="J67" i="179"/>
  <c r="G67" i="179"/>
  <c r="P66" i="179"/>
  <c r="M66" i="179"/>
  <c r="J66" i="179"/>
  <c r="G66" i="179"/>
  <c r="P65" i="179"/>
  <c r="M65" i="179"/>
  <c r="J65" i="179"/>
  <c r="G65" i="179"/>
  <c r="P64" i="179"/>
  <c r="M64" i="179"/>
  <c r="J64" i="179"/>
  <c r="G64" i="179"/>
  <c r="P63" i="179"/>
  <c r="M63" i="179"/>
  <c r="J63" i="179"/>
  <c r="G63" i="179"/>
  <c r="P62" i="179"/>
  <c r="M62" i="179"/>
  <c r="J62" i="179"/>
  <c r="G62" i="179"/>
  <c r="P61" i="179"/>
  <c r="M61" i="179"/>
  <c r="J61" i="179"/>
  <c r="G61" i="179"/>
  <c r="P60" i="179"/>
  <c r="M60" i="179"/>
  <c r="J60" i="179"/>
  <c r="G60" i="179"/>
  <c r="P59" i="179"/>
  <c r="M59" i="179"/>
  <c r="J59" i="179"/>
  <c r="G59" i="179"/>
  <c r="P58" i="179"/>
  <c r="M58" i="179"/>
  <c r="J58" i="179"/>
  <c r="G58" i="179"/>
  <c r="P57" i="179"/>
  <c r="M57" i="179"/>
  <c r="J57" i="179"/>
  <c r="G57" i="179"/>
  <c r="P56" i="179"/>
  <c r="M56" i="179"/>
  <c r="J56" i="179"/>
  <c r="G56" i="179"/>
  <c r="P55" i="179"/>
  <c r="M55" i="179"/>
  <c r="J55" i="179"/>
  <c r="G55" i="179"/>
  <c r="P54" i="179"/>
  <c r="M54" i="179"/>
  <c r="J54" i="179"/>
  <c r="G54" i="179"/>
  <c r="P53" i="179"/>
  <c r="M53" i="179"/>
  <c r="J53" i="179"/>
  <c r="G53" i="179"/>
  <c r="P52" i="179"/>
  <c r="M52" i="179"/>
  <c r="J52" i="179"/>
  <c r="G52" i="179"/>
  <c r="P51" i="179"/>
  <c r="M51" i="179"/>
  <c r="J51" i="179"/>
  <c r="G51" i="179"/>
  <c r="P50" i="179"/>
  <c r="M50" i="179"/>
  <c r="J50" i="179"/>
  <c r="G50" i="179"/>
  <c r="P49" i="179"/>
  <c r="M49" i="179"/>
  <c r="J49" i="179"/>
  <c r="G49" i="179"/>
  <c r="P48" i="179"/>
  <c r="M48" i="179"/>
  <c r="J48" i="179"/>
  <c r="G48" i="179"/>
  <c r="P47" i="179"/>
  <c r="M47" i="179"/>
  <c r="J47" i="179"/>
  <c r="G47" i="179"/>
  <c r="P46" i="179"/>
  <c r="M46" i="179"/>
  <c r="J46" i="179"/>
  <c r="G46" i="179"/>
  <c r="P45" i="179"/>
  <c r="M45" i="179"/>
  <c r="J45" i="179"/>
  <c r="G45" i="179"/>
  <c r="P44" i="179"/>
  <c r="M44" i="179"/>
  <c r="J44" i="179"/>
  <c r="G44" i="179"/>
  <c r="P43" i="179"/>
  <c r="M43" i="179"/>
  <c r="J43" i="179"/>
  <c r="G43" i="179"/>
  <c r="P42" i="179"/>
  <c r="M42" i="179"/>
  <c r="J42" i="179"/>
  <c r="G42" i="179"/>
  <c r="P41" i="179"/>
  <c r="M41" i="179"/>
  <c r="J41" i="179"/>
  <c r="G41" i="179"/>
  <c r="P40" i="179"/>
  <c r="M40" i="179"/>
  <c r="J40" i="179"/>
  <c r="G40" i="179"/>
  <c r="P39" i="179"/>
  <c r="M39" i="179"/>
  <c r="J39" i="179"/>
  <c r="G39" i="179"/>
  <c r="P38" i="179"/>
  <c r="M38" i="179"/>
  <c r="J38" i="179"/>
  <c r="G38" i="179"/>
  <c r="P37" i="179"/>
  <c r="M37" i="179"/>
  <c r="J37" i="179"/>
  <c r="G37" i="179"/>
  <c r="P36" i="179"/>
  <c r="M36" i="179"/>
  <c r="J36" i="179"/>
  <c r="G36" i="179"/>
  <c r="P35" i="179"/>
  <c r="M35" i="179"/>
  <c r="J35" i="179"/>
  <c r="G35" i="179"/>
  <c r="P34" i="179"/>
  <c r="M34" i="179"/>
  <c r="J34" i="179"/>
  <c r="G34" i="179"/>
  <c r="P33" i="179"/>
  <c r="M33" i="179"/>
  <c r="J33" i="179"/>
  <c r="G33" i="179"/>
  <c r="P32" i="179"/>
  <c r="M32" i="179"/>
  <c r="J32" i="179"/>
  <c r="G32" i="179"/>
  <c r="P31" i="179"/>
  <c r="M31" i="179"/>
  <c r="J31" i="179"/>
  <c r="G31" i="179"/>
  <c r="P30" i="179"/>
  <c r="M30" i="179"/>
  <c r="J30" i="179"/>
  <c r="G30" i="179"/>
  <c r="P29" i="179"/>
  <c r="M29" i="179"/>
  <c r="J29" i="179"/>
  <c r="G29" i="179"/>
  <c r="P28" i="179"/>
  <c r="M28" i="179"/>
  <c r="J28" i="179"/>
  <c r="G28" i="179"/>
  <c r="P27" i="179"/>
  <c r="M27" i="179"/>
  <c r="J27" i="179"/>
  <c r="G27" i="179"/>
  <c r="P26" i="179"/>
  <c r="M26" i="179"/>
  <c r="J26" i="179"/>
  <c r="G26" i="179"/>
  <c r="P25" i="179"/>
  <c r="M25" i="179"/>
  <c r="J25" i="179"/>
  <c r="G25" i="179"/>
  <c r="P24" i="179"/>
  <c r="M24" i="179"/>
  <c r="J24" i="179"/>
  <c r="G24" i="179"/>
  <c r="P23" i="179"/>
  <c r="M23" i="179"/>
  <c r="J23" i="179"/>
  <c r="G23" i="179"/>
  <c r="P22" i="179"/>
  <c r="M22" i="179"/>
  <c r="J22" i="179"/>
  <c r="G22" i="179"/>
  <c r="P21" i="179"/>
  <c r="M21" i="179"/>
  <c r="J21" i="179"/>
  <c r="G21" i="179"/>
  <c r="P20" i="179"/>
  <c r="M20" i="179"/>
  <c r="J20" i="179"/>
  <c r="G20" i="179"/>
  <c r="I14" i="179"/>
  <c r="H14" i="179"/>
  <c r="D13" i="179"/>
  <c r="D12" i="179"/>
  <c r="P228" i="177"/>
  <c r="M228" i="177"/>
  <c r="J228" i="177"/>
  <c r="G228" i="177"/>
  <c r="P227" i="177"/>
  <c r="M227" i="177"/>
  <c r="J227" i="177"/>
  <c r="G227" i="177"/>
  <c r="P226" i="177"/>
  <c r="M226" i="177"/>
  <c r="J226" i="177"/>
  <c r="G226" i="177"/>
  <c r="P225" i="177"/>
  <c r="M225" i="177"/>
  <c r="J225" i="177"/>
  <c r="G225" i="177"/>
  <c r="P224" i="177"/>
  <c r="M224" i="177"/>
  <c r="J224" i="177"/>
  <c r="G224" i="177"/>
  <c r="P223" i="177"/>
  <c r="M223" i="177"/>
  <c r="J223" i="177"/>
  <c r="G223" i="177"/>
  <c r="P222" i="177"/>
  <c r="M222" i="177"/>
  <c r="J222" i="177"/>
  <c r="G222" i="177"/>
  <c r="P221" i="177"/>
  <c r="M221" i="177"/>
  <c r="J221" i="177"/>
  <c r="G221" i="177"/>
  <c r="P220" i="177"/>
  <c r="M220" i="177"/>
  <c r="J220" i="177"/>
  <c r="G220" i="177"/>
  <c r="P219" i="177"/>
  <c r="M219" i="177"/>
  <c r="J219" i="177"/>
  <c r="G219" i="177"/>
  <c r="P218" i="177"/>
  <c r="M218" i="177"/>
  <c r="J218" i="177"/>
  <c r="G218" i="177"/>
  <c r="P217" i="177"/>
  <c r="M217" i="177"/>
  <c r="J217" i="177"/>
  <c r="G217" i="177"/>
  <c r="P216" i="177"/>
  <c r="M216" i="177"/>
  <c r="J216" i="177"/>
  <c r="G216" i="177"/>
  <c r="P215" i="177"/>
  <c r="M215" i="177"/>
  <c r="J215" i="177"/>
  <c r="G215" i="177"/>
  <c r="P214" i="177"/>
  <c r="M214" i="177"/>
  <c r="J214" i="177"/>
  <c r="G214" i="177"/>
  <c r="P213" i="177"/>
  <c r="M213" i="177"/>
  <c r="J213" i="177"/>
  <c r="G213" i="177"/>
  <c r="P212" i="177"/>
  <c r="M212" i="177"/>
  <c r="J212" i="177"/>
  <c r="G212" i="177"/>
  <c r="P211" i="177"/>
  <c r="M211" i="177"/>
  <c r="J211" i="177"/>
  <c r="G211" i="177"/>
  <c r="P210" i="177"/>
  <c r="M210" i="177"/>
  <c r="J210" i="177"/>
  <c r="G210" i="177"/>
  <c r="P209" i="177"/>
  <c r="M209" i="177"/>
  <c r="J209" i="177"/>
  <c r="G209" i="177"/>
  <c r="P208" i="177"/>
  <c r="M208" i="177"/>
  <c r="J208" i="177"/>
  <c r="G208" i="177"/>
  <c r="P207" i="177"/>
  <c r="M207" i="177"/>
  <c r="J207" i="177"/>
  <c r="G207" i="177"/>
  <c r="P206" i="177"/>
  <c r="M206" i="177"/>
  <c r="J206" i="177"/>
  <c r="G206" i="177"/>
  <c r="P205" i="177"/>
  <c r="M205" i="177"/>
  <c r="J205" i="177"/>
  <c r="G205" i="177"/>
  <c r="P204" i="177"/>
  <c r="M204" i="177"/>
  <c r="J204" i="177"/>
  <c r="G204" i="177"/>
  <c r="P203" i="177"/>
  <c r="M203" i="177"/>
  <c r="J203" i="177"/>
  <c r="G203" i="177"/>
  <c r="P202" i="177"/>
  <c r="M202" i="177"/>
  <c r="J202" i="177"/>
  <c r="G202" i="177"/>
  <c r="P201" i="177"/>
  <c r="M201" i="177"/>
  <c r="J201" i="177"/>
  <c r="G201" i="177"/>
  <c r="P200" i="177"/>
  <c r="M200" i="177"/>
  <c r="J200" i="177"/>
  <c r="G200" i="177"/>
  <c r="P199" i="177"/>
  <c r="M199" i="177"/>
  <c r="J199" i="177"/>
  <c r="G199" i="177"/>
  <c r="P198" i="177"/>
  <c r="M198" i="177"/>
  <c r="J198" i="177"/>
  <c r="G198" i="177"/>
  <c r="P197" i="177"/>
  <c r="M197" i="177"/>
  <c r="J197" i="177"/>
  <c r="G197" i="177"/>
  <c r="P196" i="177"/>
  <c r="M196" i="177"/>
  <c r="J196" i="177"/>
  <c r="G196" i="177"/>
  <c r="P195" i="177"/>
  <c r="M195" i="177"/>
  <c r="J195" i="177"/>
  <c r="G195" i="177"/>
  <c r="P194" i="177"/>
  <c r="M194" i="177"/>
  <c r="J194" i="177"/>
  <c r="G194" i="177"/>
  <c r="P193" i="177"/>
  <c r="M193" i="177"/>
  <c r="J193" i="177"/>
  <c r="G193" i="177"/>
  <c r="P192" i="177"/>
  <c r="M192" i="177"/>
  <c r="J192" i="177"/>
  <c r="G192" i="177"/>
  <c r="P191" i="177"/>
  <c r="M191" i="177"/>
  <c r="J191" i="177"/>
  <c r="G191" i="177"/>
  <c r="P190" i="177"/>
  <c r="M190" i="177"/>
  <c r="J190" i="177"/>
  <c r="G190" i="177"/>
  <c r="P189" i="177"/>
  <c r="M189" i="177"/>
  <c r="J189" i="177"/>
  <c r="G189" i="177"/>
  <c r="P188" i="177"/>
  <c r="M188" i="177"/>
  <c r="J188" i="177"/>
  <c r="G188" i="177"/>
  <c r="P187" i="177"/>
  <c r="M187" i="177"/>
  <c r="J187" i="177"/>
  <c r="G187" i="177"/>
  <c r="P186" i="177"/>
  <c r="M186" i="177"/>
  <c r="J186" i="177"/>
  <c r="G186" i="177"/>
  <c r="P185" i="177"/>
  <c r="M185" i="177"/>
  <c r="J185" i="177"/>
  <c r="G185" i="177"/>
  <c r="P184" i="177"/>
  <c r="M184" i="177"/>
  <c r="J184" i="177"/>
  <c r="G184" i="177"/>
  <c r="P183" i="177"/>
  <c r="M183" i="177"/>
  <c r="J183" i="177"/>
  <c r="G183" i="177"/>
  <c r="P182" i="177"/>
  <c r="M182" i="177"/>
  <c r="J182" i="177"/>
  <c r="G182" i="177"/>
  <c r="P181" i="177"/>
  <c r="M181" i="177"/>
  <c r="J181" i="177"/>
  <c r="G181" i="177"/>
  <c r="P180" i="177"/>
  <c r="M180" i="177"/>
  <c r="J180" i="177"/>
  <c r="G180" i="177"/>
  <c r="P179" i="177"/>
  <c r="M179" i="177"/>
  <c r="J179" i="177"/>
  <c r="G179" i="177"/>
  <c r="P178" i="177"/>
  <c r="M178" i="177"/>
  <c r="J178" i="177"/>
  <c r="G178" i="177"/>
  <c r="P177" i="177"/>
  <c r="M177" i="177"/>
  <c r="J177" i="177"/>
  <c r="G177" i="177"/>
  <c r="P176" i="177"/>
  <c r="M176" i="177"/>
  <c r="J176" i="177"/>
  <c r="G176" i="177"/>
  <c r="P175" i="177"/>
  <c r="M175" i="177"/>
  <c r="J175" i="177"/>
  <c r="G175" i="177"/>
  <c r="P174" i="177"/>
  <c r="J174" i="177"/>
  <c r="G174" i="177"/>
  <c r="P173" i="177"/>
  <c r="J173" i="177"/>
  <c r="G173" i="177"/>
  <c r="P172" i="177"/>
  <c r="J172" i="177"/>
  <c r="G172" i="177"/>
  <c r="P171" i="177"/>
  <c r="J171" i="177"/>
  <c r="G171" i="177"/>
  <c r="P170" i="177"/>
  <c r="J170" i="177"/>
  <c r="G170" i="177"/>
  <c r="P169" i="177"/>
  <c r="M169" i="177"/>
  <c r="J169" i="177"/>
  <c r="G169" i="177"/>
  <c r="P168" i="177"/>
  <c r="M168" i="177"/>
  <c r="J168" i="177"/>
  <c r="G168" i="177"/>
  <c r="M167" i="177"/>
  <c r="J167" i="177"/>
  <c r="G167" i="177"/>
  <c r="M166" i="177"/>
  <c r="J166" i="177"/>
  <c r="G166" i="177"/>
  <c r="M165" i="177"/>
  <c r="J165" i="177"/>
  <c r="G165" i="177"/>
  <c r="M164" i="177"/>
  <c r="J164" i="177"/>
  <c r="G164" i="177"/>
  <c r="M163" i="177"/>
  <c r="J163" i="177"/>
  <c r="G163" i="177"/>
  <c r="M162" i="177"/>
  <c r="J162" i="177"/>
  <c r="G162" i="177"/>
  <c r="M161" i="177"/>
  <c r="J161" i="177"/>
  <c r="G161" i="177"/>
  <c r="M160" i="177"/>
  <c r="J160" i="177"/>
  <c r="G160" i="177"/>
  <c r="M159" i="177"/>
  <c r="J159" i="177"/>
  <c r="G159" i="177"/>
  <c r="M158" i="177"/>
  <c r="J158" i="177"/>
  <c r="G158" i="177"/>
  <c r="M157" i="177"/>
  <c r="J157" i="177"/>
  <c r="G157" i="177"/>
  <c r="M156" i="177"/>
  <c r="J156" i="177"/>
  <c r="G156" i="177"/>
  <c r="M155" i="177"/>
  <c r="J155" i="177"/>
  <c r="G155" i="177"/>
  <c r="M154" i="177"/>
  <c r="J154" i="177"/>
  <c r="G154" i="177"/>
  <c r="M153" i="177"/>
  <c r="J153" i="177"/>
  <c r="G153" i="177"/>
  <c r="P152" i="177"/>
  <c r="M152" i="177"/>
  <c r="J152" i="177"/>
  <c r="G152" i="177"/>
  <c r="P151" i="177"/>
  <c r="M151" i="177"/>
  <c r="J151" i="177"/>
  <c r="G151" i="177"/>
  <c r="P150" i="177"/>
  <c r="M150" i="177"/>
  <c r="J150" i="177"/>
  <c r="G150" i="177"/>
  <c r="P149" i="177"/>
  <c r="M149" i="177"/>
  <c r="J149" i="177"/>
  <c r="G149" i="177"/>
  <c r="P148" i="177"/>
  <c r="M148" i="177"/>
  <c r="J148" i="177"/>
  <c r="G148" i="177"/>
  <c r="P147" i="177"/>
  <c r="M147" i="177"/>
  <c r="J147" i="177"/>
  <c r="G147" i="177"/>
  <c r="P146" i="177"/>
  <c r="M146" i="177"/>
  <c r="J146" i="177"/>
  <c r="G146" i="177"/>
  <c r="P145" i="177"/>
  <c r="M145" i="177"/>
  <c r="J145" i="177"/>
  <c r="G145" i="177"/>
  <c r="P144" i="177"/>
  <c r="M144" i="177"/>
  <c r="J144" i="177"/>
  <c r="G144" i="177"/>
  <c r="P143" i="177"/>
  <c r="M143" i="177"/>
  <c r="J143" i="177"/>
  <c r="G143" i="177"/>
  <c r="P142" i="177"/>
  <c r="M142" i="177"/>
  <c r="J142" i="177"/>
  <c r="G142" i="177"/>
  <c r="P141" i="177"/>
  <c r="M141" i="177"/>
  <c r="J141" i="177"/>
  <c r="G141" i="177"/>
  <c r="P140" i="177"/>
  <c r="M140" i="177"/>
  <c r="J140" i="177"/>
  <c r="G140" i="177"/>
  <c r="P139" i="177"/>
  <c r="M139" i="177"/>
  <c r="J139" i="177"/>
  <c r="G139" i="177"/>
  <c r="P138" i="177"/>
  <c r="M138" i="177"/>
  <c r="J138" i="177"/>
  <c r="G138" i="177"/>
  <c r="P137" i="177"/>
  <c r="M137" i="177"/>
  <c r="J137" i="177"/>
  <c r="G137" i="177"/>
  <c r="P136" i="177"/>
  <c r="M136" i="177"/>
  <c r="J136" i="177"/>
  <c r="G136" i="177"/>
  <c r="P135" i="177"/>
  <c r="M135" i="177"/>
  <c r="J135" i="177"/>
  <c r="G135" i="177"/>
  <c r="P134" i="177"/>
  <c r="M134" i="177"/>
  <c r="J134" i="177"/>
  <c r="G134" i="177"/>
  <c r="P133" i="177"/>
  <c r="M133" i="177"/>
  <c r="J133" i="177"/>
  <c r="G133" i="177"/>
  <c r="P132" i="177"/>
  <c r="M132" i="177"/>
  <c r="J132" i="177"/>
  <c r="G132" i="177"/>
  <c r="P131" i="177"/>
  <c r="M131" i="177"/>
  <c r="J131" i="177"/>
  <c r="G131" i="177"/>
  <c r="P130" i="177"/>
  <c r="M130" i="177"/>
  <c r="J130" i="177"/>
  <c r="G130" i="177"/>
  <c r="P129" i="177"/>
  <c r="M129" i="177"/>
  <c r="J129" i="177"/>
  <c r="G129" i="177"/>
  <c r="P128" i="177"/>
  <c r="M128" i="177"/>
  <c r="J128" i="177"/>
  <c r="G128" i="177"/>
  <c r="P127" i="177"/>
  <c r="M127" i="177"/>
  <c r="J127" i="177"/>
  <c r="G127" i="177"/>
  <c r="P126" i="177"/>
  <c r="M126" i="177"/>
  <c r="J126" i="177"/>
  <c r="G126" i="177"/>
  <c r="P125" i="177"/>
  <c r="M125" i="177"/>
  <c r="J125" i="177"/>
  <c r="G125" i="177"/>
  <c r="P124" i="177"/>
  <c r="M124" i="177"/>
  <c r="J124" i="177"/>
  <c r="G124" i="177"/>
  <c r="P123" i="177"/>
  <c r="M123" i="177"/>
  <c r="J123" i="177"/>
  <c r="G123" i="177"/>
  <c r="P122" i="177"/>
  <c r="M122" i="177"/>
  <c r="J122" i="177"/>
  <c r="G122" i="177"/>
  <c r="P121" i="177"/>
  <c r="M121" i="177"/>
  <c r="J121" i="177"/>
  <c r="G121" i="177"/>
  <c r="P120" i="177"/>
  <c r="M120" i="177"/>
  <c r="J120" i="177"/>
  <c r="G120" i="177"/>
  <c r="P119" i="177"/>
  <c r="M119" i="177"/>
  <c r="G119" i="177"/>
  <c r="P118" i="177"/>
  <c r="M118" i="177"/>
  <c r="G118" i="177"/>
  <c r="P117" i="177"/>
  <c r="M117" i="177"/>
  <c r="G117" i="177"/>
  <c r="P116" i="177"/>
  <c r="M116" i="177"/>
  <c r="J116" i="177"/>
  <c r="G116" i="177"/>
  <c r="P115" i="177"/>
  <c r="M115" i="177"/>
  <c r="J115" i="177"/>
  <c r="G115" i="177"/>
  <c r="P114" i="177"/>
  <c r="M114" i="177"/>
  <c r="J114" i="177"/>
  <c r="G114" i="177"/>
  <c r="P113" i="177"/>
  <c r="M113" i="177"/>
  <c r="J113" i="177"/>
  <c r="G113" i="177"/>
  <c r="P112" i="177"/>
  <c r="M112" i="177"/>
  <c r="J112" i="177"/>
  <c r="G112" i="177"/>
  <c r="P111" i="177"/>
  <c r="M111" i="177"/>
  <c r="J111" i="177"/>
  <c r="G111" i="177"/>
  <c r="P110" i="177"/>
  <c r="M110" i="177"/>
  <c r="J110" i="177"/>
  <c r="G110" i="177"/>
  <c r="P109" i="177"/>
  <c r="M109" i="177"/>
  <c r="J109" i="177"/>
  <c r="G109" i="177"/>
  <c r="P108" i="177"/>
  <c r="M108" i="177"/>
  <c r="J108" i="177"/>
  <c r="G108" i="177"/>
  <c r="P107" i="177"/>
  <c r="M107" i="177"/>
  <c r="J107" i="177"/>
  <c r="G107" i="177"/>
  <c r="P106" i="177"/>
  <c r="M106" i="177"/>
  <c r="J106" i="177"/>
  <c r="G106" i="177"/>
  <c r="P105" i="177"/>
  <c r="M105" i="177"/>
  <c r="J105" i="177"/>
  <c r="G105" i="177"/>
  <c r="P104" i="177"/>
  <c r="M104" i="177"/>
  <c r="J104" i="177"/>
  <c r="G104" i="177"/>
  <c r="P103" i="177"/>
  <c r="M103" i="177"/>
  <c r="J103" i="177"/>
  <c r="G103" i="177"/>
  <c r="P102" i="177"/>
  <c r="M102" i="177"/>
  <c r="J102" i="177"/>
  <c r="G102" i="177"/>
  <c r="P101" i="177"/>
  <c r="M101" i="177"/>
  <c r="J101" i="177"/>
  <c r="G101" i="177"/>
  <c r="P100" i="177"/>
  <c r="M100" i="177"/>
  <c r="J100" i="177"/>
  <c r="G100" i="177"/>
  <c r="P99" i="177"/>
  <c r="M99" i="177"/>
  <c r="J99" i="177"/>
  <c r="G99" i="177"/>
  <c r="P98" i="177"/>
  <c r="M98" i="177"/>
  <c r="J98" i="177"/>
  <c r="G98" i="177"/>
  <c r="P97" i="177"/>
  <c r="M97" i="177"/>
  <c r="J97" i="177"/>
  <c r="G97" i="177"/>
  <c r="P96" i="177"/>
  <c r="M96" i="177"/>
  <c r="J96" i="177"/>
  <c r="G96" i="177"/>
  <c r="P95" i="177"/>
  <c r="M95" i="177"/>
  <c r="J95" i="177"/>
  <c r="G95" i="177"/>
  <c r="P94" i="177"/>
  <c r="M94" i="177"/>
  <c r="J94" i="177"/>
  <c r="G94" i="177"/>
  <c r="P93" i="177"/>
  <c r="M93" i="177"/>
  <c r="J93" i="177"/>
  <c r="G93" i="177"/>
  <c r="P92" i="177"/>
  <c r="M92" i="177"/>
  <c r="J92" i="177"/>
  <c r="G92" i="177"/>
  <c r="P91" i="177"/>
  <c r="M91" i="177"/>
  <c r="J91" i="177"/>
  <c r="G91" i="177"/>
  <c r="P90" i="177"/>
  <c r="M90" i="177"/>
  <c r="J90" i="177"/>
  <c r="G90" i="177"/>
  <c r="P89" i="177"/>
  <c r="M89" i="177"/>
  <c r="J89" i="177"/>
  <c r="G89" i="177"/>
  <c r="P88" i="177"/>
  <c r="M88" i="177"/>
  <c r="J88" i="177"/>
  <c r="G88" i="177"/>
  <c r="P87" i="177"/>
  <c r="M87" i="177"/>
  <c r="J87" i="177"/>
  <c r="G87" i="177"/>
  <c r="P86" i="177"/>
  <c r="M86" i="177"/>
  <c r="J86" i="177"/>
  <c r="G86" i="177"/>
  <c r="P85" i="177"/>
  <c r="M85" i="177"/>
  <c r="J85" i="177"/>
  <c r="G85" i="177"/>
  <c r="P84" i="177"/>
  <c r="M84" i="177"/>
  <c r="J84" i="177"/>
  <c r="G84" i="177"/>
  <c r="P83" i="177"/>
  <c r="M83" i="177"/>
  <c r="J83" i="177"/>
  <c r="G83" i="177"/>
  <c r="P82" i="177"/>
  <c r="M82" i="177"/>
  <c r="J82" i="177"/>
  <c r="G82" i="177"/>
  <c r="P81" i="177"/>
  <c r="M81" i="177"/>
  <c r="J81" i="177"/>
  <c r="G81" i="177"/>
  <c r="P80" i="177"/>
  <c r="M80" i="177"/>
  <c r="J80" i="177"/>
  <c r="G80" i="177"/>
  <c r="P79" i="177"/>
  <c r="M79" i="177"/>
  <c r="J79" i="177"/>
  <c r="G79" i="177"/>
  <c r="P78" i="177"/>
  <c r="M78" i="177"/>
  <c r="J78" i="177"/>
  <c r="G78" i="177"/>
  <c r="P77" i="177"/>
  <c r="M77" i="177"/>
  <c r="J77" i="177"/>
  <c r="G77" i="177"/>
  <c r="P76" i="177"/>
  <c r="M76" i="177"/>
  <c r="J76" i="177"/>
  <c r="G76" i="177"/>
  <c r="P75" i="177"/>
  <c r="M75" i="177"/>
  <c r="J75" i="177"/>
  <c r="G75" i="177"/>
  <c r="P74" i="177"/>
  <c r="M74" i="177"/>
  <c r="J74" i="177"/>
  <c r="G74" i="177"/>
  <c r="P73" i="177"/>
  <c r="M73" i="177"/>
  <c r="J73" i="177"/>
  <c r="G73" i="177"/>
  <c r="P72" i="177"/>
  <c r="M72" i="177"/>
  <c r="J72" i="177"/>
  <c r="G72" i="177"/>
  <c r="P71" i="177"/>
  <c r="M71" i="177"/>
  <c r="J71" i="177"/>
  <c r="G71" i="177"/>
  <c r="P70" i="177"/>
  <c r="M70" i="177"/>
  <c r="J70" i="177"/>
  <c r="G70" i="177"/>
  <c r="P69" i="177"/>
  <c r="M69" i="177"/>
  <c r="J69" i="177"/>
  <c r="G69" i="177"/>
  <c r="P68" i="177"/>
  <c r="M68" i="177"/>
  <c r="J68" i="177"/>
  <c r="G68" i="177"/>
  <c r="P67" i="177"/>
  <c r="M67" i="177"/>
  <c r="J67" i="177"/>
  <c r="G67" i="177"/>
  <c r="P66" i="177"/>
  <c r="M66" i="177"/>
  <c r="J66" i="177"/>
  <c r="G66" i="177"/>
  <c r="P65" i="177"/>
  <c r="M65" i="177"/>
  <c r="J65" i="177"/>
  <c r="G65" i="177"/>
  <c r="P64" i="177"/>
  <c r="M64" i="177"/>
  <c r="J64" i="177"/>
  <c r="G64" i="177"/>
  <c r="P63" i="177"/>
  <c r="M63" i="177"/>
  <c r="J63" i="177"/>
  <c r="G63" i="177"/>
  <c r="P62" i="177"/>
  <c r="M62" i="177"/>
  <c r="J62" i="177"/>
  <c r="G62" i="177"/>
  <c r="P61" i="177"/>
  <c r="M61" i="177"/>
  <c r="J61" i="177"/>
  <c r="G61" i="177"/>
  <c r="P60" i="177"/>
  <c r="M60" i="177"/>
  <c r="J60" i="177"/>
  <c r="G60" i="177"/>
  <c r="P59" i="177"/>
  <c r="M59" i="177"/>
  <c r="J59" i="177"/>
  <c r="G59" i="177"/>
  <c r="P58" i="177"/>
  <c r="M58" i="177"/>
  <c r="J58" i="177"/>
  <c r="G58" i="177"/>
  <c r="P57" i="177"/>
  <c r="M57" i="177"/>
  <c r="J57" i="177"/>
  <c r="G57" i="177"/>
  <c r="P56" i="177"/>
  <c r="M56" i="177"/>
  <c r="J56" i="177"/>
  <c r="G56" i="177"/>
  <c r="P55" i="177"/>
  <c r="M55" i="177"/>
  <c r="J55" i="177"/>
  <c r="G55" i="177"/>
  <c r="P54" i="177"/>
  <c r="M54" i="177"/>
  <c r="J54" i="177"/>
  <c r="G54" i="177"/>
  <c r="P53" i="177"/>
  <c r="M53" i="177"/>
  <c r="J53" i="177"/>
  <c r="G53" i="177"/>
  <c r="P52" i="177"/>
  <c r="M52" i="177"/>
  <c r="J52" i="177"/>
  <c r="G52" i="177"/>
  <c r="P51" i="177"/>
  <c r="M51" i="177"/>
  <c r="J51" i="177"/>
  <c r="G51" i="177"/>
  <c r="P50" i="177"/>
  <c r="M50" i="177"/>
  <c r="J50" i="177"/>
  <c r="G50" i="177"/>
  <c r="P49" i="177"/>
  <c r="M49" i="177"/>
  <c r="J49" i="177"/>
  <c r="G49" i="177"/>
  <c r="P48" i="177"/>
  <c r="M48" i="177"/>
  <c r="J48" i="177"/>
  <c r="G48" i="177"/>
  <c r="P47" i="177"/>
  <c r="M47" i="177"/>
  <c r="J47" i="177"/>
  <c r="G47" i="177"/>
  <c r="P46" i="177"/>
  <c r="M46" i="177"/>
  <c r="J46" i="177"/>
  <c r="G46" i="177"/>
  <c r="P45" i="177"/>
  <c r="M45" i="177"/>
  <c r="J45" i="177"/>
  <c r="G45" i="177"/>
  <c r="P44" i="177"/>
  <c r="M44" i="177"/>
  <c r="J44" i="177"/>
  <c r="G44" i="177"/>
  <c r="P43" i="177"/>
  <c r="M43" i="177"/>
  <c r="J43" i="177"/>
  <c r="G43" i="177"/>
  <c r="P42" i="177"/>
  <c r="M42" i="177"/>
  <c r="J42" i="177"/>
  <c r="G42" i="177"/>
  <c r="P41" i="177"/>
  <c r="M41" i="177"/>
  <c r="J41" i="177"/>
  <c r="G41" i="177"/>
  <c r="P40" i="177"/>
  <c r="M40" i="177"/>
  <c r="J40" i="177"/>
  <c r="G40" i="177"/>
  <c r="P39" i="177"/>
  <c r="M39" i="177"/>
  <c r="J39" i="177"/>
  <c r="G39" i="177"/>
  <c r="P38" i="177"/>
  <c r="M38" i="177"/>
  <c r="J38" i="177"/>
  <c r="G38" i="177"/>
  <c r="P37" i="177"/>
  <c r="M37" i="177"/>
  <c r="J37" i="177"/>
  <c r="G37" i="177"/>
  <c r="P36" i="177"/>
  <c r="M36" i="177"/>
  <c r="J36" i="177"/>
  <c r="G36" i="177"/>
  <c r="P35" i="177"/>
  <c r="M35" i="177"/>
  <c r="J35" i="177"/>
  <c r="G35" i="177"/>
  <c r="P34" i="177"/>
  <c r="M34" i="177"/>
  <c r="J34" i="177"/>
  <c r="G34" i="177"/>
  <c r="P33" i="177"/>
  <c r="M33" i="177"/>
  <c r="J33" i="177"/>
  <c r="G33" i="177"/>
  <c r="P32" i="177"/>
  <c r="M32" i="177"/>
  <c r="J32" i="177"/>
  <c r="G32" i="177"/>
  <c r="P31" i="177"/>
  <c r="M31" i="177"/>
  <c r="J31" i="177"/>
  <c r="G31" i="177"/>
  <c r="P30" i="177"/>
  <c r="M30" i="177"/>
  <c r="J30" i="177"/>
  <c r="G30" i="177"/>
  <c r="P29" i="177"/>
  <c r="M29" i="177"/>
  <c r="J29" i="177"/>
  <c r="G29" i="177"/>
  <c r="P28" i="177"/>
  <c r="M28" i="177"/>
  <c r="J28" i="177"/>
  <c r="G28" i="177"/>
  <c r="P27" i="177"/>
  <c r="M27" i="177"/>
  <c r="J27" i="177"/>
  <c r="G27" i="177"/>
  <c r="P26" i="177"/>
  <c r="M26" i="177"/>
  <c r="J26" i="177"/>
  <c r="G26" i="177"/>
  <c r="P25" i="177"/>
  <c r="M25" i="177"/>
  <c r="J25" i="177"/>
  <c r="G25" i="177"/>
  <c r="P24" i="177"/>
  <c r="M24" i="177"/>
  <c r="J24" i="177"/>
  <c r="G24" i="177"/>
  <c r="P23" i="177"/>
  <c r="M23" i="177"/>
  <c r="J23" i="177"/>
  <c r="G23" i="177"/>
  <c r="P22" i="177"/>
  <c r="M22" i="177"/>
  <c r="J22" i="177"/>
  <c r="G22" i="177"/>
  <c r="P21" i="177"/>
  <c r="M21" i="177"/>
  <c r="J21" i="177"/>
  <c r="G21" i="177"/>
  <c r="P20" i="177"/>
  <c r="M20" i="177"/>
  <c r="J20" i="177"/>
  <c r="G20" i="177"/>
  <c r="I14" i="177"/>
  <c r="H14" i="177"/>
  <c r="D13" i="177"/>
  <c r="D12" i="177"/>
  <c r="P228" i="176"/>
  <c r="M228" i="176"/>
  <c r="J228" i="176"/>
  <c r="G228" i="176"/>
  <c r="P227" i="176"/>
  <c r="M227" i="176"/>
  <c r="J227" i="176"/>
  <c r="G227" i="176"/>
  <c r="P226" i="176"/>
  <c r="M226" i="176"/>
  <c r="J226" i="176"/>
  <c r="G226" i="176"/>
  <c r="P225" i="176"/>
  <c r="M225" i="176"/>
  <c r="J225" i="176"/>
  <c r="G225" i="176"/>
  <c r="P224" i="176"/>
  <c r="M224" i="176"/>
  <c r="J224" i="176"/>
  <c r="G224" i="176"/>
  <c r="P223" i="176"/>
  <c r="M223" i="176"/>
  <c r="J223" i="176"/>
  <c r="G223" i="176"/>
  <c r="P222" i="176"/>
  <c r="M222" i="176"/>
  <c r="J222" i="176"/>
  <c r="G222" i="176"/>
  <c r="P221" i="176"/>
  <c r="M221" i="176"/>
  <c r="J221" i="176"/>
  <c r="G221" i="176"/>
  <c r="P220" i="176"/>
  <c r="J220" i="176"/>
  <c r="G220" i="176"/>
  <c r="P219" i="176"/>
  <c r="M219" i="176"/>
  <c r="J219" i="176"/>
  <c r="G219" i="176"/>
  <c r="P218" i="176"/>
  <c r="M218" i="176"/>
  <c r="J218" i="176"/>
  <c r="G218" i="176"/>
  <c r="P217" i="176"/>
  <c r="M217" i="176"/>
  <c r="J217" i="176"/>
  <c r="G217" i="176"/>
  <c r="P216" i="176"/>
  <c r="M216" i="176"/>
  <c r="J216" i="176"/>
  <c r="G216" i="176"/>
  <c r="P215" i="176"/>
  <c r="M215" i="176"/>
  <c r="J215" i="176"/>
  <c r="G215" i="176"/>
  <c r="P214" i="176"/>
  <c r="M214" i="176"/>
  <c r="J214" i="176"/>
  <c r="G214" i="176"/>
  <c r="P213" i="176"/>
  <c r="M213" i="176"/>
  <c r="J213" i="176"/>
  <c r="G213" i="176"/>
  <c r="P212" i="176"/>
  <c r="M212" i="176"/>
  <c r="J212" i="176"/>
  <c r="G212" i="176"/>
  <c r="P211" i="176"/>
  <c r="M211" i="176"/>
  <c r="J211" i="176"/>
  <c r="G211" i="176"/>
  <c r="P210" i="176"/>
  <c r="M210" i="176"/>
  <c r="J210" i="176"/>
  <c r="G210" i="176"/>
  <c r="P209" i="176"/>
  <c r="M209" i="176"/>
  <c r="J209" i="176"/>
  <c r="G209" i="176"/>
  <c r="P208" i="176"/>
  <c r="M208" i="176"/>
  <c r="J208" i="176"/>
  <c r="G208" i="176"/>
  <c r="P207" i="176"/>
  <c r="M207" i="176"/>
  <c r="J207" i="176"/>
  <c r="G207" i="176"/>
  <c r="P206" i="176"/>
  <c r="M206" i="176"/>
  <c r="J206" i="176"/>
  <c r="G206" i="176"/>
  <c r="P205" i="176"/>
  <c r="M205" i="176"/>
  <c r="J205" i="176"/>
  <c r="G205" i="176"/>
  <c r="P204" i="176"/>
  <c r="M204" i="176"/>
  <c r="J204" i="176"/>
  <c r="G204" i="176"/>
  <c r="P203" i="176"/>
  <c r="M203" i="176"/>
  <c r="J203" i="176"/>
  <c r="G203" i="176"/>
  <c r="P202" i="176"/>
  <c r="M202" i="176"/>
  <c r="J202" i="176"/>
  <c r="G202" i="176"/>
  <c r="P201" i="176"/>
  <c r="M201" i="176"/>
  <c r="J201" i="176"/>
  <c r="G201" i="176"/>
  <c r="P200" i="176"/>
  <c r="M200" i="176"/>
  <c r="J200" i="176"/>
  <c r="G200" i="176"/>
  <c r="P199" i="176"/>
  <c r="M199" i="176"/>
  <c r="J199" i="176"/>
  <c r="G199" i="176"/>
  <c r="P198" i="176"/>
  <c r="M198" i="176"/>
  <c r="J198" i="176"/>
  <c r="G198" i="176"/>
  <c r="P197" i="176"/>
  <c r="M197" i="176"/>
  <c r="J197" i="176"/>
  <c r="G197" i="176"/>
  <c r="P196" i="176"/>
  <c r="M196" i="176"/>
  <c r="G196" i="176"/>
  <c r="P195" i="176"/>
  <c r="M195" i="176"/>
  <c r="J195" i="176"/>
  <c r="G195" i="176"/>
  <c r="P194" i="176"/>
  <c r="M194" i="176"/>
  <c r="J194" i="176"/>
  <c r="G194" i="176"/>
  <c r="P193" i="176"/>
  <c r="M193" i="176"/>
  <c r="J193" i="176"/>
  <c r="G193" i="176"/>
  <c r="P192" i="176"/>
  <c r="M192" i="176"/>
  <c r="J192" i="176"/>
  <c r="G192" i="176"/>
  <c r="P191" i="176"/>
  <c r="M191" i="176"/>
  <c r="J191" i="176"/>
  <c r="G191" i="176"/>
  <c r="P190" i="176"/>
  <c r="M190" i="176"/>
  <c r="J190" i="176"/>
  <c r="G190" i="176"/>
  <c r="P189" i="176"/>
  <c r="M189" i="176"/>
  <c r="J189" i="176"/>
  <c r="G189" i="176"/>
  <c r="P188" i="176"/>
  <c r="M188" i="176"/>
  <c r="J188" i="176"/>
  <c r="G188" i="176"/>
  <c r="P187" i="176"/>
  <c r="M187" i="176"/>
  <c r="J187" i="176"/>
  <c r="G187" i="176"/>
  <c r="P186" i="176"/>
  <c r="M186" i="176"/>
  <c r="J186" i="176"/>
  <c r="G186" i="176"/>
  <c r="P185" i="176"/>
  <c r="M185" i="176"/>
  <c r="J185" i="176"/>
  <c r="G185" i="176"/>
  <c r="P184" i="176"/>
  <c r="M184" i="176"/>
  <c r="J184" i="176"/>
  <c r="G184" i="176"/>
  <c r="P183" i="176"/>
  <c r="M183" i="176"/>
  <c r="J183" i="176"/>
  <c r="G183" i="176"/>
  <c r="P182" i="176"/>
  <c r="M182" i="176"/>
  <c r="J182" i="176"/>
  <c r="G182" i="176"/>
  <c r="P181" i="176"/>
  <c r="M181" i="176"/>
  <c r="J181" i="176"/>
  <c r="G181" i="176"/>
  <c r="P180" i="176"/>
  <c r="M180" i="176"/>
  <c r="J180" i="176"/>
  <c r="G180" i="176"/>
  <c r="M179" i="176"/>
  <c r="J179" i="176"/>
  <c r="G179" i="176"/>
  <c r="M178" i="176"/>
  <c r="J178" i="176"/>
  <c r="G178" i="176"/>
  <c r="M177" i="176"/>
  <c r="J177" i="176"/>
  <c r="G177" i="176"/>
  <c r="M176" i="176"/>
  <c r="J176" i="176"/>
  <c r="G176" i="176"/>
  <c r="M175" i="176"/>
  <c r="J175" i="176"/>
  <c r="G175" i="176"/>
  <c r="M174" i="176"/>
  <c r="J174" i="176"/>
  <c r="G174" i="176"/>
  <c r="M173" i="176"/>
  <c r="J173" i="176"/>
  <c r="G173" i="176"/>
  <c r="M172" i="176"/>
  <c r="J172" i="176"/>
  <c r="G172" i="176"/>
  <c r="M171" i="176"/>
  <c r="J171" i="176"/>
  <c r="G171" i="176"/>
  <c r="P170" i="176"/>
  <c r="M170" i="176"/>
  <c r="J170" i="176"/>
  <c r="G170" i="176"/>
  <c r="P169" i="176"/>
  <c r="M169" i="176"/>
  <c r="J169" i="176"/>
  <c r="G169" i="176"/>
  <c r="P168" i="176"/>
  <c r="M168" i="176"/>
  <c r="J168" i="176"/>
  <c r="G168" i="176"/>
  <c r="P167" i="176"/>
  <c r="M167" i="176"/>
  <c r="J167" i="176"/>
  <c r="G167" i="176"/>
  <c r="P166" i="176"/>
  <c r="M166" i="176"/>
  <c r="J166" i="176"/>
  <c r="G166" i="176"/>
  <c r="P165" i="176"/>
  <c r="M165" i="176"/>
  <c r="J165" i="176"/>
  <c r="G165" i="176"/>
  <c r="P164" i="176"/>
  <c r="J164" i="176"/>
  <c r="G164" i="176"/>
  <c r="P163" i="176"/>
  <c r="J163" i="176"/>
  <c r="G163" i="176"/>
  <c r="P162" i="176"/>
  <c r="J162" i="176"/>
  <c r="G162" i="176"/>
  <c r="P161" i="176"/>
  <c r="M161" i="176"/>
  <c r="J161" i="176"/>
  <c r="G161" i="176"/>
  <c r="P160" i="176"/>
  <c r="M160" i="176"/>
  <c r="J160" i="176"/>
  <c r="G160" i="176"/>
  <c r="P159" i="176"/>
  <c r="M159" i="176"/>
  <c r="J159" i="176"/>
  <c r="G159" i="176"/>
  <c r="P158" i="176"/>
  <c r="M158" i="176"/>
  <c r="J158" i="176"/>
  <c r="G158" i="176"/>
  <c r="P157" i="176"/>
  <c r="M157" i="176"/>
  <c r="J157" i="176"/>
  <c r="G157" i="176"/>
  <c r="P156" i="176"/>
  <c r="M156" i="176"/>
  <c r="J156" i="176"/>
  <c r="G156" i="176"/>
  <c r="P155" i="176"/>
  <c r="M155" i="176"/>
  <c r="J155" i="176"/>
  <c r="G155" i="176"/>
  <c r="P154" i="176"/>
  <c r="M154" i="176"/>
  <c r="J154" i="176"/>
  <c r="G154" i="176"/>
  <c r="P153" i="176"/>
  <c r="M153" i="176"/>
  <c r="J153" i="176"/>
  <c r="G153" i="176"/>
  <c r="P152" i="176"/>
  <c r="M152" i="176"/>
  <c r="J152" i="176"/>
  <c r="G152" i="176"/>
  <c r="P151" i="176"/>
  <c r="M151" i="176"/>
  <c r="J151" i="176"/>
  <c r="G151" i="176"/>
  <c r="P150" i="176"/>
  <c r="M150" i="176"/>
  <c r="J150" i="176"/>
  <c r="G150" i="176"/>
  <c r="P149" i="176"/>
  <c r="M149" i="176"/>
  <c r="J149" i="176"/>
  <c r="G149" i="176"/>
  <c r="P148" i="176"/>
  <c r="M148" i="176"/>
  <c r="J148" i="176"/>
  <c r="G148" i="176"/>
  <c r="P147" i="176"/>
  <c r="M147" i="176"/>
  <c r="J147" i="176"/>
  <c r="G147" i="176"/>
  <c r="P146" i="176"/>
  <c r="M146" i="176"/>
  <c r="J146" i="176"/>
  <c r="G146" i="176"/>
  <c r="P145" i="176"/>
  <c r="M145" i="176"/>
  <c r="J145" i="176"/>
  <c r="G145" i="176"/>
  <c r="P144" i="176"/>
  <c r="M144" i="176"/>
  <c r="J144" i="176"/>
  <c r="G144" i="176"/>
  <c r="P143" i="176"/>
  <c r="M143" i="176"/>
  <c r="J143" i="176"/>
  <c r="G143" i="176"/>
  <c r="P142" i="176"/>
  <c r="M142" i="176"/>
  <c r="J142" i="176"/>
  <c r="G142" i="176"/>
  <c r="P141" i="176"/>
  <c r="M141" i="176"/>
  <c r="J141" i="176"/>
  <c r="G141" i="176"/>
  <c r="P140" i="176"/>
  <c r="M140" i="176"/>
  <c r="J140" i="176"/>
  <c r="G140" i="176"/>
  <c r="P139" i="176"/>
  <c r="M139" i="176"/>
  <c r="J139" i="176"/>
  <c r="G139" i="176"/>
  <c r="P138" i="176"/>
  <c r="M138" i="176"/>
  <c r="J138" i="176"/>
  <c r="G138" i="176"/>
  <c r="P137" i="176"/>
  <c r="M137" i="176"/>
  <c r="J137" i="176"/>
  <c r="G137" i="176"/>
  <c r="P136" i="176"/>
  <c r="M136" i="176"/>
  <c r="J136" i="176"/>
  <c r="G136" i="176"/>
  <c r="P135" i="176"/>
  <c r="M135" i="176"/>
  <c r="J135" i="176"/>
  <c r="G135" i="176"/>
  <c r="P134" i="176"/>
  <c r="M134" i="176"/>
  <c r="J134" i="176"/>
  <c r="G134" i="176"/>
  <c r="P133" i="176"/>
  <c r="M133" i="176"/>
  <c r="J133" i="176"/>
  <c r="G133" i="176"/>
  <c r="P132" i="176"/>
  <c r="M132" i="176"/>
  <c r="J132" i="176"/>
  <c r="G132" i="176"/>
  <c r="P131" i="176"/>
  <c r="M131" i="176"/>
  <c r="J131" i="176"/>
  <c r="G131" i="176"/>
  <c r="P130" i="176"/>
  <c r="M130" i="176"/>
  <c r="J130" i="176"/>
  <c r="G130" i="176"/>
  <c r="P129" i="176"/>
  <c r="M129" i="176"/>
  <c r="J129" i="176"/>
  <c r="G129" i="176"/>
  <c r="P128" i="176"/>
  <c r="M128" i="176"/>
  <c r="J128" i="176"/>
  <c r="G128" i="176"/>
  <c r="P127" i="176"/>
  <c r="M127" i="176"/>
  <c r="J127" i="176"/>
  <c r="G127" i="176"/>
  <c r="P126" i="176"/>
  <c r="M126" i="176"/>
  <c r="J126" i="176"/>
  <c r="G126" i="176"/>
  <c r="P125" i="176"/>
  <c r="M125" i="176"/>
  <c r="J125" i="176"/>
  <c r="G125" i="176"/>
  <c r="P124" i="176"/>
  <c r="M124" i="176"/>
  <c r="J124" i="176"/>
  <c r="G124" i="176"/>
  <c r="P123" i="176"/>
  <c r="M123" i="176"/>
  <c r="J123" i="176"/>
  <c r="G123" i="176"/>
  <c r="P122" i="176"/>
  <c r="M122" i="176"/>
  <c r="J122" i="176"/>
  <c r="G122" i="176"/>
  <c r="P121" i="176"/>
  <c r="M121" i="176"/>
  <c r="J121" i="176"/>
  <c r="G121" i="176"/>
  <c r="P120" i="176"/>
  <c r="M120" i="176"/>
  <c r="J120" i="176"/>
  <c r="G120" i="176"/>
  <c r="P119" i="176"/>
  <c r="M119" i="176"/>
  <c r="J119" i="176"/>
  <c r="G119" i="176"/>
  <c r="P118" i="176"/>
  <c r="M118" i="176"/>
  <c r="J118" i="176"/>
  <c r="G118" i="176"/>
  <c r="P117" i="176"/>
  <c r="M117" i="176"/>
  <c r="J117" i="176"/>
  <c r="G117" i="176"/>
  <c r="P116" i="176"/>
  <c r="M116" i="176"/>
  <c r="J116" i="176"/>
  <c r="G116" i="176"/>
  <c r="P115" i="176"/>
  <c r="M115" i="176"/>
  <c r="J115" i="176"/>
  <c r="G115" i="176"/>
  <c r="P114" i="176"/>
  <c r="M114" i="176"/>
  <c r="J114" i="176"/>
  <c r="G114" i="176"/>
  <c r="P113" i="176"/>
  <c r="M113" i="176"/>
  <c r="J113" i="176"/>
  <c r="G113" i="176"/>
  <c r="P112" i="176"/>
  <c r="M112" i="176"/>
  <c r="J112" i="176"/>
  <c r="G112" i="176"/>
  <c r="P111" i="176"/>
  <c r="M111" i="176"/>
  <c r="J111" i="176"/>
  <c r="G111" i="176"/>
  <c r="P110" i="176"/>
  <c r="M110" i="176"/>
  <c r="J110" i="176"/>
  <c r="G110" i="176"/>
  <c r="P109" i="176"/>
  <c r="M109" i="176"/>
  <c r="J109" i="176"/>
  <c r="G109" i="176"/>
  <c r="P108" i="176"/>
  <c r="M108" i="176"/>
  <c r="J108" i="176"/>
  <c r="G108" i="176"/>
  <c r="P107" i="176"/>
  <c r="M107" i="176"/>
  <c r="G107" i="176"/>
  <c r="P106" i="176"/>
  <c r="M106" i="176"/>
  <c r="J106" i="176"/>
  <c r="G106" i="176"/>
  <c r="P105" i="176"/>
  <c r="M105" i="176"/>
  <c r="J105" i="176"/>
  <c r="G105" i="176"/>
  <c r="P104" i="176"/>
  <c r="M104" i="176"/>
  <c r="J104" i="176"/>
  <c r="G104" i="176"/>
  <c r="P103" i="176"/>
  <c r="M103" i="176"/>
  <c r="J103" i="176"/>
  <c r="G103" i="176"/>
  <c r="P102" i="176"/>
  <c r="M102" i="176"/>
  <c r="J102" i="176"/>
  <c r="G102" i="176"/>
  <c r="P101" i="176"/>
  <c r="M101" i="176"/>
  <c r="J101" i="176"/>
  <c r="G101" i="176"/>
  <c r="P100" i="176"/>
  <c r="M100" i="176"/>
  <c r="J100" i="176"/>
  <c r="G100" i="176"/>
  <c r="P99" i="176"/>
  <c r="M99" i="176"/>
  <c r="J99" i="176"/>
  <c r="G99" i="176"/>
  <c r="P98" i="176"/>
  <c r="M98" i="176"/>
  <c r="J98" i="176"/>
  <c r="G98" i="176"/>
  <c r="P97" i="176"/>
  <c r="M97" i="176"/>
  <c r="J97" i="176"/>
  <c r="G97" i="176"/>
  <c r="P96" i="176"/>
  <c r="M96" i="176"/>
  <c r="J96" i="176"/>
  <c r="G96" i="176"/>
  <c r="P95" i="176"/>
  <c r="M95" i="176"/>
  <c r="J95" i="176"/>
  <c r="G95" i="176"/>
  <c r="P94" i="176"/>
  <c r="M94" i="176"/>
  <c r="J94" i="176"/>
  <c r="G94" i="176"/>
  <c r="P93" i="176"/>
  <c r="M93" i="176"/>
  <c r="J93" i="176"/>
  <c r="G93" i="176"/>
  <c r="P92" i="176"/>
  <c r="M92" i="176"/>
  <c r="J92" i="176"/>
  <c r="G92" i="176"/>
  <c r="P91" i="176"/>
  <c r="M91" i="176"/>
  <c r="J91" i="176"/>
  <c r="G91" i="176"/>
  <c r="P90" i="176"/>
  <c r="M90" i="176"/>
  <c r="J90" i="176"/>
  <c r="G90" i="176"/>
  <c r="P89" i="176"/>
  <c r="M89" i="176"/>
  <c r="J89" i="176"/>
  <c r="G89" i="176"/>
  <c r="P88" i="176"/>
  <c r="M88" i="176"/>
  <c r="J88" i="176"/>
  <c r="G88" i="176"/>
  <c r="P87" i="176"/>
  <c r="M87" i="176"/>
  <c r="J87" i="176"/>
  <c r="G87" i="176"/>
  <c r="P86" i="176"/>
  <c r="M86" i="176"/>
  <c r="J86" i="176"/>
  <c r="G86" i="176"/>
  <c r="P85" i="176"/>
  <c r="M85" i="176"/>
  <c r="J85" i="176"/>
  <c r="G85" i="176"/>
  <c r="P84" i="176"/>
  <c r="M84" i="176"/>
  <c r="J84" i="176"/>
  <c r="G84" i="176"/>
  <c r="P83" i="176"/>
  <c r="M83" i="176"/>
  <c r="J83" i="176"/>
  <c r="G83" i="176"/>
  <c r="P82" i="176"/>
  <c r="M82" i="176"/>
  <c r="J82" i="176"/>
  <c r="G82" i="176"/>
  <c r="P81" i="176"/>
  <c r="M81" i="176"/>
  <c r="J81" i="176"/>
  <c r="G81" i="176"/>
  <c r="P80" i="176"/>
  <c r="M80" i="176"/>
  <c r="J80" i="176"/>
  <c r="G80" i="176"/>
  <c r="P79" i="176"/>
  <c r="M79" i="176"/>
  <c r="J79" i="176"/>
  <c r="G79" i="176"/>
  <c r="P78" i="176"/>
  <c r="M78" i="176"/>
  <c r="J78" i="176"/>
  <c r="G78" i="176"/>
  <c r="P77" i="176"/>
  <c r="M77" i="176"/>
  <c r="J77" i="176"/>
  <c r="G77" i="176"/>
  <c r="P76" i="176"/>
  <c r="M76" i="176"/>
  <c r="J76" i="176"/>
  <c r="G76" i="176"/>
  <c r="P75" i="176"/>
  <c r="M75" i="176"/>
  <c r="J75" i="176"/>
  <c r="G75" i="176"/>
  <c r="P74" i="176"/>
  <c r="M74" i="176"/>
  <c r="J74" i="176"/>
  <c r="G74" i="176"/>
  <c r="P73" i="176"/>
  <c r="M73" i="176"/>
  <c r="J73" i="176"/>
  <c r="G73" i="176"/>
  <c r="P72" i="176"/>
  <c r="M72" i="176"/>
  <c r="J72" i="176"/>
  <c r="G72" i="176"/>
  <c r="P71" i="176"/>
  <c r="M71" i="176"/>
  <c r="J71" i="176"/>
  <c r="G71" i="176"/>
  <c r="P70" i="176"/>
  <c r="M70" i="176"/>
  <c r="J70" i="176"/>
  <c r="G70" i="176"/>
  <c r="P69" i="176"/>
  <c r="M69" i="176"/>
  <c r="J69" i="176"/>
  <c r="G69" i="176"/>
  <c r="P68" i="176"/>
  <c r="M68" i="176"/>
  <c r="J68" i="176"/>
  <c r="G68" i="176"/>
  <c r="P67" i="176"/>
  <c r="M67" i="176"/>
  <c r="J67" i="176"/>
  <c r="G67" i="176"/>
  <c r="P66" i="176"/>
  <c r="M66" i="176"/>
  <c r="J66" i="176"/>
  <c r="G66" i="176"/>
  <c r="P65" i="176"/>
  <c r="M65" i="176"/>
  <c r="J65" i="176"/>
  <c r="G65" i="176"/>
  <c r="P64" i="176"/>
  <c r="M64" i="176"/>
  <c r="J64" i="176"/>
  <c r="G64" i="176"/>
  <c r="P63" i="176"/>
  <c r="M63" i="176"/>
  <c r="J63" i="176"/>
  <c r="G63" i="176"/>
  <c r="P62" i="176"/>
  <c r="M62" i="176"/>
  <c r="J62" i="176"/>
  <c r="G62" i="176"/>
  <c r="P61" i="176"/>
  <c r="M61" i="176"/>
  <c r="J61" i="176"/>
  <c r="G61" i="176"/>
  <c r="P60" i="176"/>
  <c r="M60" i="176"/>
  <c r="J60" i="176"/>
  <c r="G60" i="176"/>
  <c r="P59" i="176"/>
  <c r="M59" i="176"/>
  <c r="J59" i="176"/>
  <c r="G59" i="176"/>
  <c r="P58" i="176"/>
  <c r="M58" i="176"/>
  <c r="J58" i="176"/>
  <c r="G58" i="176"/>
  <c r="P57" i="176"/>
  <c r="M57" i="176"/>
  <c r="J57" i="176"/>
  <c r="G57" i="176"/>
  <c r="P56" i="176"/>
  <c r="M56" i="176"/>
  <c r="J56" i="176"/>
  <c r="G56" i="176"/>
  <c r="P55" i="176"/>
  <c r="M55" i="176"/>
  <c r="J55" i="176"/>
  <c r="G55" i="176"/>
  <c r="P54" i="176"/>
  <c r="M54" i="176"/>
  <c r="J54" i="176"/>
  <c r="G54" i="176"/>
  <c r="P53" i="176"/>
  <c r="M53" i="176"/>
  <c r="J53" i="176"/>
  <c r="G53" i="176"/>
  <c r="P52" i="176"/>
  <c r="M52" i="176"/>
  <c r="J52" i="176"/>
  <c r="G52" i="176"/>
  <c r="P51" i="176"/>
  <c r="M51" i="176"/>
  <c r="J51" i="176"/>
  <c r="G51" i="176"/>
  <c r="P50" i="176"/>
  <c r="M50" i="176"/>
  <c r="J50" i="176"/>
  <c r="G50" i="176"/>
  <c r="P49" i="176"/>
  <c r="M49" i="176"/>
  <c r="J49" i="176"/>
  <c r="G49" i="176"/>
  <c r="P48" i="176"/>
  <c r="M48" i="176"/>
  <c r="J48" i="176"/>
  <c r="G48" i="176"/>
  <c r="P47" i="176"/>
  <c r="M47" i="176"/>
  <c r="J47" i="176"/>
  <c r="G47" i="176"/>
  <c r="P46" i="176"/>
  <c r="M46" i="176"/>
  <c r="J46" i="176"/>
  <c r="G46" i="176"/>
  <c r="P45" i="176"/>
  <c r="M45" i="176"/>
  <c r="J45" i="176"/>
  <c r="G45" i="176"/>
  <c r="P44" i="176"/>
  <c r="M44" i="176"/>
  <c r="J44" i="176"/>
  <c r="G44" i="176"/>
  <c r="P43" i="176"/>
  <c r="M43" i="176"/>
  <c r="J43" i="176"/>
  <c r="G43" i="176"/>
  <c r="P42" i="176"/>
  <c r="M42" i="176"/>
  <c r="J42" i="176"/>
  <c r="G42" i="176"/>
  <c r="P41" i="176"/>
  <c r="M41" i="176"/>
  <c r="J41" i="176"/>
  <c r="G41" i="176"/>
  <c r="P40" i="176"/>
  <c r="M40" i="176"/>
  <c r="J40" i="176"/>
  <c r="G40" i="176"/>
  <c r="P39" i="176"/>
  <c r="M39" i="176"/>
  <c r="J39" i="176"/>
  <c r="G39" i="176"/>
  <c r="P38" i="176"/>
  <c r="M38" i="176"/>
  <c r="J38" i="176"/>
  <c r="G38" i="176"/>
  <c r="P37" i="176"/>
  <c r="M37" i="176"/>
  <c r="J37" i="176"/>
  <c r="G37" i="176"/>
  <c r="P36" i="176"/>
  <c r="M36" i="176"/>
  <c r="J36" i="176"/>
  <c r="G36" i="176"/>
  <c r="P35" i="176"/>
  <c r="M35" i="176"/>
  <c r="J35" i="176"/>
  <c r="G35" i="176"/>
  <c r="P34" i="176"/>
  <c r="M34" i="176"/>
  <c r="J34" i="176"/>
  <c r="G34" i="176"/>
  <c r="P33" i="176"/>
  <c r="M33" i="176"/>
  <c r="J33" i="176"/>
  <c r="G33" i="176"/>
  <c r="P32" i="176"/>
  <c r="M32" i="176"/>
  <c r="J32" i="176"/>
  <c r="G32" i="176"/>
  <c r="P31" i="176"/>
  <c r="M31" i="176"/>
  <c r="J31" i="176"/>
  <c r="G31" i="176"/>
  <c r="P30" i="176"/>
  <c r="M30" i="176"/>
  <c r="J30" i="176"/>
  <c r="G30" i="176"/>
  <c r="P29" i="176"/>
  <c r="M29" i="176"/>
  <c r="J29" i="176"/>
  <c r="G29" i="176"/>
  <c r="P28" i="176"/>
  <c r="M28" i="176"/>
  <c r="J28" i="176"/>
  <c r="G28" i="176"/>
  <c r="P27" i="176"/>
  <c r="M27" i="176"/>
  <c r="J27" i="176"/>
  <c r="G27" i="176"/>
  <c r="P26" i="176"/>
  <c r="M26" i="176"/>
  <c r="J26" i="176"/>
  <c r="G26" i="176"/>
  <c r="P25" i="176"/>
  <c r="M25" i="176"/>
  <c r="J25" i="176"/>
  <c r="G25" i="176"/>
  <c r="P24" i="176"/>
  <c r="M24" i="176"/>
  <c r="J24" i="176"/>
  <c r="G24" i="176"/>
  <c r="P23" i="176"/>
  <c r="M23" i="176"/>
  <c r="J23" i="176"/>
  <c r="G23" i="176"/>
  <c r="P22" i="176"/>
  <c r="M22" i="176"/>
  <c r="J22" i="176"/>
  <c r="G22" i="176"/>
  <c r="P21" i="176"/>
  <c r="M21" i="176"/>
  <c r="J21" i="176"/>
  <c r="G21" i="176"/>
  <c r="P20" i="176"/>
  <c r="M20" i="176"/>
  <c r="J20" i="176"/>
  <c r="G20" i="176"/>
  <c r="I14" i="176"/>
  <c r="H14" i="176"/>
  <c r="D13" i="176"/>
  <c r="D12" i="176"/>
  <c r="P228" i="175"/>
  <c r="M228" i="175"/>
  <c r="J228" i="175"/>
  <c r="G228" i="175"/>
  <c r="D228" i="175"/>
  <c r="P227" i="175"/>
  <c r="M227" i="175"/>
  <c r="J227" i="175"/>
  <c r="G227" i="175"/>
  <c r="D227" i="175"/>
  <c r="P226" i="175"/>
  <c r="M226" i="175"/>
  <c r="J226" i="175"/>
  <c r="G226" i="175"/>
  <c r="D226" i="175"/>
  <c r="P225" i="175"/>
  <c r="M225" i="175"/>
  <c r="J225" i="175"/>
  <c r="G225" i="175"/>
  <c r="D225" i="175"/>
  <c r="P224" i="175"/>
  <c r="M224" i="175"/>
  <c r="J224" i="175"/>
  <c r="G224" i="175"/>
  <c r="D224" i="175"/>
  <c r="P223" i="175"/>
  <c r="M223" i="175"/>
  <c r="J223" i="175"/>
  <c r="G223" i="175"/>
  <c r="D223" i="175"/>
  <c r="P222" i="175"/>
  <c r="M222" i="175"/>
  <c r="J222" i="175"/>
  <c r="G222" i="175"/>
  <c r="D222" i="175"/>
  <c r="P221" i="175"/>
  <c r="M221" i="175"/>
  <c r="J221" i="175"/>
  <c r="G221" i="175"/>
  <c r="D221" i="175"/>
  <c r="P220" i="175"/>
  <c r="M220" i="175"/>
  <c r="J220" i="175"/>
  <c r="G220" i="175"/>
  <c r="D220" i="175"/>
  <c r="P219" i="175"/>
  <c r="J219" i="175"/>
  <c r="G219" i="175"/>
  <c r="D219" i="175"/>
  <c r="P218" i="175"/>
  <c r="M218" i="175"/>
  <c r="J218" i="175"/>
  <c r="G218" i="175"/>
  <c r="D218" i="175"/>
  <c r="P217" i="175"/>
  <c r="M217" i="175"/>
  <c r="J217" i="175"/>
  <c r="G217" i="175"/>
  <c r="D217" i="175"/>
  <c r="P216" i="175"/>
  <c r="M216" i="175"/>
  <c r="J216" i="175"/>
  <c r="G216" i="175"/>
  <c r="D216" i="175"/>
  <c r="P215" i="175"/>
  <c r="M215" i="175"/>
  <c r="J215" i="175"/>
  <c r="G215" i="175"/>
  <c r="D215" i="175"/>
  <c r="P214" i="175"/>
  <c r="M214" i="175"/>
  <c r="J214" i="175"/>
  <c r="G214" i="175"/>
  <c r="D214" i="175"/>
  <c r="P213" i="175"/>
  <c r="M213" i="175"/>
  <c r="J213" i="175"/>
  <c r="G213" i="175"/>
  <c r="D213" i="175"/>
  <c r="P212" i="175"/>
  <c r="M212" i="175"/>
  <c r="J212" i="175"/>
  <c r="G212" i="175"/>
  <c r="D212" i="175"/>
  <c r="P211" i="175"/>
  <c r="M211" i="175"/>
  <c r="J211" i="175"/>
  <c r="G211" i="175"/>
  <c r="D211" i="175"/>
  <c r="P210" i="175"/>
  <c r="M210" i="175"/>
  <c r="J210" i="175"/>
  <c r="G210" i="175"/>
  <c r="D210" i="175"/>
  <c r="P209" i="175"/>
  <c r="M209" i="175"/>
  <c r="J209" i="175"/>
  <c r="G209" i="175"/>
  <c r="D209" i="175"/>
  <c r="P208" i="175"/>
  <c r="M208" i="175"/>
  <c r="J208" i="175"/>
  <c r="G208" i="175"/>
  <c r="D208" i="175"/>
  <c r="P207" i="175"/>
  <c r="M207" i="175"/>
  <c r="J207" i="175"/>
  <c r="G207" i="175"/>
  <c r="D207" i="175"/>
  <c r="P206" i="175"/>
  <c r="M206" i="175"/>
  <c r="J206" i="175"/>
  <c r="G206" i="175"/>
  <c r="D206" i="175"/>
  <c r="P205" i="175"/>
  <c r="M205" i="175"/>
  <c r="J205" i="175"/>
  <c r="G205" i="175"/>
  <c r="D205" i="175"/>
  <c r="P204" i="175"/>
  <c r="M204" i="175"/>
  <c r="J204" i="175"/>
  <c r="G204" i="175"/>
  <c r="D204" i="175"/>
  <c r="P203" i="175"/>
  <c r="M203" i="175"/>
  <c r="J203" i="175"/>
  <c r="G203" i="175"/>
  <c r="D203" i="175"/>
  <c r="P202" i="175"/>
  <c r="M202" i="175"/>
  <c r="J202" i="175"/>
  <c r="G202" i="175"/>
  <c r="D202" i="175"/>
  <c r="P201" i="175"/>
  <c r="M201" i="175"/>
  <c r="J201" i="175"/>
  <c r="G201" i="175"/>
  <c r="D201" i="175"/>
  <c r="P200" i="175"/>
  <c r="M200" i="175"/>
  <c r="J200" i="175"/>
  <c r="G200" i="175"/>
  <c r="D200" i="175"/>
  <c r="P199" i="175"/>
  <c r="M199" i="175"/>
  <c r="J199" i="175"/>
  <c r="G199" i="175"/>
  <c r="D199" i="175"/>
  <c r="P198" i="175"/>
  <c r="M198" i="175"/>
  <c r="J198" i="175"/>
  <c r="G198" i="175"/>
  <c r="D198" i="175"/>
  <c r="P197" i="175"/>
  <c r="M197" i="175"/>
  <c r="J197" i="175"/>
  <c r="G197" i="175"/>
  <c r="D197" i="175"/>
  <c r="P196" i="175"/>
  <c r="M196" i="175"/>
  <c r="G196" i="175"/>
  <c r="D196" i="175"/>
  <c r="P195" i="175"/>
  <c r="M195" i="175"/>
  <c r="G195" i="175"/>
  <c r="D195" i="175"/>
  <c r="P194" i="175"/>
  <c r="M194" i="175"/>
  <c r="J194" i="175"/>
  <c r="G194" i="175"/>
  <c r="D194" i="175"/>
  <c r="P193" i="175"/>
  <c r="M193" i="175"/>
  <c r="J193" i="175"/>
  <c r="G193" i="175"/>
  <c r="D193" i="175"/>
  <c r="P192" i="175"/>
  <c r="M192" i="175"/>
  <c r="J192" i="175"/>
  <c r="G192" i="175"/>
  <c r="D192" i="175"/>
  <c r="P191" i="175"/>
  <c r="M191" i="175"/>
  <c r="J191" i="175"/>
  <c r="G191" i="175"/>
  <c r="D191" i="175"/>
  <c r="P190" i="175"/>
  <c r="M190" i="175"/>
  <c r="J190" i="175"/>
  <c r="G190" i="175"/>
  <c r="D190" i="175"/>
  <c r="P189" i="175"/>
  <c r="M189" i="175"/>
  <c r="J189" i="175"/>
  <c r="G189" i="175"/>
  <c r="D189" i="175"/>
  <c r="P188" i="175"/>
  <c r="M188" i="175"/>
  <c r="J188" i="175"/>
  <c r="G188" i="175"/>
  <c r="D188" i="175"/>
  <c r="P187" i="175"/>
  <c r="M187" i="175"/>
  <c r="J187" i="175"/>
  <c r="G187" i="175"/>
  <c r="D187" i="175"/>
  <c r="P186" i="175"/>
  <c r="M186" i="175"/>
  <c r="J186" i="175"/>
  <c r="G186" i="175"/>
  <c r="D186" i="175"/>
  <c r="P185" i="175"/>
  <c r="M185" i="175"/>
  <c r="J185" i="175"/>
  <c r="G185" i="175"/>
  <c r="D185" i="175"/>
  <c r="P184" i="175"/>
  <c r="M184" i="175"/>
  <c r="J184" i="175"/>
  <c r="G184" i="175"/>
  <c r="D184" i="175"/>
  <c r="P183" i="175"/>
  <c r="M183" i="175"/>
  <c r="J183" i="175"/>
  <c r="G183" i="175"/>
  <c r="D183" i="175"/>
  <c r="P182" i="175"/>
  <c r="M182" i="175"/>
  <c r="J182" i="175"/>
  <c r="G182" i="175"/>
  <c r="D182" i="175"/>
  <c r="P181" i="175"/>
  <c r="M181" i="175"/>
  <c r="J181" i="175"/>
  <c r="G181" i="175"/>
  <c r="D181" i="175"/>
  <c r="P180" i="175"/>
  <c r="M180" i="175"/>
  <c r="J180" i="175"/>
  <c r="G180" i="175"/>
  <c r="D180" i="175"/>
  <c r="P179" i="175"/>
  <c r="M179" i="175"/>
  <c r="J179" i="175"/>
  <c r="G179" i="175"/>
  <c r="D179" i="175"/>
  <c r="P178" i="175"/>
  <c r="M178" i="175"/>
  <c r="J178" i="175"/>
  <c r="G178" i="175"/>
  <c r="D178" i="175"/>
  <c r="P177" i="175"/>
  <c r="M177" i="175"/>
  <c r="J177" i="175"/>
  <c r="G177" i="175"/>
  <c r="D177" i="175"/>
  <c r="P176" i="175"/>
  <c r="M176" i="175"/>
  <c r="J176" i="175"/>
  <c r="G176" i="175"/>
  <c r="D176" i="175"/>
  <c r="P175" i="175"/>
  <c r="M175" i="175"/>
  <c r="J175" i="175"/>
  <c r="G175" i="175"/>
  <c r="D175" i="175"/>
  <c r="P174" i="175"/>
  <c r="M174" i="175"/>
  <c r="J174" i="175"/>
  <c r="G174" i="175"/>
  <c r="D174" i="175"/>
  <c r="P173" i="175"/>
  <c r="M173" i="175"/>
  <c r="J173" i="175"/>
  <c r="G173" i="175"/>
  <c r="D173" i="175"/>
  <c r="M172" i="175"/>
  <c r="J172" i="175"/>
  <c r="G172" i="175"/>
  <c r="D172" i="175"/>
  <c r="M171" i="175"/>
  <c r="J171" i="175"/>
  <c r="G171" i="175"/>
  <c r="M170" i="175"/>
  <c r="J170" i="175"/>
  <c r="G170" i="175"/>
  <c r="M169" i="175"/>
  <c r="J169" i="175"/>
  <c r="G169" i="175"/>
  <c r="M168" i="175"/>
  <c r="J168" i="175"/>
  <c r="G168" i="175"/>
  <c r="M167" i="175"/>
  <c r="J167" i="175"/>
  <c r="G167" i="175"/>
  <c r="M166" i="175"/>
  <c r="J166" i="175"/>
  <c r="G166" i="175"/>
  <c r="D166" i="175"/>
  <c r="M165" i="175"/>
  <c r="J165" i="175"/>
  <c r="G165" i="175"/>
  <c r="D165" i="175"/>
  <c r="M164" i="175"/>
  <c r="J164" i="175"/>
  <c r="G164" i="175"/>
  <c r="D164" i="175"/>
  <c r="J163" i="175"/>
  <c r="G163" i="175"/>
  <c r="D163" i="175"/>
  <c r="J162" i="175"/>
  <c r="G162" i="175"/>
  <c r="D162" i="175"/>
  <c r="P161" i="175"/>
  <c r="J161" i="175"/>
  <c r="G161" i="175"/>
  <c r="D161" i="175"/>
  <c r="P160" i="175"/>
  <c r="J160" i="175"/>
  <c r="G160" i="175"/>
  <c r="D160" i="175"/>
  <c r="P159" i="175"/>
  <c r="J159" i="175"/>
  <c r="G159" i="175"/>
  <c r="D159" i="175"/>
  <c r="P158" i="175"/>
  <c r="M158" i="175"/>
  <c r="J158" i="175"/>
  <c r="G158" i="175"/>
  <c r="D158" i="175"/>
  <c r="P157" i="175"/>
  <c r="M157" i="175"/>
  <c r="J157" i="175"/>
  <c r="G157" i="175"/>
  <c r="D157" i="175"/>
  <c r="P156" i="175"/>
  <c r="M156" i="175"/>
  <c r="J156" i="175"/>
  <c r="G156" i="175"/>
  <c r="D156" i="175"/>
  <c r="P155" i="175"/>
  <c r="M155" i="175"/>
  <c r="J155" i="175"/>
  <c r="G155" i="175"/>
  <c r="D155" i="175"/>
  <c r="P154" i="175"/>
  <c r="M154" i="175"/>
  <c r="J154" i="175"/>
  <c r="G154" i="175"/>
  <c r="D154" i="175"/>
  <c r="P153" i="175"/>
  <c r="M153" i="175"/>
  <c r="J153" i="175"/>
  <c r="G153" i="175"/>
  <c r="D153" i="175"/>
  <c r="P152" i="175"/>
  <c r="M152" i="175"/>
  <c r="J152" i="175"/>
  <c r="G152" i="175"/>
  <c r="D152" i="175"/>
  <c r="P151" i="175"/>
  <c r="M151" i="175"/>
  <c r="J151" i="175"/>
  <c r="G151" i="175"/>
  <c r="D151" i="175"/>
  <c r="P150" i="175"/>
  <c r="M150" i="175"/>
  <c r="J150" i="175"/>
  <c r="G150" i="175"/>
  <c r="D150" i="175"/>
  <c r="P149" i="175"/>
  <c r="M149" i="175"/>
  <c r="J149" i="175"/>
  <c r="G149" i="175"/>
  <c r="D149" i="175"/>
  <c r="P148" i="175"/>
  <c r="M148" i="175"/>
  <c r="J148" i="175"/>
  <c r="G148" i="175"/>
  <c r="D148" i="175"/>
  <c r="P147" i="175"/>
  <c r="M147" i="175"/>
  <c r="J147" i="175"/>
  <c r="G147" i="175"/>
  <c r="D147" i="175"/>
  <c r="P146" i="175"/>
  <c r="M146" i="175"/>
  <c r="J146" i="175"/>
  <c r="G146" i="175"/>
  <c r="D146" i="175"/>
  <c r="P145" i="175"/>
  <c r="M145" i="175"/>
  <c r="J145" i="175"/>
  <c r="G145" i="175"/>
  <c r="D145" i="175"/>
  <c r="P144" i="175"/>
  <c r="M144" i="175"/>
  <c r="J144" i="175"/>
  <c r="G144" i="175"/>
  <c r="D144" i="175"/>
  <c r="P143" i="175"/>
  <c r="M143" i="175"/>
  <c r="J143" i="175"/>
  <c r="G143" i="175"/>
  <c r="D143" i="175"/>
  <c r="P142" i="175"/>
  <c r="M142" i="175"/>
  <c r="J142" i="175"/>
  <c r="G142" i="175"/>
  <c r="D142" i="175"/>
  <c r="P141" i="175"/>
  <c r="M141" i="175"/>
  <c r="J141" i="175"/>
  <c r="G141" i="175"/>
  <c r="D141" i="175"/>
  <c r="P140" i="175"/>
  <c r="M140" i="175"/>
  <c r="J140" i="175"/>
  <c r="G140" i="175"/>
  <c r="D140" i="175"/>
  <c r="P139" i="175"/>
  <c r="M139" i="175"/>
  <c r="J139" i="175"/>
  <c r="G139" i="175"/>
  <c r="D139" i="175"/>
  <c r="P138" i="175"/>
  <c r="M138" i="175"/>
  <c r="J138" i="175"/>
  <c r="G138" i="175"/>
  <c r="D138" i="175"/>
  <c r="P137" i="175"/>
  <c r="M137" i="175"/>
  <c r="J137" i="175"/>
  <c r="G137" i="175"/>
  <c r="D137" i="175"/>
  <c r="P136" i="175"/>
  <c r="M136" i="175"/>
  <c r="J136" i="175"/>
  <c r="G136" i="175"/>
  <c r="D136" i="175"/>
  <c r="P135" i="175"/>
  <c r="M135" i="175"/>
  <c r="J135" i="175"/>
  <c r="G135" i="175"/>
  <c r="D135" i="175"/>
  <c r="P134" i="175"/>
  <c r="M134" i="175"/>
  <c r="J134" i="175"/>
  <c r="G134" i="175"/>
  <c r="D134" i="175"/>
  <c r="P133" i="175"/>
  <c r="M133" i="175"/>
  <c r="J133" i="175"/>
  <c r="G133" i="175"/>
  <c r="D133" i="175"/>
  <c r="P132" i="175"/>
  <c r="M132" i="175"/>
  <c r="J132" i="175"/>
  <c r="G132" i="175"/>
  <c r="D132" i="175"/>
  <c r="P131" i="175"/>
  <c r="M131" i="175"/>
  <c r="J131" i="175"/>
  <c r="G131" i="175"/>
  <c r="D131" i="175"/>
  <c r="P130" i="175"/>
  <c r="M130" i="175"/>
  <c r="J130" i="175"/>
  <c r="G130" i="175"/>
  <c r="D130" i="175"/>
  <c r="P129" i="175"/>
  <c r="M129" i="175"/>
  <c r="J129" i="175"/>
  <c r="G129" i="175"/>
  <c r="D129" i="175"/>
  <c r="P128" i="175"/>
  <c r="M128" i="175"/>
  <c r="J128" i="175"/>
  <c r="G128" i="175"/>
  <c r="D128" i="175"/>
  <c r="P127" i="175"/>
  <c r="M127" i="175"/>
  <c r="J127" i="175"/>
  <c r="G127" i="175"/>
  <c r="D127" i="175"/>
  <c r="P126" i="175"/>
  <c r="M126" i="175"/>
  <c r="J126" i="175"/>
  <c r="G126" i="175"/>
  <c r="D126" i="175"/>
  <c r="P125" i="175"/>
  <c r="M125" i="175"/>
  <c r="J125" i="175"/>
  <c r="G125" i="175"/>
  <c r="D125" i="175"/>
  <c r="P124" i="175"/>
  <c r="M124" i="175"/>
  <c r="J124" i="175"/>
  <c r="G124" i="175"/>
  <c r="D124" i="175"/>
  <c r="P123" i="175"/>
  <c r="M123" i="175"/>
  <c r="J123" i="175"/>
  <c r="G123" i="175"/>
  <c r="D123" i="175"/>
  <c r="P122" i="175"/>
  <c r="M122" i="175"/>
  <c r="J122" i="175"/>
  <c r="G122" i="175"/>
  <c r="D122" i="175"/>
  <c r="P121" i="175"/>
  <c r="M121" i="175"/>
  <c r="J121" i="175"/>
  <c r="G121" i="175"/>
  <c r="D121" i="175"/>
  <c r="P120" i="175"/>
  <c r="M120" i="175"/>
  <c r="J120" i="175"/>
  <c r="G120" i="175"/>
  <c r="D120" i="175"/>
  <c r="P119" i="175"/>
  <c r="M119" i="175"/>
  <c r="J119" i="175"/>
  <c r="G119" i="175"/>
  <c r="D119" i="175"/>
  <c r="P118" i="175"/>
  <c r="M118" i="175"/>
  <c r="J118" i="175"/>
  <c r="G118" i="175"/>
  <c r="D118" i="175"/>
  <c r="P117" i="175"/>
  <c r="M117" i="175"/>
  <c r="J117" i="175"/>
  <c r="G117" i="175"/>
  <c r="D117" i="175"/>
  <c r="P116" i="175"/>
  <c r="M116" i="175"/>
  <c r="J116" i="175"/>
  <c r="G116" i="175"/>
  <c r="D116" i="175"/>
  <c r="P115" i="175"/>
  <c r="M115" i="175"/>
  <c r="J115" i="175"/>
  <c r="G115" i="175"/>
  <c r="D115" i="175"/>
  <c r="P114" i="175"/>
  <c r="M114" i="175"/>
  <c r="J114" i="175"/>
  <c r="G114" i="175"/>
  <c r="D114" i="175"/>
  <c r="P113" i="175"/>
  <c r="M113" i="175"/>
  <c r="J113" i="175"/>
  <c r="G113" i="175"/>
  <c r="D113" i="175"/>
  <c r="P112" i="175"/>
  <c r="M112" i="175"/>
  <c r="J112" i="175"/>
  <c r="G112" i="175"/>
  <c r="D112" i="175"/>
  <c r="P111" i="175"/>
  <c r="M111" i="175"/>
  <c r="J111" i="175"/>
  <c r="G111" i="175"/>
  <c r="D111" i="175"/>
  <c r="P110" i="175"/>
  <c r="M110" i="175"/>
  <c r="J110" i="175"/>
  <c r="G110" i="175"/>
  <c r="D110" i="175"/>
  <c r="P109" i="175"/>
  <c r="M109" i="175"/>
  <c r="J109" i="175"/>
  <c r="G109" i="175"/>
  <c r="D109" i="175"/>
  <c r="P108" i="175"/>
  <c r="M108" i="175"/>
  <c r="J108" i="175"/>
  <c r="G108" i="175"/>
  <c r="D108" i="175"/>
  <c r="P107" i="175"/>
  <c r="M107" i="175"/>
  <c r="J107" i="175"/>
  <c r="G107" i="175"/>
  <c r="D107" i="175"/>
  <c r="P106" i="175"/>
  <c r="M106" i="175"/>
  <c r="J106" i="175"/>
  <c r="G106" i="175"/>
  <c r="D106" i="175"/>
  <c r="P105" i="175"/>
  <c r="M105" i="175"/>
  <c r="G105" i="175"/>
  <c r="D105" i="175"/>
  <c r="P104" i="175"/>
  <c r="M104" i="175"/>
  <c r="J104" i="175"/>
  <c r="G104" i="175"/>
  <c r="D104" i="175"/>
  <c r="P103" i="175"/>
  <c r="M103" i="175"/>
  <c r="J103" i="175"/>
  <c r="G103" i="175"/>
  <c r="D103" i="175"/>
  <c r="P102" i="175"/>
  <c r="M102" i="175"/>
  <c r="J102" i="175"/>
  <c r="G102" i="175"/>
  <c r="D102" i="175"/>
  <c r="P101" i="175"/>
  <c r="M101" i="175"/>
  <c r="J101" i="175"/>
  <c r="G101" i="175"/>
  <c r="D101" i="175"/>
  <c r="P100" i="175"/>
  <c r="M100" i="175"/>
  <c r="J100" i="175"/>
  <c r="G100" i="175"/>
  <c r="D100" i="175"/>
  <c r="P99" i="175"/>
  <c r="M99" i="175"/>
  <c r="J99" i="175"/>
  <c r="G99" i="175"/>
  <c r="D99" i="175"/>
  <c r="P98" i="175"/>
  <c r="M98" i="175"/>
  <c r="J98" i="175"/>
  <c r="G98" i="175"/>
  <c r="D98" i="175"/>
  <c r="P97" i="175"/>
  <c r="M97" i="175"/>
  <c r="J97" i="175"/>
  <c r="G97" i="175"/>
  <c r="D97" i="175"/>
  <c r="P96" i="175"/>
  <c r="M96" i="175"/>
  <c r="J96" i="175"/>
  <c r="G96" i="175"/>
  <c r="D96" i="175"/>
  <c r="P95" i="175"/>
  <c r="M95" i="175"/>
  <c r="J95" i="175"/>
  <c r="G95" i="175"/>
  <c r="D95" i="175"/>
  <c r="P94" i="175"/>
  <c r="M94" i="175"/>
  <c r="J94" i="175"/>
  <c r="G94" i="175"/>
  <c r="D94" i="175"/>
  <c r="P93" i="175"/>
  <c r="M93" i="175"/>
  <c r="J93" i="175"/>
  <c r="G93" i="175"/>
  <c r="P92" i="175"/>
  <c r="M92" i="175"/>
  <c r="J92" i="175"/>
  <c r="G92" i="175"/>
  <c r="P91" i="175"/>
  <c r="M91" i="175"/>
  <c r="J91" i="175"/>
  <c r="G91" i="175"/>
  <c r="P90" i="175"/>
  <c r="M90" i="175"/>
  <c r="J90" i="175"/>
  <c r="G90" i="175"/>
  <c r="P89" i="175"/>
  <c r="M89" i="175"/>
  <c r="J89" i="175"/>
  <c r="G89" i="175"/>
  <c r="P88" i="175"/>
  <c r="M88" i="175"/>
  <c r="J88" i="175"/>
  <c r="G88" i="175"/>
  <c r="D88" i="175"/>
  <c r="P87" i="175"/>
  <c r="M87" i="175"/>
  <c r="J87" i="175"/>
  <c r="G87" i="175"/>
  <c r="D87" i="175"/>
  <c r="P86" i="175"/>
  <c r="M86" i="175"/>
  <c r="J86" i="175"/>
  <c r="G86" i="175"/>
  <c r="D86" i="175"/>
  <c r="P85" i="175"/>
  <c r="M85" i="175"/>
  <c r="J85" i="175"/>
  <c r="G85" i="175"/>
  <c r="D85" i="175"/>
  <c r="P84" i="175"/>
  <c r="M84" i="175"/>
  <c r="J84" i="175"/>
  <c r="G84" i="175"/>
  <c r="D84" i="175"/>
  <c r="P83" i="175"/>
  <c r="M83" i="175"/>
  <c r="J83" i="175"/>
  <c r="G83" i="175"/>
  <c r="D83" i="175"/>
  <c r="P82" i="175"/>
  <c r="M82" i="175"/>
  <c r="J82" i="175"/>
  <c r="G82" i="175"/>
  <c r="D82" i="175"/>
  <c r="P81" i="175"/>
  <c r="M81" i="175"/>
  <c r="J81" i="175"/>
  <c r="G81" i="175"/>
  <c r="D81" i="175"/>
  <c r="P80" i="175"/>
  <c r="M80" i="175"/>
  <c r="J80" i="175"/>
  <c r="G80" i="175"/>
  <c r="D80" i="175"/>
  <c r="P79" i="175"/>
  <c r="M79" i="175"/>
  <c r="J79" i="175"/>
  <c r="G79" i="175"/>
  <c r="D79" i="175"/>
  <c r="P78" i="175"/>
  <c r="M78" i="175"/>
  <c r="J78" i="175"/>
  <c r="G78" i="175"/>
  <c r="D78" i="175"/>
  <c r="P77" i="175"/>
  <c r="M77" i="175"/>
  <c r="J77" i="175"/>
  <c r="G77" i="175"/>
  <c r="D77" i="175"/>
  <c r="P76" i="175"/>
  <c r="M76" i="175"/>
  <c r="J76" i="175"/>
  <c r="G76" i="175"/>
  <c r="D76" i="175"/>
  <c r="P75" i="175"/>
  <c r="M75" i="175"/>
  <c r="J75" i="175"/>
  <c r="G75" i="175"/>
  <c r="D75" i="175"/>
  <c r="P74" i="175"/>
  <c r="M74" i="175"/>
  <c r="J74" i="175"/>
  <c r="G74" i="175"/>
  <c r="D74" i="175"/>
  <c r="P73" i="175"/>
  <c r="M73" i="175"/>
  <c r="J73" i="175"/>
  <c r="G73" i="175"/>
  <c r="D73" i="175"/>
  <c r="P72" i="175"/>
  <c r="M72" i="175"/>
  <c r="J72" i="175"/>
  <c r="G72" i="175"/>
  <c r="D72" i="175"/>
  <c r="P71" i="175"/>
  <c r="M71" i="175"/>
  <c r="J71" i="175"/>
  <c r="G71" i="175"/>
  <c r="D71" i="175"/>
  <c r="P70" i="175"/>
  <c r="M70" i="175"/>
  <c r="J70" i="175"/>
  <c r="G70" i="175"/>
  <c r="D70" i="175"/>
  <c r="P69" i="175"/>
  <c r="M69" i="175"/>
  <c r="J69" i="175"/>
  <c r="G69" i="175"/>
  <c r="D69" i="175"/>
  <c r="P68" i="175"/>
  <c r="M68" i="175"/>
  <c r="J68" i="175"/>
  <c r="G68" i="175"/>
  <c r="D68" i="175"/>
  <c r="P67" i="175"/>
  <c r="M67" i="175"/>
  <c r="J67" i="175"/>
  <c r="G67" i="175"/>
  <c r="D67" i="175"/>
  <c r="P66" i="175"/>
  <c r="M66" i="175"/>
  <c r="J66" i="175"/>
  <c r="G66" i="175"/>
  <c r="D66" i="175"/>
  <c r="P65" i="175"/>
  <c r="M65" i="175"/>
  <c r="J65" i="175"/>
  <c r="G65" i="175"/>
  <c r="D65" i="175"/>
  <c r="P64" i="175"/>
  <c r="M64" i="175"/>
  <c r="J64" i="175"/>
  <c r="G64" i="175"/>
  <c r="D64" i="175"/>
  <c r="P63" i="175"/>
  <c r="M63" i="175"/>
  <c r="J63" i="175"/>
  <c r="G63" i="175"/>
  <c r="D63" i="175"/>
  <c r="P62" i="175"/>
  <c r="M62" i="175"/>
  <c r="J62" i="175"/>
  <c r="G62" i="175"/>
  <c r="D62" i="175"/>
  <c r="P61" i="175"/>
  <c r="M61" i="175"/>
  <c r="J61" i="175"/>
  <c r="G61" i="175"/>
  <c r="D61" i="175"/>
  <c r="P60" i="175"/>
  <c r="M60" i="175"/>
  <c r="J60" i="175"/>
  <c r="G60" i="175"/>
  <c r="D60" i="175"/>
  <c r="P59" i="175"/>
  <c r="M59" i="175"/>
  <c r="J59" i="175"/>
  <c r="G59" i="175"/>
  <c r="D59" i="175"/>
  <c r="P58" i="175"/>
  <c r="M58" i="175"/>
  <c r="J58" i="175"/>
  <c r="G58" i="175"/>
  <c r="D58" i="175"/>
  <c r="P57" i="175"/>
  <c r="M57" i="175"/>
  <c r="J57" i="175"/>
  <c r="G57" i="175"/>
  <c r="D57" i="175"/>
  <c r="P56" i="175"/>
  <c r="M56" i="175"/>
  <c r="J56" i="175"/>
  <c r="G56" i="175"/>
  <c r="D56" i="175"/>
  <c r="P55" i="175"/>
  <c r="M55" i="175"/>
  <c r="J55" i="175"/>
  <c r="G55" i="175"/>
  <c r="D55" i="175"/>
  <c r="P54" i="175"/>
  <c r="M54" i="175"/>
  <c r="J54" i="175"/>
  <c r="G54" i="175"/>
  <c r="D54" i="175"/>
  <c r="P53" i="175"/>
  <c r="M53" i="175"/>
  <c r="J53" i="175"/>
  <c r="G53" i="175"/>
  <c r="D53" i="175"/>
  <c r="P52" i="175"/>
  <c r="M52" i="175"/>
  <c r="J52" i="175"/>
  <c r="G52" i="175"/>
  <c r="D52" i="175"/>
  <c r="P51" i="175"/>
  <c r="M51" i="175"/>
  <c r="J51" i="175"/>
  <c r="G51" i="175"/>
  <c r="D51" i="175"/>
  <c r="P50" i="175"/>
  <c r="M50" i="175"/>
  <c r="J50" i="175"/>
  <c r="G50" i="175"/>
  <c r="D50" i="175"/>
  <c r="P49" i="175"/>
  <c r="M49" i="175"/>
  <c r="J49" i="175"/>
  <c r="G49" i="175"/>
  <c r="D49" i="175"/>
  <c r="P48" i="175"/>
  <c r="M48" i="175"/>
  <c r="J48" i="175"/>
  <c r="G48" i="175"/>
  <c r="D48" i="175"/>
  <c r="P47" i="175"/>
  <c r="M47" i="175"/>
  <c r="J47" i="175"/>
  <c r="G47" i="175"/>
  <c r="D47" i="175"/>
  <c r="P46" i="175"/>
  <c r="M46" i="175"/>
  <c r="J46" i="175"/>
  <c r="G46" i="175"/>
  <c r="D46" i="175"/>
  <c r="P45" i="175"/>
  <c r="M45" i="175"/>
  <c r="J45" i="175"/>
  <c r="G45" i="175"/>
  <c r="D45" i="175"/>
  <c r="P44" i="175"/>
  <c r="M44" i="175"/>
  <c r="J44" i="175"/>
  <c r="G44" i="175"/>
  <c r="D44" i="175"/>
  <c r="P43" i="175"/>
  <c r="M43" i="175"/>
  <c r="J43" i="175"/>
  <c r="G43" i="175"/>
  <c r="D43" i="175"/>
  <c r="P42" i="175"/>
  <c r="M42" i="175"/>
  <c r="J42" i="175"/>
  <c r="G42" i="175"/>
  <c r="D42" i="175"/>
  <c r="P41" i="175"/>
  <c r="M41" i="175"/>
  <c r="J41" i="175"/>
  <c r="G41" i="175"/>
  <c r="D41" i="175"/>
  <c r="P40" i="175"/>
  <c r="M40" i="175"/>
  <c r="J40" i="175"/>
  <c r="G40" i="175"/>
  <c r="D40" i="175"/>
  <c r="P39" i="175"/>
  <c r="M39" i="175"/>
  <c r="J39" i="175"/>
  <c r="G39" i="175"/>
  <c r="D39" i="175"/>
  <c r="P38" i="175"/>
  <c r="M38" i="175"/>
  <c r="J38" i="175"/>
  <c r="G38" i="175"/>
  <c r="D38" i="175"/>
  <c r="P37" i="175"/>
  <c r="M37" i="175"/>
  <c r="J37" i="175"/>
  <c r="G37" i="175"/>
  <c r="D37" i="175"/>
  <c r="P36" i="175"/>
  <c r="M36" i="175"/>
  <c r="J36" i="175"/>
  <c r="G36" i="175"/>
  <c r="D36" i="175"/>
  <c r="P35" i="175"/>
  <c r="M35" i="175"/>
  <c r="J35" i="175"/>
  <c r="G35" i="175"/>
  <c r="D35" i="175"/>
  <c r="P34" i="175"/>
  <c r="M34" i="175"/>
  <c r="J34" i="175"/>
  <c r="G34" i="175"/>
  <c r="D34" i="175"/>
  <c r="P33" i="175"/>
  <c r="M33" i="175"/>
  <c r="J33" i="175"/>
  <c r="G33" i="175"/>
  <c r="D33" i="175"/>
  <c r="P32" i="175"/>
  <c r="M32" i="175"/>
  <c r="J32" i="175"/>
  <c r="G32" i="175"/>
  <c r="D32" i="175"/>
  <c r="P31" i="175"/>
  <c r="M31" i="175"/>
  <c r="J31" i="175"/>
  <c r="G31" i="175"/>
  <c r="D31" i="175"/>
  <c r="P30" i="175"/>
  <c r="M30" i="175"/>
  <c r="J30" i="175"/>
  <c r="G30" i="175"/>
  <c r="D30" i="175"/>
  <c r="P29" i="175"/>
  <c r="M29" i="175"/>
  <c r="J29" i="175"/>
  <c r="G29" i="175"/>
  <c r="D29" i="175"/>
  <c r="P28" i="175"/>
  <c r="M28" i="175"/>
  <c r="J28" i="175"/>
  <c r="G28" i="175"/>
  <c r="D28" i="175"/>
  <c r="P27" i="175"/>
  <c r="M27" i="175"/>
  <c r="J27" i="175"/>
  <c r="G27" i="175"/>
  <c r="D27" i="175"/>
  <c r="P26" i="175"/>
  <c r="M26" i="175"/>
  <c r="J26" i="175"/>
  <c r="G26" i="175"/>
  <c r="D26" i="175"/>
  <c r="P25" i="175"/>
  <c r="M25" i="175"/>
  <c r="J25" i="175"/>
  <c r="G25" i="175"/>
  <c r="D25" i="175"/>
  <c r="P24" i="175"/>
  <c r="M24" i="175"/>
  <c r="J24" i="175"/>
  <c r="G24" i="175"/>
  <c r="D24" i="175"/>
  <c r="P23" i="175"/>
  <c r="M23" i="175"/>
  <c r="J23" i="175"/>
  <c r="G23" i="175"/>
  <c r="D23" i="175"/>
  <c r="P22" i="175"/>
  <c r="M22" i="175"/>
  <c r="J22" i="175"/>
  <c r="G22" i="175"/>
  <c r="D22" i="175"/>
  <c r="P21" i="175"/>
  <c r="M21" i="175"/>
  <c r="J21" i="175"/>
  <c r="G21" i="175"/>
  <c r="D21" i="175"/>
  <c r="P20" i="175"/>
  <c r="M20" i="175"/>
  <c r="J20" i="175"/>
  <c r="G20" i="175"/>
  <c r="D20" i="175"/>
  <c r="I14" i="175"/>
  <c r="H14" i="175"/>
  <c r="D13" i="175"/>
  <c r="D12" i="175"/>
</calcChain>
</file>

<file path=xl/sharedStrings.xml><?xml version="1.0" encoding="utf-8"?>
<sst xmlns="http://schemas.openxmlformats.org/spreadsheetml/2006/main" count="7329" uniqueCount="214">
  <si>
    <t>Name</t>
  </si>
  <si>
    <t>Mass</t>
  </si>
  <si>
    <t>N</t>
  </si>
  <si>
    <t>H</t>
  </si>
  <si>
    <t>C</t>
  </si>
  <si>
    <t>O</t>
  </si>
  <si>
    <t>Al</t>
  </si>
  <si>
    <t>Si</t>
  </si>
  <si>
    <t>Ar</t>
  </si>
  <si>
    <t>g/cm3</t>
  </si>
  <si>
    <t>atoms/cm3</t>
  </si>
  <si>
    <t>Atom</t>
  </si>
  <si>
    <t>mm</t>
  </si>
  <si>
    <t>from SRIM output</t>
    <phoneticPr fontId="27"/>
  </si>
  <si>
    <t>SRIM ver=</t>
    <phoneticPr fontId="27"/>
  </si>
  <si>
    <t>SRIM-2013.00</t>
  </si>
  <si>
    <t>== Target  Composition ==</t>
  </si>
  <si>
    <t>Atomic</t>
  </si>
  <si>
    <t>Multiply Stopping by ; for Stopping Units</t>
    <phoneticPr fontId="27"/>
  </si>
  <si>
    <t>Ion A=</t>
    <phoneticPr fontId="27"/>
  </si>
  <si>
    <t>amu</t>
    <phoneticPr fontId="27"/>
  </si>
  <si>
    <t>Numb</t>
  </si>
  <si>
    <t>[%]</t>
    <phoneticPr fontId="27"/>
  </si>
  <si>
    <t>unitID</t>
    <phoneticPr fontId="27"/>
  </si>
  <si>
    <t>Al</t>
    <phoneticPr fontId="27"/>
  </si>
  <si>
    <t>short name</t>
    <phoneticPr fontId="27"/>
  </si>
  <si>
    <t>Aluminum</t>
    <phoneticPr fontId="27"/>
  </si>
  <si>
    <t>MeV / mm</t>
    <phoneticPr fontId="27"/>
  </si>
  <si>
    <t>keV / (ug/cm2)</t>
    <phoneticPr fontId="27"/>
  </si>
  <si>
    <t>BraggCrct=</t>
    <phoneticPr fontId="27"/>
  </si>
  <si>
    <t>MeV / (mg/cm2)</t>
    <phoneticPr fontId="27"/>
  </si>
  <si>
    <t>row#</t>
    <phoneticPr fontId="27"/>
  </si>
  <si>
    <t>SRIM E range</t>
    <phoneticPr fontId="27"/>
  </si>
  <si>
    <t>keV / (mg/cm2)</t>
    <phoneticPr fontId="27"/>
  </si>
  <si>
    <t>Emin=</t>
    <phoneticPr fontId="27"/>
  </si>
  <si>
    <t>eV / (1E15 atoms/cm2)</t>
    <phoneticPr fontId="27"/>
  </si>
  <si>
    <t>Emax=</t>
    <phoneticPr fontId="27"/>
  </si>
  <si>
    <t>L.S.S. reduced unit</t>
    <phoneticPr fontId="27"/>
  </si>
  <si>
    <t xml:space="preserve"> == 5 : MeV/(mg/cm2)</t>
    <phoneticPr fontId="27"/>
  </si>
  <si>
    <t>SRIM Stopping Power Unit = [MeV/(mg/cm2)]</t>
    <phoneticPr fontId="27"/>
  </si>
  <si>
    <t>Ion</t>
  </si>
  <si>
    <t>dE/dx Elec</t>
    <phoneticPr fontId="27"/>
  </si>
  <si>
    <t>dE/dx Nucl</t>
    <phoneticPr fontId="27"/>
  </si>
  <si>
    <t>dE/dx tot</t>
    <phoneticPr fontId="27"/>
  </si>
  <si>
    <t>Projected</t>
  </si>
  <si>
    <t>Longitudinal</t>
  </si>
  <si>
    <t>Lateral</t>
  </si>
  <si>
    <t>Energy</t>
  </si>
  <si>
    <t>[MeV/u]</t>
    <phoneticPr fontId="37"/>
  </si>
  <si>
    <t>[MeV/(mg/cm2)]</t>
    <phoneticPr fontId="27"/>
  </si>
  <si>
    <t>Range</t>
  </si>
  <si>
    <t>[um]</t>
    <phoneticPr fontId="37"/>
  </si>
  <si>
    <t>Straggling</t>
  </si>
  <si>
    <t>keV</t>
  </si>
  <si>
    <t>A</t>
  </si>
  <si>
    <t>MeV</t>
  </si>
  <si>
    <t>um</t>
  </si>
  <si>
    <t>GeV</t>
  </si>
  <si>
    <t>Cnv. Factor</t>
    <phoneticPr fontId="27"/>
  </si>
  <si>
    <t>Target=</t>
    <phoneticPr fontId="27"/>
  </si>
  <si>
    <t>Si</t>
    <phoneticPr fontId="27"/>
  </si>
  <si>
    <t>Silicon</t>
    <phoneticPr fontId="27"/>
  </si>
  <si>
    <t>keV / (ug/cm2)</t>
    <phoneticPr fontId="27"/>
  </si>
  <si>
    <t>row#</t>
    <phoneticPr fontId="27"/>
  </si>
  <si>
    <t>keV / (mg/cm2)</t>
    <phoneticPr fontId="27"/>
  </si>
  <si>
    <t>Emin=</t>
    <phoneticPr fontId="27"/>
  </si>
  <si>
    <t>Emax=</t>
    <phoneticPr fontId="27"/>
  </si>
  <si>
    <t>1GeV/A</t>
    <phoneticPr fontId="27"/>
  </si>
  <si>
    <t>L.S.S. reduced unit</t>
    <phoneticPr fontId="27"/>
  </si>
  <si>
    <t>Kapton</t>
  </si>
  <si>
    <t>Kapton(Polyimide Film ICRU-179)</t>
    <phoneticPr fontId="23"/>
  </si>
  <si>
    <t>Gas</t>
    <phoneticPr fontId="23"/>
  </si>
  <si>
    <t>m</t>
  </si>
  <si>
    <t>O2</t>
    <phoneticPr fontId="23"/>
  </si>
  <si>
    <t>Ar</t>
    <phoneticPr fontId="23"/>
  </si>
  <si>
    <t>CO2</t>
    <phoneticPr fontId="23"/>
  </si>
  <si>
    <t>sum</t>
    <phoneticPr fontId="23"/>
  </si>
  <si>
    <t>Mylar</t>
    <phoneticPr fontId="23"/>
  </si>
  <si>
    <t>Mylar, Melinex (ICRU-222)</t>
    <phoneticPr fontId="23"/>
  </si>
  <si>
    <t>EJ212</t>
    <phoneticPr fontId="23"/>
  </si>
  <si>
    <t>EJ-212 PL-Scinti</t>
    <phoneticPr fontId="23"/>
  </si>
  <si>
    <t>Au</t>
  </si>
  <si>
    <t>Au</t>
    <phoneticPr fontId="27"/>
  </si>
  <si>
    <t>Gold</t>
    <phoneticPr fontId="27"/>
  </si>
  <si>
    <t>Plastics / Polymers : Kapton Polyimide Film (ICRU-179)</t>
    <phoneticPr fontId="37"/>
  </si>
  <si>
    <t>Common Target Materials: Mylar, Melinex (ICRU-222)</t>
    <phoneticPr fontId="37"/>
  </si>
  <si>
    <t>ref) http://www.eljentechnology.com/index.php/products/plastic-scintillators/64-ej-212</t>
    <phoneticPr fontId="37"/>
  </si>
  <si>
    <t>Polyvinyltoluene C10H11 rho=1.023</t>
    <phoneticPr fontId="37"/>
  </si>
  <si>
    <t>10eV/A</t>
  </si>
  <si>
    <t>10eV/A</t>
    <phoneticPr fontId="27"/>
  </si>
  <si>
    <t>1GeV/A</t>
  </si>
  <si>
    <r>
      <t>"SRIMfit"</t>
    </r>
    <r>
      <rPr>
        <b/>
        <sz val="16"/>
        <color theme="1"/>
        <rFont val="ＭＳ Ｐゴシック"/>
        <family val="3"/>
        <charset val="128"/>
        <scheme val="minor"/>
      </rPr>
      <t>data table</t>
    </r>
    <phoneticPr fontId="27"/>
  </si>
  <si>
    <t>please fill in</t>
    <phoneticPr fontId="27"/>
  </si>
  <si>
    <t>please change in</t>
    <phoneticPr fontId="27"/>
  </si>
  <si>
    <t>for appropriate value/formula</t>
    <phoneticPr fontId="27"/>
  </si>
  <si>
    <t>Ion Z=</t>
    <phoneticPr fontId="27"/>
  </si>
  <si>
    <t>eV / Angstrom</t>
    <phoneticPr fontId="27"/>
  </si>
  <si>
    <t>keV / micron</t>
    <phoneticPr fontId="27"/>
  </si>
  <si>
    <t>Trg.Dens=</t>
    <phoneticPr fontId="27"/>
  </si>
  <si>
    <t>BraggCrct=</t>
    <phoneticPr fontId="27"/>
  </si>
  <si>
    <t>MeV / (mg/cm2)</t>
    <phoneticPr fontId="27"/>
  </si>
  <si>
    <t>eV / (1E15 atoms/cm2)</t>
    <phoneticPr fontId="27"/>
  </si>
  <si>
    <t>dE/dx Elec</t>
    <phoneticPr fontId="27"/>
  </si>
  <si>
    <t>[MeV/u]</t>
    <phoneticPr fontId="37"/>
  </si>
  <si>
    <t>[MeV/(mg/cm2)]</t>
    <phoneticPr fontId="27"/>
  </si>
  <si>
    <t>Corded</t>
    <phoneticPr fontId="23"/>
  </si>
  <si>
    <t>ThisWSname</t>
    <phoneticPr fontId="23"/>
  </si>
  <si>
    <t>Ayoshida.RIKEN 2016.05</t>
  </si>
  <si>
    <t>Gas?</t>
    <phoneticPr fontId="23"/>
  </si>
  <si>
    <t>Carbon</t>
  </si>
  <si>
    <t>Ayoshida.RIKEN 2017.06</t>
  </si>
  <si>
    <t>確認　SRIM-2013の[Compound Dictionary]で用いている組成表のチェック</t>
    <phoneticPr fontId="23"/>
  </si>
  <si>
    <r>
      <t>"SRIMfit"</t>
    </r>
    <r>
      <rPr>
        <b/>
        <sz val="16"/>
        <color theme="1"/>
        <rFont val="ＭＳ Ｐゴシック"/>
        <family val="3"/>
        <charset val="128"/>
        <scheme val="minor"/>
      </rPr>
      <t>data table</t>
    </r>
    <phoneticPr fontId="27"/>
  </si>
  <si>
    <t>from SRIM output</t>
    <phoneticPr fontId="27"/>
  </si>
  <si>
    <r>
      <t>Wikipedia 空気、</t>
    </r>
    <r>
      <rPr>
        <sz val="10"/>
        <color rgb="FF0000FF"/>
        <rFont val="ＭＳ Ｐゴシック"/>
        <family val="3"/>
        <charset val="128"/>
        <scheme val="minor"/>
      </rPr>
      <t>国際標準大気(1975) より</t>
    </r>
    <rPh sb="10" eb="12">
      <t>クウキ</t>
    </rPh>
    <rPh sb="13" eb="15">
      <t>コクサイ</t>
    </rPh>
    <rPh sb="15" eb="17">
      <t>ヒョウジュン</t>
    </rPh>
    <rPh sb="17" eb="19">
      <t>タイキ</t>
    </rPh>
    <phoneticPr fontId="23"/>
  </si>
  <si>
    <t>国際標準大気の値</t>
    <rPh sb="0" eb="2">
      <t>コクサイ</t>
    </rPh>
    <rPh sb="2" eb="4">
      <t>ヒョウジュン</t>
    </rPh>
    <rPh sb="4" eb="6">
      <t>タイキ</t>
    </rPh>
    <rPh sb="7" eb="8">
      <t>アタイ</t>
    </rPh>
    <phoneticPr fontId="23"/>
  </si>
  <si>
    <t>compund.dat の値</t>
    <rPh sb="13" eb="14">
      <t>アタイ</t>
    </rPh>
    <phoneticPr fontId="23"/>
  </si>
  <si>
    <t>SRIM ver=</t>
    <phoneticPr fontId="27"/>
  </si>
  <si>
    <t>Gas?</t>
    <phoneticPr fontId="23"/>
  </si>
  <si>
    <t>please change in</t>
    <phoneticPr fontId="27"/>
  </si>
  <si>
    <t>for appropriate value/formula</t>
    <phoneticPr fontId="27"/>
  </si>
  <si>
    <t>[Vol %]</t>
    <phoneticPr fontId="23"/>
  </si>
  <si>
    <t>[Atom]</t>
    <phoneticPr fontId="23"/>
  </si>
  <si>
    <t>[Mass]</t>
    <phoneticPr fontId="23"/>
  </si>
  <si>
    <t>[Atomic%]</t>
    <phoneticPr fontId="23"/>
  </si>
  <si>
    <t xml:space="preserve">[Mass %] </t>
    <phoneticPr fontId="23"/>
  </si>
  <si>
    <r>
      <rPr>
        <sz val="10"/>
        <color rgb="FF0000FF"/>
        <rFont val="ＭＳ Ｐゴシック"/>
        <family val="3"/>
        <charset val="128"/>
        <scheme val="minor"/>
      </rPr>
      <t>compound.dat の値は</t>
    </r>
    <r>
      <rPr>
        <sz val="10"/>
        <color theme="1"/>
        <rFont val="ＭＳ Ｐゴシック"/>
        <family val="3"/>
        <charset val="128"/>
        <scheme val="minor"/>
      </rPr>
      <t>、</t>
    </r>
    <rPh sb="14" eb="15">
      <t>アタイ</t>
    </rPh>
    <phoneticPr fontId="23"/>
  </si>
  <si>
    <t>Ion Z=</t>
    <phoneticPr fontId="27"/>
  </si>
  <si>
    <t>Multiply Stopping by ; for Stopping Units</t>
    <phoneticPr fontId="27"/>
  </si>
  <si>
    <t>N2</t>
    <phoneticPr fontId="23"/>
  </si>
  <si>
    <t>C</t>
    <phoneticPr fontId="23"/>
  </si>
  <si>
    <t>*Air, Dry near sea level (ICRU-104)  0.00120484  O-23.2, N-75.5, Ar-1.3</t>
    <phoneticPr fontId="23"/>
  </si>
  <si>
    <t>Ion A=</t>
    <phoneticPr fontId="27"/>
  </si>
  <si>
    <t>amu</t>
    <phoneticPr fontId="27"/>
  </si>
  <si>
    <t>[%]</t>
    <phoneticPr fontId="27"/>
  </si>
  <si>
    <t>unitID</t>
    <phoneticPr fontId="27"/>
  </si>
  <si>
    <t>Cnv. Factor</t>
    <phoneticPr fontId="27"/>
  </si>
  <si>
    <t>O</t>
    <phoneticPr fontId="23"/>
  </si>
  <si>
    <r>
      <t xml:space="preserve">"%Air, Dry (ICRU-104)", .00120484, 4, </t>
    </r>
    <r>
      <rPr>
        <sz val="10"/>
        <color rgb="FF0000FF"/>
        <rFont val="ＭＳ Ｐゴシック"/>
        <family val="3"/>
        <charset val="128"/>
        <scheme val="minor"/>
      </rPr>
      <t>6, .000124, 8, .231781, 7, .755267, 18, .012827</t>
    </r>
    <phoneticPr fontId="23"/>
  </si>
  <si>
    <t>Target=</t>
    <phoneticPr fontId="27"/>
  </si>
  <si>
    <t>short name</t>
    <phoneticPr fontId="27"/>
  </si>
  <si>
    <t>eV / Angstrom</t>
    <phoneticPr fontId="27"/>
  </si>
  <si>
    <t>Corded</t>
    <phoneticPr fontId="23"/>
  </si>
  <si>
    <t>Ar</t>
    <phoneticPr fontId="23"/>
  </si>
  <si>
    <t>N</t>
    <phoneticPr fontId="23"/>
  </si>
  <si>
    <t>0 0 0 0   0 0 0 0 0 0 0 0   0 0 0   0 0 0</t>
    <phoneticPr fontId="23"/>
  </si>
  <si>
    <t>$ corrected by H. Paul, Sept. 2004</t>
    <phoneticPr fontId="23"/>
  </si>
  <si>
    <t>Trg.Dens=</t>
    <phoneticPr fontId="27"/>
  </si>
  <si>
    <t>MeV / mm</t>
    <phoneticPr fontId="27"/>
  </si>
  <si>
    <t>この値を手動で入力して</t>
    <rPh sb="2" eb="3">
      <t>アタイ</t>
    </rPh>
    <rPh sb="4" eb="6">
      <t>シュドウ</t>
    </rPh>
    <rPh sb="7" eb="9">
      <t>ニュウリョク</t>
    </rPh>
    <phoneticPr fontId="23"/>
  </si>
  <si>
    <t>なので、組成比はほぼ同じ値になっている。</t>
    <rPh sb="4" eb="6">
      <t>ソセイ</t>
    </rPh>
    <rPh sb="6" eb="7">
      <t>ヒ</t>
    </rPh>
    <rPh sb="10" eb="11">
      <t>オナ</t>
    </rPh>
    <rPh sb="12" eb="13">
      <t>アタイ</t>
    </rPh>
    <phoneticPr fontId="23"/>
  </si>
  <si>
    <t>Avr.Mass</t>
    <phoneticPr fontId="23"/>
  </si>
  <si>
    <t>SRIM計算してある。</t>
  </si>
  <si>
    <t>[Atomic%] = [Atom] / sum[Atom]</t>
    <phoneticPr fontId="23"/>
  </si>
  <si>
    <t>[Mass %] = [Atomic %] * Mass / Avr.Mass</t>
    <phoneticPr fontId="23"/>
  </si>
  <si>
    <t>Emin=</t>
    <phoneticPr fontId="27"/>
  </si>
  <si>
    <t>eV / (1E15 atoms/cm2)</t>
    <phoneticPr fontId="27"/>
  </si>
  <si>
    <t>密度値は、1.63E-3 と表示されるが、1.2048E-3 : compound.dat ファイル中の数値と異なっていたので、</t>
    <rPh sb="0" eb="2">
      <t>ミツド</t>
    </rPh>
    <rPh sb="2" eb="3">
      <t>チ</t>
    </rPh>
    <rPh sb="14" eb="16">
      <t>ヒョウジ</t>
    </rPh>
    <rPh sb="50" eb="51">
      <t>チュウ</t>
    </rPh>
    <rPh sb="52" eb="54">
      <t>スウチ</t>
    </rPh>
    <rPh sb="55" eb="56">
      <t>コト</t>
    </rPh>
    <phoneticPr fontId="23"/>
  </si>
  <si>
    <t>1GeV/A</t>
    <phoneticPr fontId="27"/>
  </si>
  <si>
    <t>L.S.S. reduced unit</t>
    <phoneticPr fontId="27"/>
  </si>
  <si>
    <t>ここでは手動にて 1.2048E-3 g/cm3 を入力してSRIM計算した結果を記入してある。</t>
    <rPh sb="38" eb="40">
      <t>ケッカ</t>
    </rPh>
    <rPh sb="41" eb="43">
      <t>キニュウ</t>
    </rPh>
    <phoneticPr fontId="23"/>
  </si>
  <si>
    <r>
      <t xml:space="preserve">if </t>
    </r>
    <r>
      <rPr>
        <sz val="10"/>
        <color rgb="FFFF0000"/>
        <rFont val="ＭＳ Ｐゴシック"/>
        <family val="3"/>
        <charset val="128"/>
        <scheme val="minor"/>
      </rPr>
      <t>Gas</t>
    </r>
    <r>
      <rPr>
        <sz val="10"/>
        <color theme="1"/>
        <rFont val="ＭＳ Ｐゴシック"/>
        <family val="3"/>
        <charset val="128"/>
        <scheme val="minor"/>
      </rPr>
      <t>; Ptbl =</t>
    </r>
    <phoneticPr fontId="23"/>
  </si>
  <si>
    <t>Pa</t>
    <phoneticPr fontId="23"/>
  </si>
  <si>
    <t>compound.dat に記載されている密度 1.2048E-3 に</t>
    <rPh sb="14" eb="16">
      <t>キサイ</t>
    </rPh>
    <rPh sb="21" eb="23">
      <t>ミツド</t>
    </rPh>
    <phoneticPr fontId="23"/>
  </si>
  <si>
    <r>
      <t xml:space="preserve">if </t>
    </r>
    <r>
      <rPr>
        <sz val="10"/>
        <color rgb="FFFF0000"/>
        <rFont val="ＭＳ Ｐゴシック"/>
        <family val="3"/>
        <charset val="128"/>
        <scheme val="minor"/>
      </rPr>
      <t>Gas</t>
    </r>
    <r>
      <rPr>
        <sz val="10"/>
        <color theme="1"/>
        <rFont val="ＭＳ Ｐゴシック"/>
        <family val="3"/>
        <charset val="128"/>
        <scheme val="minor"/>
      </rPr>
      <t>; Ttbl =</t>
    </r>
    <phoneticPr fontId="23"/>
  </si>
  <si>
    <t>degC</t>
    <phoneticPr fontId="23"/>
  </si>
  <si>
    <t>SRIM Stopping Power Unit</t>
    <phoneticPr fontId="23"/>
  </si>
  <si>
    <t xml:space="preserve">Use [Compound Dictionary] [Common Target Materials ][Air,Dry near sea level(ICRU-104)]  and CHANGE "Density= 1.2048E-3" BY HAND </t>
    <phoneticPr fontId="23"/>
  </si>
  <si>
    <t>「近くなるような 1atm の気温」= 20℃　</t>
    <rPh sb="1" eb="2">
      <t>チカ</t>
    </rPh>
    <rPh sb="15" eb="17">
      <t>キオン</t>
    </rPh>
    <phoneticPr fontId="23"/>
  </si>
  <si>
    <t xml:space="preserve"> = [MeV/(mg/cm2)]</t>
    <phoneticPr fontId="23"/>
  </si>
  <si>
    <t>see) SRIM directory\Data\Compound.dat : %Air = Mass%, Dry (ICRU-104: 1atm 20 C), .00120484, 4, 6, .000124, 8, .231781, 7, .755267, 18, .012827</t>
    <phoneticPr fontId="23"/>
  </si>
  <si>
    <t>を別途算出して記載することにした。</t>
    <phoneticPr fontId="23"/>
  </si>
  <si>
    <t>dE/dx Nucl</t>
    <phoneticPr fontId="27"/>
  </si>
  <si>
    <t>その計算式は、Wikipedia から参照した。</t>
    <rPh sb="2" eb="5">
      <t>ケイサンシキ</t>
    </rPh>
    <rPh sb="19" eb="21">
      <t>サンショウ</t>
    </rPh>
    <phoneticPr fontId="23"/>
  </si>
  <si>
    <t>[MeV/u]</t>
    <phoneticPr fontId="37"/>
  </si>
  <si>
    <t>[um]</t>
    <phoneticPr fontId="37"/>
  </si>
  <si>
    <t>ref) Wikipedia 「空気」</t>
    <phoneticPr fontId="23"/>
  </si>
  <si>
    <t>t [℃]における空気の密度ρ [kg/m3]は、</t>
    <phoneticPr fontId="23"/>
  </si>
  <si>
    <t>大気圧をP [atm]、水蒸気圧を e [atm]とすると、</t>
    <phoneticPr fontId="23"/>
  </si>
  <si>
    <t>ρ[g/cm3] = 1.293E-3 * P[atm] / (1 + t[℃]/273.15)</t>
    <phoneticPr fontId="23"/>
  </si>
  <si>
    <t xml:space="preserve">           x ( 1 - 0.378 * e[atm] / P[atm] )</t>
    <phoneticPr fontId="23"/>
  </si>
  <si>
    <t>ここで、「Air, Dry」なので、</t>
    <phoneticPr fontId="23"/>
  </si>
  <si>
    <t>水蒸気圧を e = 0 [atm] とすると、</t>
    <phoneticPr fontId="23"/>
  </si>
  <si>
    <t>ρ[g/cm3] = 1.293E-3 * P[atm] / (1 + t[℃]/273.15)</t>
  </si>
  <si>
    <t>よって、これらの式に 次の Ptbl と Ttbl を代入し、</t>
    <rPh sb="8" eb="9">
      <t>シキ</t>
    </rPh>
    <rPh sb="11" eb="12">
      <t>ツギ</t>
    </rPh>
    <rPh sb="27" eb="29">
      <t>ダイニュウ</t>
    </rPh>
    <phoneticPr fontId="23"/>
  </si>
  <si>
    <t>ρが 1.2048E-3 に近くなる様な Ttbl を決めた。</t>
    <rPh sb="14" eb="15">
      <t>チカ</t>
    </rPh>
    <rPh sb="18" eb="19">
      <t>ヨウ</t>
    </rPh>
    <rPh sb="27" eb="28">
      <t>キ</t>
    </rPh>
    <phoneticPr fontId="23"/>
  </si>
  <si>
    <t xml:space="preserve">Ptbl = </t>
    <phoneticPr fontId="23"/>
  </si>
  <si>
    <t>[Pa]</t>
    <phoneticPr fontId="23"/>
  </si>
  <si>
    <t>Ttbl =</t>
    <phoneticPr fontId="23"/>
  </si>
  <si>
    <t>[℃]</t>
    <phoneticPr fontId="23"/>
  </si>
  <si>
    <t xml:space="preserve"> e =</t>
    <phoneticPr fontId="23"/>
  </si>
  <si>
    <t>[atm]</t>
    <phoneticPr fontId="23"/>
  </si>
  <si>
    <t>∴ ρ =</t>
    <phoneticPr fontId="23"/>
  </si>
  <si>
    <t>[g/cm3]</t>
    <phoneticPr fontId="23"/>
  </si>
  <si>
    <t>の場合に、ρが一番近い値となった。</t>
    <rPh sb="1" eb="3">
      <t>バアイ</t>
    </rPh>
    <rPh sb="7" eb="9">
      <t>イチバン</t>
    </rPh>
    <rPh sb="9" eb="10">
      <t>チカ</t>
    </rPh>
    <rPh sb="11" eb="12">
      <t>アタイ</t>
    </rPh>
    <phoneticPr fontId="23"/>
  </si>
  <si>
    <t>Air</t>
  </si>
  <si>
    <t>Air (Dry ICRU-104(gas))</t>
  </si>
  <si>
    <r>
      <t xml:space="preserve">if </t>
    </r>
    <r>
      <rPr>
        <sz val="10"/>
        <color rgb="FFFF0000"/>
        <rFont val="ＭＳ Ｐゴシック"/>
        <family val="3"/>
        <charset val="128"/>
        <scheme val="minor"/>
      </rPr>
      <t>Gas</t>
    </r>
    <r>
      <rPr>
        <sz val="10"/>
        <color theme="1"/>
        <rFont val="ＭＳ Ｐゴシック"/>
        <family val="3"/>
        <charset val="128"/>
        <scheme val="minor"/>
      </rPr>
      <t>; Ptbl =</t>
    </r>
    <phoneticPr fontId="23"/>
  </si>
  <si>
    <t>Pa</t>
    <phoneticPr fontId="23"/>
  </si>
  <si>
    <r>
      <t xml:space="preserve">if </t>
    </r>
    <r>
      <rPr>
        <sz val="10"/>
        <color rgb="FFFF0000"/>
        <rFont val="ＭＳ Ｐゴシック"/>
        <family val="3"/>
        <charset val="128"/>
        <scheme val="minor"/>
      </rPr>
      <t>Gas</t>
    </r>
    <r>
      <rPr>
        <sz val="10"/>
        <color theme="1"/>
        <rFont val="ＭＳ Ｐゴシック"/>
        <family val="3"/>
        <charset val="128"/>
        <scheme val="minor"/>
      </rPr>
      <t>; Ttbl =</t>
    </r>
    <phoneticPr fontId="23"/>
  </si>
  <si>
    <t>degC</t>
    <phoneticPr fontId="23"/>
  </si>
  <si>
    <r>
      <t xml:space="preserve">if </t>
    </r>
    <r>
      <rPr>
        <sz val="10"/>
        <color rgb="FFFF0000"/>
        <rFont val="ＭＳ Ｐゴシック"/>
        <family val="3"/>
        <charset val="128"/>
        <scheme val="minor"/>
      </rPr>
      <t>Gas</t>
    </r>
    <r>
      <rPr>
        <sz val="10"/>
        <color theme="1"/>
        <rFont val="ＭＳ Ｐゴシック"/>
        <family val="3"/>
        <charset val="128"/>
        <scheme val="minor"/>
      </rPr>
      <t>; Ptbl =</t>
    </r>
    <phoneticPr fontId="23"/>
  </si>
  <si>
    <t>Pa</t>
    <phoneticPr fontId="23"/>
  </si>
  <si>
    <r>
      <t xml:space="preserve">if </t>
    </r>
    <r>
      <rPr>
        <sz val="10"/>
        <color rgb="FFFF0000"/>
        <rFont val="ＭＳ Ｐゴシック"/>
        <family val="3"/>
        <charset val="128"/>
        <scheme val="minor"/>
      </rPr>
      <t>Gas</t>
    </r>
    <r>
      <rPr>
        <sz val="10"/>
        <color theme="1"/>
        <rFont val="ＭＳ Ｐゴシック"/>
        <family val="3"/>
        <charset val="128"/>
        <scheme val="minor"/>
      </rPr>
      <t>; Ttbl =</t>
    </r>
    <phoneticPr fontId="23"/>
  </si>
  <si>
    <t>degC</t>
    <phoneticPr fontId="23"/>
  </si>
  <si>
    <r>
      <t xml:space="preserve">if </t>
    </r>
    <r>
      <rPr>
        <sz val="10"/>
        <color rgb="FFFF0000"/>
        <rFont val="ＭＳ Ｐゴシック"/>
        <family val="3"/>
        <charset val="128"/>
        <scheme val="minor"/>
      </rPr>
      <t>Gas</t>
    </r>
    <r>
      <rPr>
        <sz val="10"/>
        <color theme="1"/>
        <rFont val="ＭＳ Ｐゴシック"/>
        <family val="3"/>
        <charset val="128"/>
        <scheme val="minor"/>
      </rPr>
      <t>; Ptbl =</t>
    </r>
    <phoneticPr fontId="23"/>
  </si>
  <si>
    <t>Pa</t>
    <phoneticPr fontId="23"/>
  </si>
  <si>
    <r>
      <t xml:space="preserve">if </t>
    </r>
    <r>
      <rPr>
        <sz val="10"/>
        <color rgb="FFFF0000"/>
        <rFont val="ＭＳ Ｐゴシック"/>
        <family val="3"/>
        <charset val="128"/>
        <scheme val="minor"/>
      </rPr>
      <t>Gas</t>
    </r>
    <r>
      <rPr>
        <sz val="10"/>
        <color theme="1"/>
        <rFont val="ＭＳ Ｐゴシック"/>
        <family val="3"/>
        <charset val="128"/>
        <scheme val="minor"/>
      </rPr>
      <t>; Ttbl =</t>
    </r>
    <phoneticPr fontId="23"/>
  </si>
  <si>
    <t>degC</t>
    <phoneticPr fontId="23"/>
  </si>
  <si>
    <r>
      <t xml:space="preserve">if </t>
    </r>
    <r>
      <rPr>
        <sz val="10"/>
        <color rgb="FFFF0000"/>
        <rFont val="ＭＳ Ｐゴシック"/>
        <family val="3"/>
        <charset val="128"/>
        <scheme val="minor"/>
      </rPr>
      <t>Gas</t>
    </r>
    <r>
      <rPr>
        <sz val="10"/>
        <color theme="1"/>
        <rFont val="ＭＳ Ｐゴシック"/>
        <family val="3"/>
        <charset val="128"/>
        <scheme val="minor"/>
      </rPr>
      <t>; Ptbl =</t>
    </r>
    <phoneticPr fontId="23"/>
  </si>
  <si>
    <t>Pa</t>
    <phoneticPr fontId="23"/>
  </si>
  <si>
    <t>degC</t>
    <phoneticPr fontId="23"/>
  </si>
  <si>
    <r>
      <t xml:space="preserve">if </t>
    </r>
    <r>
      <rPr>
        <sz val="10"/>
        <color rgb="FFFF0000"/>
        <rFont val="ＭＳ Ｐゴシック"/>
        <family val="3"/>
        <charset val="128"/>
        <scheme val="minor"/>
      </rPr>
      <t>Gas</t>
    </r>
    <r>
      <rPr>
        <sz val="10"/>
        <color theme="1"/>
        <rFont val="ＭＳ Ｐゴシック"/>
        <family val="3"/>
        <charset val="128"/>
        <scheme val="minor"/>
      </rPr>
      <t>; Ptbl =</t>
    </r>
    <phoneticPr fontId="23"/>
  </si>
  <si>
    <t>Pa</t>
    <phoneticPr fontId="2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</si>
</sst>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176" formatCode="0.0000"/>
    <numFmt numFmtId="177" formatCode="0.000"/>
    <numFmt numFmtId="178" formatCode="0.00000"/>
    <numFmt numFmtId="179" formatCode="0.000_ "/>
    <numFmt numFmtId="180" formatCode="0.0"/>
    <numFmt numFmtId="181" formatCode="0.0%"/>
    <numFmt numFmtId="182" formatCode="0.000E+00"/>
    <numFmt numFmtId="183" formatCode="0.0000E+00"/>
    <numFmt numFmtId="184" formatCode="0.000000"/>
    <numFmt numFmtId="185" formatCode="0.00000_ "/>
    <numFmt numFmtId="186" formatCode="0.0000_ "/>
    <numFmt numFmtId="187" formatCode="0.00_ "/>
    <numFmt numFmtId="188" formatCode="0.000%"/>
  </numFmts>
  <fonts count="48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0"/>
      <name val="Arial"/>
      <family val="2"/>
      <charset val="204"/>
    </font>
    <font>
      <sz val="10"/>
      <name val="MS Sans Serif"/>
      <family val="2"/>
    </font>
    <font>
      <sz val="10"/>
      <name val="Geneva"/>
      <family val="2"/>
    </font>
    <font>
      <sz val="11"/>
      <color theme="1"/>
      <name val="ＭＳ Ｐゴシック"/>
      <family val="3"/>
      <charset val="128"/>
    </font>
    <font>
      <sz val="10"/>
      <color rgb="FF0000FF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1"/>
      <color rgb="FF0000FF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0"/>
      <color rgb="FF0000FF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</font>
    <font>
      <sz val="10"/>
      <color rgb="FFC00000"/>
      <name val="ＭＳ Ｐゴシック"/>
      <family val="3"/>
      <charset val="128"/>
      <scheme val="minor"/>
    </font>
    <font>
      <sz val="6"/>
      <name val="細明朝体"/>
      <family val="3"/>
      <charset val="128"/>
    </font>
    <font>
      <b/>
      <sz val="16"/>
      <color theme="1"/>
      <name val="ＭＳ Ｐゴシック"/>
      <family val="3"/>
      <charset val="128"/>
      <scheme val="minor"/>
    </font>
    <font>
      <sz val="10"/>
      <name val="細明朝体"/>
      <family val="3"/>
      <charset val="128"/>
    </font>
    <font>
      <sz val="10"/>
      <color rgb="FF0070C0"/>
      <name val="ＭＳ Ｐゴシック"/>
      <family val="3"/>
      <charset val="128"/>
      <scheme val="minor"/>
    </font>
    <font>
      <sz val="10"/>
      <color rgb="FF00B050"/>
      <name val="ＭＳ Ｐゴシック"/>
      <family val="3"/>
      <charset val="128"/>
      <scheme val="minor"/>
    </font>
    <font>
      <sz val="8"/>
      <color rgb="FF0000FF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sz val="8"/>
      <color rgb="FFC00000"/>
      <name val="ＭＳ Ｐゴシック"/>
      <family val="3"/>
      <charset val="128"/>
      <scheme val="minor"/>
    </font>
    <font>
      <sz val="8"/>
      <color rgb="FF00B050"/>
      <name val="ＭＳ Ｐゴシック"/>
      <family val="3"/>
      <charset val="128"/>
      <scheme val="minor"/>
    </font>
    <font>
      <b/>
      <sz val="8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rgb="FF6600CC"/>
      <name val="ＭＳ Ｐゴシック"/>
      <family val="3"/>
      <charset val="128"/>
      <scheme val="minor"/>
    </font>
    <font>
      <sz val="10"/>
      <color rgb="FF7030A0"/>
      <name val="ＭＳ Ｐゴシック"/>
      <family val="3"/>
      <charset val="128"/>
      <scheme val="minor"/>
    </font>
    <font>
      <b/>
      <sz val="10"/>
      <color rgb="FFFF0000"/>
      <name val="ＭＳ Ｐゴシック"/>
      <family val="3"/>
      <charset val="128"/>
      <scheme val="minor"/>
    </font>
    <font>
      <sz val="8"/>
      <color rgb="FFFF0000"/>
      <name val="ＭＳ Ｐゴシック"/>
      <family val="3"/>
      <charset val="128"/>
      <scheme val="minor"/>
    </font>
    <font>
      <sz val="10"/>
      <color rgb="FFFF0000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10"/>
      <name val="Arial"/>
      <family val="2"/>
    </font>
    <font>
      <sz val="12"/>
      <name val="Osaka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9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3">
    <xf numFmtId="0" fontId="0" fillId="0" borderId="0">
      <alignment vertical="center"/>
    </xf>
    <xf numFmtId="0" fontId="14" fillId="0" borderId="0"/>
    <xf numFmtId="0" fontId="16" fillId="0" borderId="0">
      <alignment vertical="center"/>
    </xf>
    <xf numFmtId="0" fontId="13" fillId="0" borderId="0"/>
    <xf numFmtId="0" fontId="16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38" fontId="11" fillId="0" borderId="0" applyFont="0" applyFill="0" applyBorder="0" applyAlignment="0" applyProtection="0">
      <alignment vertical="center"/>
    </xf>
    <xf numFmtId="0" fontId="25" fillId="0" borderId="0">
      <alignment vertical="center"/>
    </xf>
    <xf numFmtId="0" fontId="29" fillId="0" borderId="0"/>
    <xf numFmtId="0" fontId="10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0" fontId="25" fillId="0" borderId="0">
      <alignment vertical="center"/>
    </xf>
    <xf numFmtId="0" fontId="9" fillId="0" borderId="0">
      <alignment vertical="center"/>
    </xf>
    <xf numFmtId="0" fontId="43" fillId="0" borderId="0"/>
    <xf numFmtId="0" fontId="44" fillId="0" borderId="0">
      <alignment vertical="center"/>
    </xf>
    <xf numFmtId="0" fontId="46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38" fontId="8" fillId="0" borderId="0" applyFont="0" applyFill="0" applyBorder="0" applyAlignment="0" applyProtection="0">
      <alignment vertical="center"/>
    </xf>
    <xf numFmtId="0" fontId="47" fillId="0" borderId="0"/>
    <xf numFmtId="38" fontId="47" fillId="0" borderId="0" applyFont="0" applyFill="0" applyBorder="0" applyAlignment="0" applyProtection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38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38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38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9" fontId="44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185">
    <xf numFmtId="0" fontId="0" fillId="0" borderId="0" xfId="0">
      <alignment vertical="center"/>
    </xf>
    <xf numFmtId="0" fontId="21" fillId="0" borderId="0" xfId="10" applyFont="1" applyFill="1">
      <alignment vertical="center"/>
    </xf>
    <xf numFmtId="0" fontId="21" fillId="0" borderId="0" xfId="10" applyFont="1" applyFill="1" applyAlignment="1">
      <alignment horizontal="center" vertical="center"/>
    </xf>
    <xf numFmtId="0" fontId="26" fillId="0" borderId="0" xfId="10" applyFont="1" applyFill="1" applyAlignment="1">
      <alignment horizontal="center" vertical="center"/>
    </xf>
    <xf numFmtId="0" fontId="26" fillId="0" borderId="0" xfId="10" applyFont="1" applyFill="1">
      <alignment vertical="center"/>
    </xf>
    <xf numFmtId="0" fontId="21" fillId="0" borderId="0" xfId="10" applyFont="1" applyFill="1" applyAlignment="1">
      <alignment horizontal="right" vertical="center"/>
    </xf>
    <xf numFmtId="0" fontId="28" fillId="0" borderId="0" xfId="10" applyFont="1" applyFill="1">
      <alignment vertical="center"/>
    </xf>
    <xf numFmtId="0" fontId="24" fillId="0" borderId="0" xfId="10" applyFont="1" applyFill="1">
      <alignment vertical="center"/>
    </xf>
    <xf numFmtId="0" fontId="18" fillId="2" borderId="12" xfId="11" applyFont="1" applyFill="1" applyBorder="1" applyAlignment="1">
      <alignment vertical="center"/>
    </xf>
    <xf numFmtId="0" fontId="18" fillId="0" borderId="0" xfId="11" applyFont="1" applyFill="1" applyAlignment="1">
      <alignment vertical="center"/>
    </xf>
    <xf numFmtId="0" fontId="21" fillId="0" borderId="4" xfId="10" applyFont="1" applyFill="1" applyBorder="1">
      <alignment vertical="center"/>
    </xf>
    <xf numFmtId="0" fontId="21" fillId="0" borderId="3" xfId="10" applyFont="1" applyFill="1" applyBorder="1">
      <alignment vertical="center"/>
    </xf>
    <xf numFmtId="0" fontId="30" fillId="0" borderId="0" xfId="10" applyFont="1" applyFill="1" applyAlignment="1">
      <alignment horizontal="right" vertical="center"/>
    </xf>
    <xf numFmtId="0" fontId="17" fillId="2" borderId="10" xfId="10" applyFont="1" applyFill="1" applyBorder="1">
      <alignment vertical="center"/>
    </xf>
    <xf numFmtId="0" fontId="30" fillId="0" borderId="0" xfId="11" applyFont="1" applyFill="1" applyAlignment="1">
      <alignment vertical="center"/>
    </xf>
    <xf numFmtId="0" fontId="18" fillId="0" borderId="0" xfId="11" applyFont="1" applyFill="1" applyAlignment="1">
      <alignment horizontal="right" vertical="center"/>
    </xf>
    <xf numFmtId="0" fontId="18" fillId="3" borderId="12" xfId="11" applyFont="1" applyFill="1" applyBorder="1" applyAlignment="1">
      <alignment vertical="center"/>
    </xf>
    <xf numFmtId="0" fontId="21" fillId="0" borderId="8" xfId="10" applyFont="1" applyFill="1" applyBorder="1">
      <alignment vertical="center"/>
    </xf>
    <xf numFmtId="0" fontId="21" fillId="0" borderId="7" xfId="10" applyFont="1" applyFill="1" applyBorder="1">
      <alignment vertical="center"/>
    </xf>
    <xf numFmtId="0" fontId="21" fillId="0" borderId="9" xfId="10" applyFont="1" applyFill="1" applyBorder="1">
      <alignment vertical="center"/>
    </xf>
    <xf numFmtId="0" fontId="17" fillId="2" borderId="1" xfId="10" applyFont="1" applyFill="1" applyBorder="1" applyAlignment="1">
      <alignment horizontal="left" vertical="center"/>
    </xf>
    <xf numFmtId="0" fontId="20" fillId="0" borderId="0" xfId="10" applyFont="1" applyFill="1">
      <alignment vertical="center"/>
    </xf>
    <xf numFmtId="0" fontId="30" fillId="0" borderId="0" xfId="11" applyFont="1" applyFill="1" applyAlignment="1">
      <alignment horizontal="left" vertical="center"/>
    </xf>
    <xf numFmtId="0" fontId="31" fillId="0" borderId="0" xfId="10" applyFont="1" applyFill="1" applyBorder="1" applyAlignment="1">
      <alignment horizontal="left" vertical="center"/>
    </xf>
    <xf numFmtId="0" fontId="26" fillId="0" borderId="0" xfId="10" applyFont="1" applyFill="1" applyAlignment="1">
      <alignment horizontal="right" vertical="center"/>
    </xf>
    <xf numFmtId="0" fontId="21" fillId="0" borderId="0" xfId="10" applyFont="1" applyFill="1" applyBorder="1">
      <alignment vertical="center"/>
    </xf>
    <xf numFmtId="0" fontId="17" fillId="2" borderId="1" xfId="10" applyFont="1" applyFill="1" applyBorder="1">
      <alignment vertical="center"/>
    </xf>
    <xf numFmtId="0" fontId="17" fillId="2" borderId="2" xfId="11" applyFont="1" applyFill="1" applyBorder="1" applyAlignment="1">
      <alignment horizontal="right" vertical="center"/>
    </xf>
    <xf numFmtId="0" fontId="17" fillId="2" borderId="3" xfId="11" applyFont="1" applyFill="1" applyBorder="1" applyAlignment="1">
      <alignment horizontal="right" vertical="center"/>
    </xf>
    <xf numFmtId="0" fontId="17" fillId="2" borderId="4" xfId="11" applyFont="1" applyFill="1" applyBorder="1" applyAlignment="1">
      <alignment horizontal="right" vertical="center"/>
    </xf>
    <xf numFmtId="11" fontId="17" fillId="2" borderId="10" xfId="11" applyNumberFormat="1" applyFont="1" applyFill="1" applyBorder="1" applyAlignment="1">
      <alignment vertical="center"/>
    </xf>
    <xf numFmtId="0" fontId="30" fillId="0" borderId="0" xfId="10" applyFont="1" applyFill="1">
      <alignment vertical="center"/>
    </xf>
    <xf numFmtId="0" fontId="17" fillId="2" borderId="5" xfId="10" applyFont="1" applyFill="1" applyBorder="1" applyAlignment="1">
      <alignment horizontal="right" vertical="center"/>
    </xf>
    <xf numFmtId="0" fontId="17" fillId="2" borderId="0" xfId="10" applyFont="1" applyFill="1" applyBorder="1">
      <alignment vertical="center"/>
    </xf>
    <xf numFmtId="0" fontId="17" fillId="2" borderId="6" xfId="10" applyFont="1" applyFill="1" applyBorder="1">
      <alignment vertical="center"/>
    </xf>
    <xf numFmtId="11" fontId="17" fillId="2" borderId="1" xfId="11" applyNumberFormat="1" applyFont="1" applyFill="1" applyBorder="1" applyAlignment="1">
      <alignment vertical="center"/>
    </xf>
    <xf numFmtId="0" fontId="21" fillId="0" borderId="0" xfId="10" applyFont="1" applyFill="1" applyBorder="1" applyAlignment="1">
      <alignment horizontal="center" vertical="center"/>
    </xf>
    <xf numFmtId="183" fontId="32" fillId="2" borderId="1" xfId="10" applyNumberFormat="1" applyFont="1" applyFill="1" applyBorder="1">
      <alignment vertical="center"/>
    </xf>
    <xf numFmtId="0" fontId="33" fillId="0" borderId="0" xfId="11" applyFont="1" applyFill="1" applyAlignment="1">
      <alignment vertical="center"/>
    </xf>
    <xf numFmtId="185" fontId="31" fillId="0" borderId="0" xfId="12" applyNumberFormat="1" applyFont="1" applyFill="1" applyBorder="1">
      <alignment vertical="center"/>
    </xf>
    <xf numFmtId="178" fontId="31" fillId="0" borderId="0" xfId="10" applyNumberFormat="1" applyFont="1" applyFill="1" applyBorder="1">
      <alignment vertical="center"/>
    </xf>
    <xf numFmtId="182" fontId="31" fillId="0" borderId="0" xfId="10" applyNumberFormat="1" applyFont="1" applyFill="1" applyBorder="1" applyAlignment="1">
      <alignment horizontal="left" vertical="center"/>
    </xf>
    <xf numFmtId="10" fontId="17" fillId="2" borderId="11" xfId="11" applyNumberFormat="1" applyFont="1" applyFill="1" applyBorder="1" applyAlignment="1">
      <alignment vertical="center"/>
    </xf>
    <xf numFmtId="0" fontId="20" fillId="0" borderId="0" xfId="10" applyFont="1" applyFill="1" applyAlignment="1">
      <alignment horizontal="center" vertical="center"/>
    </xf>
    <xf numFmtId="0" fontId="26" fillId="3" borderId="10" xfId="10" applyFont="1" applyFill="1" applyBorder="1">
      <alignment vertical="center"/>
    </xf>
    <xf numFmtId="0" fontId="34" fillId="0" borderId="0" xfId="10" applyFont="1" applyFill="1">
      <alignment vertical="center"/>
    </xf>
    <xf numFmtId="0" fontId="21" fillId="0" borderId="0" xfId="10" applyFont="1" applyFill="1" applyBorder="1" applyAlignment="1">
      <alignment horizontal="right" vertical="center"/>
    </xf>
    <xf numFmtId="0" fontId="31" fillId="0" borderId="0" xfId="10" applyFont="1" applyFill="1" applyBorder="1" applyAlignment="1">
      <alignment horizontal="right" vertical="center"/>
    </xf>
    <xf numFmtId="0" fontId="26" fillId="3" borderId="11" xfId="10" applyFont="1" applyFill="1" applyBorder="1">
      <alignment vertical="center"/>
    </xf>
    <xf numFmtId="0" fontId="17" fillId="2" borderId="8" xfId="10" applyFont="1" applyFill="1" applyBorder="1" applyAlignment="1">
      <alignment horizontal="right" vertical="center"/>
    </xf>
    <xf numFmtId="0" fontId="17" fillId="2" borderId="7" xfId="10" applyFont="1" applyFill="1" applyBorder="1">
      <alignment vertical="center"/>
    </xf>
    <xf numFmtId="0" fontId="17" fillId="2" borderId="9" xfId="10" applyFont="1" applyFill="1" applyBorder="1">
      <alignment vertical="center"/>
    </xf>
    <xf numFmtId="11" fontId="17" fillId="2" borderId="11" xfId="11" applyNumberFormat="1" applyFont="1" applyFill="1" applyBorder="1" applyAlignment="1">
      <alignment vertical="center"/>
    </xf>
    <xf numFmtId="11" fontId="21" fillId="0" borderId="0" xfId="11" quotePrefix="1" applyNumberFormat="1" applyFont="1" applyFill="1" applyBorder="1" applyAlignment="1">
      <alignment vertical="center"/>
    </xf>
    <xf numFmtId="0" fontId="18" fillId="0" borderId="0" xfId="11" applyFont="1" applyFill="1" applyAlignment="1">
      <alignment horizontal="left" vertical="center"/>
    </xf>
    <xf numFmtId="0" fontId="31" fillId="0" borderId="0" xfId="10" applyFont="1" applyFill="1" applyAlignment="1">
      <alignment horizontal="right" vertical="center"/>
    </xf>
    <xf numFmtId="0" fontId="20" fillId="0" borderId="0" xfId="10" applyFont="1" applyFill="1" applyAlignment="1">
      <alignment horizontal="right" vertical="center"/>
    </xf>
    <xf numFmtId="0" fontId="35" fillId="0" borderId="0" xfId="10" applyFont="1" applyFill="1">
      <alignment vertical="center"/>
    </xf>
    <xf numFmtId="0" fontId="20" fillId="0" borderId="0" xfId="10" applyFont="1" applyFill="1" applyBorder="1">
      <alignment vertical="center"/>
    </xf>
    <xf numFmtId="11" fontId="32" fillId="0" borderId="0" xfId="11" applyNumberFormat="1" applyFont="1" applyFill="1" applyBorder="1" applyAlignment="1">
      <alignment vertical="center"/>
    </xf>
    <xf numFmtId="0" fontId="33" fillId="0" borderId="0" xfId="11" applyFont="1" applyFill="1" applyAlignment="1">
      <alignment horizontal="left" vertical="center"/>
    </xf>
    <xf numFmtId="0" fontId="36" fillId="0" borderId="0" xfId="10" applyFont="1" applyFill="1" applyAlignment="1">
      <alignment horizontal="center" vertical="center"/>
    </xf>
    <xf numFmtId="11" fontId="20" fillId="0" borderId="0" xfId="10" applyNumberFormat="1" applyFont="1" applyFill="1" applyBorder="1">
      <alignment vertical="center"/>
    </xf>
    <xf numFmtId="0" fontId="30" fillId="0" borderId="2" xfId="14" applyFont="1" applyFill="1" applyBorder="1">
      <alignment vertical="center"/>
    </xf>
    <xf numFmtId="0" fontId="30" fillId="0" borderId="3" xfId="14" applyFont="1" applyFill="1" applyBorder="1">
      <alignment vertical="center"/>
    </xf>
    <xf numFmtId="0" fontId="30" fillId="0" borderId="4" xfId="14" applyFont="1" applyFill="1" applyBorder="1">
      <alignment vertical="center"/>
    </xf>
    <xf numFmtId="0" fontId="21" fillId="0" borderId="3" xfId="14" applyFont="1" applyFill="1" applyBorder="1">
      <alignment vertical="center"/>
    </xf>
    <xf numFmtId="0" fontId="21" fillId="0" borderId="4" xfId="14" applyFont="1" applyFill="1" applyBorder="1">
      <alignment vertical="center"/>
    </xf>
    <xf numFmtId="0" fontId="30" fillId="0" borderId="5" xfId="14" applyFont="1" applyFill="1" applyBorder="1">
      <alignment vertical="center"/>
    </xf>
    <xf numFmtId="0" fontId="21" fillId="0" borderId="0" xfId="14" applyFont="1" applyFill="1" applyBorder="1">
      <alignment vertical="center"/>
    </xf>
    <xf numFmtId="177" fontId="38" fillId="0" borderId="0" xfId="14" applyNumberFormat="1" applyFont="1" applyFill="1">
      <alignment vertical="center"/>
    </xf>
    <xf numFmtId="2" fontId="38" fillId="0" borderId="0" xfId="14" applyNumberFormat="1" applyFont="1" applyFill="1">
      <alignment vertical="center"/>
    </xf>
    <xf numFmtId="0" fontId="21" fillId="2" borderId="5" xfId="10" applyFont="1" applyFill="1" applyBorder="1">
      <alignment vertical="center"/>
    </xf>
    <xf numFmtId="0" fontId="21" fillId="3" borderId="6" xfId="10" applyFont="1" applyFill="1" applyBorder="1">
      <alignment vertical="center"/>
    </xf>
    <xf numFmtId="0" fontId="21" fillId="2" borderId="6" xfId="10" applyFont="1" applyFill="1" applyBorder="1">
      <alignment vertical="center"/>
    </xf>
    <xf numFmtId="180" fontId="38" fillId="0" borderId="0" xfId="14" applyNumberFormat="1" applyFont="1" applyFill="1">
      <alignment vertical="center"/>
    </xf>
    <xf numFmtId="177" fontId="38" fillId="3" borderId="0" xfId="14" applyNumberFormat="1" applyFont="1" applyFill="1">
      <alignment vertical="center"/>
    </xf>
    <xf numFmtId="11" fontId="38" fillId="0" borderId="0" xfId="14" applyNumberFormat="1" applyFont="1" applyFill="1">
      <alignment vertical="center"/>
    </xf>
    <xf numFmtId="0" fontId="41" fillId="0" borderId="0" xfId="10" applyFont="1" applyFill="1" applyAlignment="1">
      <alignment horizontal="left" vertical="center"/>
    </xf>
    <xf numFmtId="0" fontId="42" fillId="0" borderId="0" xfId="10" applyFont="1" applyFill="1">
      <alignment vertical="center"/>
    </xf>
    <xf numFmtId="178" fontId="20" fillId="0" borderId="0" xfId="10" applyNumberFormat="1" applyFont="1" applyFill="1">
      <alignment vertical="center"/>
    </xf>
    <xf numFmtId="0" fontId="19" fillId="2" borderId="10" xfId="10" applyFont="1" applyFill="1" applyBorder="1">
      <alignment vertical="center"/>
    </xf>
    <xf numFmtId="0" fontId="19" fillId="2" borderId="11" xfId="10" applyFont="1" applyFill="1" applyBorder="1">
      <alignment vertical="center"/>
    </xf>
    <xf numFmtId="0" fontId="41" fillId="0" borderId="0" xfId="10" applyFont="1" applyFill="1" applyAlignment="1">
      <alignment horizontal="right" vertical="center"/>
    </xf>
    <xf numFmtId="0" fontId="20" fillId="0" borderId="0" xfId="10" quotePrefix="1" applyFont="1" applyFill="1">
      <alignment vertical="center"/>
    </xf>
    <xf numFmtId="180" fontId="21" fillId="0" borderId="0" xfId="10" applyNumberFormat="1" applyFont="1" applyFill="1" applyBorder="1">
      <alignment vertical="center"/>
    </xf>
    <xf numFmtId="2" fontId="21" fillId="2" borderId="7" xfId="10" applyNumberFormat="1" applyFont="1" applyFill="1" applyBorder="1">
      <alignment vertical="center"/>
    </xf>
    <xf numFmtId="177" fontId="21" fillId="0" borderId="0" xfId="10" applyNumberFormat="1" applyFont="1" applyFill="1">
      <alignment vertical="center"/>
    </xf>
    <xf numFmtId="176" fontId="21" fillId="0" borderId="0" xfId="10" applyNumberFormat="1" applyFont="1" applyFill="1">
      <alignment vertical="center"/>
    </xf>
    <xf numFmtId="177" fontId="21" fillId="0" borderId="0" xfId="10" applyNumberFormat="1" applyFont="1" applyFill="1" applyAlignment="1">
      <alignment horizontal="right" vertical="center"/>
    </xf>
    <xf numFmtId="0" fontId="17" fillId="0" borderId="0" xfId="10" applyFont="1" applyFill="1">
      <alignment vertical="center"/>
    </xf>
    <xf numFmtId="176" fontId="17" fillId="0" borderId="0" xfId="10" applyNumberFormat="1" applyFont="1" applyFill="1">
      <alignment vertical="center"/>
    </xf>
    <xf numFmtId="177" fontId="17" fillId="0" borderId="0" xfId="10" applyNumberFormat="1" applyFont="1" applyFill="1">
      <alignment vertical="center"/>
    </xf>
    <xf numFmtId="179" fontId="31" fillId="0" borderId="0" xfId="12" applyNumberFormat="1" applyFont="1" applyFill="1" applyBorder="1">
      <alignment vertical="center"/>
    </xf>
    <xf numFmtId="0" fontId="45" fillId="0" borderId="0" xfId="0" applyFont="1">
      <alignment vertical="center"/>
    </xf>
    <xf numFmtId="178" fontId="38" fillId="0" borderId="0" xfId="14" applyNumberFormat="1" applyFont="1" applyFill="1">
      <alignment vertical="center"/>
    </xf>
    <xf numFmtId="187" fontId="22" fillId="0" borderId="0" xfId="10" applyNumberFormat="1" applyFont="1" applyFill="1" applyBorder="1">
      <alignment vertical="center"/>
    </xf>
    <xf numFmtId="177" fontId="31" fillId="0" borderId="0" xfId="10" applyNumberFormat="1" applyFont="1" applyFill="1" applyBorder="1">
      <alignment vertical="center"/>
    </xf>
    <xf numFmtId="179" fontId="31" fillId="0" borderId="0" xfId="87" applyNumberFormat="1" applyFont="1" applyFill="1" applyBorder="1">
      <alignment vertical="center"/>
    </xf>
    <xf numFmtId="185" fontId="31" fillId="0" borderId="0" xfId="87" applyNumberFormat="1" applyFont="1" applyFill="1" applyBorder="1">
      <alignment vertical="center"/>
    </xf>
    <xf numFmtId="182" fontId="20" fillId="0" borderId="0" xfId="88" applyNumberFormat="1" applyFont="1" applyFill="1">
      <alignment vertical="center"/>
    </xf>
    <xf numFmtId="179" fontId="20" fillId="0" borderId="0" xfId="88" applyNumberFormat="1" applyFont="1" applyFill="1">
      <alignment vertical="center"/>
    </xf>
    <xf numFmtId="186" fontId="20" fillId="0" borderId="0" xfId="88" applyNumberFormat="1" applyFont="1" applyFill="1">
      <alignment vertical="center"/>
    </xf>
    <xf numFmtId="0" fontId="21" fillId="2" borderId="2" xfId="88" applyFont="1" applyFill="1" applyBorder="1">
      <alignment vertical="center"/>
    </xf>
    <xf numFmtId="0" fontId="21" fillId="3" borderId="4" xfId="88" applyFont="1" applyFill="1" applyBorder="1">
      <alignment vertical="center"/>
    </xf>
    <xf numFmtId="182" fontId="21" fillId="2" borderId="2" xfId="88" applyNumberFormat="1" applyFont="1" applyFill="1" applyBorder="1">
      <alignment vertical="center"/>
    </xf>
    <xf numFmtId="182" fontId="21" fillId="2" borderId="4" xfId="88" applyNumberFormat="1" applyFont="1" applyFill="1" applyBorder="1">
      <alignment vertical="center"/>
    </xf>
    <xf numFmtId="182" fontId="39" fillId="0" borderId="0" xfId="88" applyNumberFormat="1" applyFont="1" applyFill="1">
      <alignment vertical="center"/>
    </xf>
    <xf numFmtId="0" fontId="21" fillId="2" borderId="5" xfId="88" applyFont="1" applyFill="1" applyBorder="1">
      <alignment vertical="center"/>
    </xf>
    <xf numFmtId="0" fontId="21" fillId="2" borderId="6" xfId="88" applyFont="1" applyFill="1" applyBorder="1">
      <alignment vertical="center"/>
    </xf>
    <xf numFmtId="182" fontId="21" fillId="2" borderId="5" xfId="88" applyNumberFormat="1" applyFont="1" applyFill="1" applyBorder="1">
      <alignment vertical="center"/>
    </xf>
    <xf numFmtId="182" fontId="21" fillId="2" borderId="6" xfId="88" applyNumberFormat="1" applyFont="1" applyFill="1" applyBorder="1">
      <alignment vertical="center"/>
    </xf>
    <xf numFmtId="0" fontId="21" fillId="0" borderId="0" xfId="88" applyFont="1" applyFill="1">
      <alignment vertical="center"/>
    </xf>
    <xf numFmtId="3" fontId="21" fillId="2" borderId="6" xfId="88" applyNumberFormat="1" applyFont="1" applyFill="1" applyBorder="1">
      <alignment vertical="center"/>
    </xf>
    <xf numFmtId="182" fontId="20" fillId="0" borderId="0" xfId="87" applyNumberFormat="1" applyFont="1" applyFill="1">
      <alignment vertical="center"/>
    </xf>
    <xf numFmtId="179" fontId="20" fillId="0" borderId="0" xfId="87" applyNumberFormat="1" applyFont="1" applyFill="1">
      <alignment vertical="center"/>
    </xf>
    <xf numFmtId="186" fontId="20" fillId="0" borderId="0" xfId="87" applyNumberFormat="1" applyFont="1" applyFill="1">
      <alignment vertical="center"/>
    </xf>
    <xf numFmtId="178" fontId="38" fillId="3" borderId="0" xfId="14" applyNumberFormat="1" applyFont="1" applyFill="1">
      <alignment vertical="center"/>
    </xf>
    <xf numFmtId="0" fontId="21" fillId="3" borderId="6" xfId="88" applyFont="1" applyFill="1" applyBorder="1">
      <alignment vertical="center"/>
    </xf>
    <xf numFmtId="0" fontId="26" fillId="0" borderId="6" xfId="14" applyFont="1" applyFill="1" applyBorder="1" applyAlignment="1">
      <alignment horizontal="center" vertical="center"/>
    </xf>
    <xf numFmtId="0" fontId="21" fillId="0" borderId="0" xfId="10" applyFont="1" applyFill="1" applyBorder="1" applyAlignment="1">
      <alignment horizontal="left" vertical="center"/>
    </xf>
    <xf numFmtId="0" fontId="22" fillId="0" borderId="0" xfId="10" applyFont="1" applyFill="1" applyBorder="1" applyAlignment="1">
      <alignment horizontal="right" vertical="center"/>
    </xf>
    <xf numFmtId="0" fontId="21" fillId="0" borderId="0" xfId="10" quotePrefix="1" applyFont="1" applyFill="1" applyBorder="1">
      <alignment vertical="center"/>
    </xf>
    <xf numFmtId="0" fontId="42" fillId="0" borderId="0" xfId="10" applyFont="1" applyFill="1" applyBorder="1">
      <alignment vertical="center"/>
    </xf>
    <xf numFmtId="181" fontId="21" fillId="0" borderId="0" xfId="13" applyNumberFormat="1" applyFont="1" applyFill="1" applyBorder="1">
      <alignment vertical="center"/>
    </xf>
    <xf numFmtId="0" fontId="33" fillId="0" borderId="0" xfId="11" applyFont="1" applyFill="1" applyBorder="1" applyAlignment="1">
      <alignment vertical="center"/>
    </xf>
    <xf numFmtId="179" fontId="22" fillId="0" borderId="0" xfId="10" applyNumberFormat="1" applyFont="1" applyFill="1" applyBorder="1">
      <alignment vertical="center"/>
    </xf>
    <xf numFmtId="0" fontId="22" fillId="0" borderId="0" xfId="10" applyFont="1" applyFill="1" applyBorder="1" applyAlignment="1">
      <alignment horizontal="left" vertical="center"/>
    </xf>
    <xf numFmtId="184" fontId="22" fillId="0" borderId="0" xfId="10" applyNumberFormat="1" applyFont="1" applyFill="1" applyBorder="1" applyAlignment="1">
      <alignment horizontal="right" vertical="center"/>
    </xf>
    <xf numFmtId="182" fontId="31" fillId="0" borderId="0" xfId="87" applyNumberFormat="1" applyFont="1" applyFill="1" applyBorder="1">
      <alignment vertical="center"/>
    </xf>
    <xf numFmtId="0" fontId="21" fillId="3" borderId="12" xfId="10" applyFont="1" applyFill="1" applyBorder="1">
      <alignment vertical="center"/>
    </xf>
    <xf numFmtId="0" fontId="26" fillId="0" borderId="6" xfId="14" applyFont="1" applyFill="1" applyBorder="1" applyAlignment="1">
      <alignment horizontal="center" vertical="center"/>
    </xf>
    <xf numFmtId="0" fontId="26" fillId="0" borderId="6" xfId="14" applyFont="1" applyFill="1" applyBorder="1" applyAlignment="1">
      <alignment horizontal="center" vertical="center"/>
    </xf>
    <xf numFmtId="0" fontId="18" fillId="0" borderId="10" xfId="11" applyFont="1" applyFill="1" applyBorder="1" applyAlignment="1">
      <alignment horizontal="right" vertical="center"/>
    </xf>
    <xf numFmtId="176" fontId="21" fillId="4" borderId="4" xfId="10" applyNumberFormat="1" applyFont="1" applyFill="1" applyBorder="1">
      <alignment vertical="center"/>
    </xf>
    <xf numFmtId="176" fontId="21" fillId="0" borderId="0" xfId="10" applyNumberFormat="1" applyFont="1" applyFill="1" applyBorder="1">
      <alignment vertical="center"/>
    </xf>
    <xf numFmtId="177" fontId="17" fillId="0" borderId="3" xfId="10" applyNumberFormat="1" applyFont="1" applyFill="1" applyBorder="1">
      <alignment vertical="center"/>
    </xf>
    <xf numFmtId="10" fontId="17" fillId="4" borderId="2" xfId="90" applyNumberFormat="1" applyFont="1" applyFill="1" applyBorder="1">
      <alignment vertical="center"/>
    </xf>
    <xf numFmtId="177" fontId="17" fillId="4" borderId="4" xfId="10" applyNumberFormat="1" applyFont="1" applyFill="1" applyBorder="1">
      <alignment vertical="center"/>
    </xf>
    <xf numFmtId="188" fontId="21" fillId="0" borderId="10" xfId="90" applyNumberFormat="1" applyFont="1" applyFill="1" applyBorder="1">
      <alignment vertical="center"/>
    </xf>
    <xf numFmtId="0" fontId="21" fillId="0" borderId="0" xfId="10" applyNumberFormat="1" applyFont="1" applyFill="1" applyAlignment="1">
      <alignment horizontal="left" vertical="center"/>
    </xf>
    <xf numFmtId="0" fontId="21" fillId="0" borderId="12" xfId="10" applyFont="1" applyFill="1" applyBorder="1">
      <alignment vertical="center"/>
    </xf>
    <xf numFmtId="0" fontId="18" fillId="0" borderId="1" xfId="11" applyFont="1" applyFill="1" applyBorder="1" applyAlignment="1">
      <alignment horizontal="right" vertical="center"/>
    </xf>
    <xf numFmtId="176" fontId="21" fillId="4" borderId="6" xfId="10" applyNumberFormat="1" applyFont="1" applyFill="1" applyBorder="1">
      <alignment vertical="center"/>
    </xf>
    <xf numFmtId="177" fontId="17" fillId="0" borderId="0" xfId="10" applyNumberFormat="1" applyFont="1" applyFill="1" applyBorder="1">
      <alignment vertical="center"/>
    </xf>
    <xf numFmtId="0" fontId="21" fillId="0" borderId="6" xfId="10" applyFont="1" applyFill="1" applyBorder="1">
      <alignment vertical="center"/>
    </xf>
    <xf numFmtId="10" fontId="17" fillId="4" borderId="5" xfId="90" applyNumberFormat="1" applyFont="1" applyFill="1" applyBorder="1">
      <alignment vertical="center"/>
    </xf>
    <xf numFmtId="177" fontId="17" fillId="4" borderId="6" xfId="10" applyNumberFormat="1" applyFont="1" applyFill="1" applyBorder="1">
      <alignment vertical="center"/>
    </xf>
    <xf numFmtId="188" fontId="21" fillId="0" borderId="1" xfId="90" applyNumberFormat="1" applyFont="1" applyFill="1" applyBorder="1">
      <alignment vertical="center"/>
    </xf>
    <xf numFmtId="0" fontId="21" fillId="0" borderId="0" xfId="10" applyFont="1" applyFill="1" applyAlignment="1">
      <alignment horizontal="left" vertical="center"/>
    </xf>
    <xf numFmtId="0" fontId="21" fillId="0" borderId="1" xfId="10" applyFont="1" applyFill="1" applyBorder="1" applyAlignment="1">
      <alignment horizontal="right" vertical="center"/>
    </xf>
    <xf numFmtId="0" fontId="18" fillId="0" borderId="11" xfId="11" applyFont="1" applyFill="1" applyBorder="1" applyAlignment="1">
      <alignment horizontal="right" vertical="center"/>
    </xf>
    <xf numFmtId="176" fontId="21" fillId="4" borderId="9" xfId="10" applyNumberFormat="1" applyFont="1" applyFill="1" applyBorder="1">
      <alignment vertical="center"/>
    </xf>
    <xf numFmtId="0" fontId="21" fillId="0" borderId="11" xfId="10" applyFont="1" applyFill="1" applyBorder="1" applyAlignment="1">
      <alignment horizontal="right" vertical="center"/>
    </xf>
    <xf numFmtId="177" fontId="17" fillId="0" borderId="7" xfId="10" applyNumberFormat="1" applyFont="1" applyFill="1" applyBorder="1">
      <alignment vertical="center"/>
    </xf>
    <xf numFmtId="10" fontId="17" fillId="4" borderId="8" xfId="90" applyNumberFormat="1" applyFont="1" applyFill="1" applyBorder="1">
      <alignment vertical="center"/>
    </xf>
    <xf numFmtId="177" fontId="17" fillId="4" borderId="9" xfId="10" applyNumberFormat="1" applyFont="1" applyFill="1" applyBorder="1">
      <alignment vertical="center"/>
    </xf>
    <xf numFmtId="188" fontId="21" fillId="0" borderId="11" xfId="90" applyNumberFormat="1" applyFont="1" applyFill="1" applyBorder="1">
      <alignment vertical="center"/>
    </xf>
    <xf numFmtId="177" fontId="21" fillId="0" borderId="0" xfId="10" applyNumberFormat="1" applyFont="1" applyFill="1" applyBorder="1">
      <alignment vertical="center"/>
    </xf>
    <xf numFmtId="185" fontId="31" fillId="0" borderId="0" xfId="91" applyNumberFormat="1" applyFont="1" applyFill="1" applyBorder="1">
      <alignment vertical="center"/>
    </xf>
    <xf numFmtId="178" fontId="17" fillId="0" borderId="0" xfId="10" applyNumberFormat="1" applyFont="1" applyFill="1" applyBorder="1">
      <alignment vertical="center"/>
    </xf>
    <xf numFmtId="179" fontId="21" fillId="0" borderId="0" xfId="91" applyNumberFormat="1" applyFont="1" applyFill="1" applyBorder="1">
      <alignment vertical="center"/>
    </xf>
    <xf numFmtId="185" fontId="21" fillId="0" borderId="0" xfId="91" applyNumberFormat="1" applyFont="1" applyFill="1" applyBorder="1">
      <alignment vertical="center"/>
    </xf>
    <xf numFmtId="180" fontId="21" fillId="0" borderId="13" xfId="10" applyNumberFormat="1" applyFont="1" applyFill="1" applyBorder="1">
      <alignment vertical="center"/>
    </xf>
    <xf numFmtId="180" fontId="21" fillId="0" borderId="14" xfId="10" applyNumberFormat="1" applyFont="1" applyFill="1" applyBorder="1">
      <alignment vertical="center"/>
    </xf>
    <xf numFmtId="187" fontId="24" fillId="0" borderId="0" xfId="10" applyNumberFormat="1" applyFont="1" applyFill="1" applyBorder="1">
      <alignment vertical="center"/>
    </xf>
    <xf numFmtId="179" fontId="24" fillId="0" borderId="0" xfId="10" applyNumberFormat="1" applyFont="1" applyFill="1" applyBorder="1">
      <alignment vertical="center"/>
    </xf>
    <xf numFmtId="0" fontId="36" fillId="0" borderId="0" xfId="10" applyFont="1" applyFill="1">
      <alignment vertical="center"/>
    </xf>
    <xf numFmtId="179" fontId="20" fillId="0" borderId="0" xfId="92" applyNumberFormat="1" applyFont="1" applyFill="1">
      <alignment vertical="center"/>
    </xf>
    <xf numFmtId="178" fontId="21" fillId="0" borderId="0" xfId="10" applyNumberFormat="1" applyFont="1" applyFill="1" applyBorder="1">
      <alignment vertical="center"/>
    </xf>
    <xf numFmtId="183" fontId="20" fillId="0" borderId="0" xfId="10" applyNumberFormat="1" applyFont="1" applyFill="1" applyAlignment="1">
      <alignment horizontal="right" vertical="center"/>
    </xf>
    <xf numFmtId="0" fontId="36" fillId="0" borderId="0" xfId="10" quotePrefix="1" applyFont="1" applyFill="1" applyAlignment="1">
      <alignment horizontal="center" vertical="center"/>
    </xf>
    <xf numFmtId="186" fontId="20" fillId="0" borderId="0" xfId="92" applyNumberFormat="1" applyFont="1" applyFill="1">
      <alignment vertical="center"/>
    </xf>
    <xf numFmtId="0" fontId="21" fillId="0" borderId="0" xfId="10" quotePrefix="1" applyFont="1" applyFill="1">
      <alignment vertical="center"/>
    </xf>
    <xf numFmtId="0" fontId="24" fillId="0" borderId="0" xfId="10" applyFont="1" applyFill="1" applyAlignment="1">
      <alignment horizontal="right" vertical="center"/>
    </xf>
    <xf numFmtId="1" fontId="17" fillId="0" borderId="0" xfId="10" applyNumberFormat="1" applyFont="1" applyFill="1">
      <alignment vertical="center"/>
    </xf>
    <xf numFmtId="177" fontId="24" fillId="0" borderId="0" xfId="10" applyNumberFormat="1" applyFont="1" applyFill="1" applyAlignment="1">
      <alignment horizontal="right" vertical="center"/>
    </xf>
    <xf numFmtId="2" fontId="22" fillId="0" borderId="0" xfId="10" applyNumberFormat="1" applyFont="1" applyFill="1">
      <alignment vertical="center"/>
    </xf>
    <xf numFmtId="2" fontId="21" fillId="0" borderId="0" xfId="10" applyNumberFormat="1" applyFont="1" applyFill="1">
      <alignment vertical="center"/>
    </xf>
    <xf numFmtId="183" fontId="26" fillId="0" borderId="0" xfId="10" applyNumberFormat="1" applyFont="1" applyFill="1">
      <alignment vertical="center"/>
    </xf>
    <xf numFmtId="0" fontId="21" fillId="0" borderId="0" xfId="92" applyFont="1" applyFill="1">
      <alignment vertical="center"/>
    </xf>
    <xf numFmtId="0" fontId="26" fillId="0" borderId="5" xfId="14" applyFont="1" applyFill="1" applyBorder="1" applyAlignment="1">
      <alignment horizontal="center" vertical="center"/>
    </xf>
    <xf numFmtId="0" fontId="26" fillId="0" borderId="0" xfId="14" applyFont="1" applyFill="1" applyBorder="1" applyAlignment="1">
      <alignment horizontal="center" vertical="center"/>
    </xf>
    <xf numFmtId="0" fontId="26" fillId="0" borderId="6" xfId="14" applyFont="1" applyFill="1" applyBorder="1" applyAlignment="1">
      <alignment horizontal="center" vertical="center"/>
    </xf>
    <xf numFmtId="0" fontId="40" fillId="2" borderId="12" xfId="10" applyFont="1" applyFill="1" applyBorder="1" applyAlignment="1">
      <alignment horizontal="center" vertical="center"/>
    </xf>
  </cellXfs>
  <cellStyles count="93">
    <cellStyle name="Normal_calc" xfId="1"/>
    <cellStyle name="パーセント" xfId="90" builtinId="5"/>
    <cellStyle name="パーセント 2" xfId="13"/>
    <cellStyle name="桁区切り 2" xfId="9"/>
    <cellStyle name="桁区切り 2 2" xfId="22"/>
    <cellStyle name="桁区切り 2 2 2" xfId="45"/>
    <cellStyle name="桁区切り 2 2 3" xfId="53"/>
    <cellStyle name="桁区切り 2 2 4" xfId="54"/>
    <cellStyle name="桁区切り 2 3" xfId="24"/>
    <cellStyle name="桁区切り 2 4" xfId="28"/>
    <cellStyle name="桁区切り 2 5" xfId="39"/>
    <cellStyle name="桁区切り 2 6" xfId="55"/>
    <cellStyle name="桁区切り 2 7" xfId="56"/>
    <cellStyle name="標準" xfId="0" builtinId="0"/>
    <cellStyle name="標準 10" xfId="16"/>
    <cellStyle name="標準 2" xfId="2"/>
    <cellStyle name="標準 2 2" xfId="14"/>
    <cellStyle name="標準 2 3" xfId="29"/>
    <cellStyle name="標準 2 3 2" xfId="49"/>
    <cellStyle name="標準 2 3 3" xfId="57"/>
    <cellStyle name="標準 2 3 4" xfId="58"/>
    <cellStyle name="標準 3" xfId="3"/>
    <cellStyle name="標準 3 2" xfId="12"/>
    <cellStyle name="標準 3 2 2" xfId="17"/>
    <cellStyle name="標準 3 2 3" xfId="40"/>
    <cellStyle name="標準 3 2 4" xfId="59"/>
    <cellStyle name="標準 3 2 5" xfId="60"/>
    <cellStyle name="標準 3 2 6" xfId="87"/>
    <cellStyle name="標準 3 2 7" xfId="89"/>
    <cellStyle name="標準 3 2 8" xfId="91"/>
    <cellStyle name="標準 3 3" xfId="15"/>
    <cellStyle name="標準 3 3 2" xfId="41"/>
    <cellStyle name="標準 3 3 3" xfId="61"/>
    <cellStyle name="標準 3 3 4" xfId="62"/>
    <cellStyle name="標準 3 3 5" xfId="88"/>
    <cellStyle name="標準 3 3 6" xfId="92"/>
    <cellStyle name="標準 3 4" xfId="18"/>
    <cellStyle name="標準 3 5" xfId="30"/>
    <cellStyle name="標準 3 5 2" xfId="50"/>
    <cellStyle name="標準 3 5 3" xfId="63"/>
    <cellStyle name="標準 3 5 4" xfId="64"/>
    <cellStyle name="標準 4" xfId="4"/>
    <cellStyle name="標準 4 2" xfId="31"/>
    <cellStyle name="標準 4 2 2" xfId="51"/>
    <cellStyle name="標準 4 2 3" xfId="65"/>
    <cellStyle name="標準 4 2 4" xfId="66"/>
    <cellStyle name="標準 5" xfId="5"/>
    <cellStyle name="標準 5 2" xfId="10"/>
    <cellStyle name="標準 5 3" xfId="23"/>
    <cellStyle name="標準 5 4" xfId="32"/>
    <cellStyle name="標準 5 4 2" xfId="52"/>
    <cellStyle name="標準 5 4 3" xfId="67"/>
    <cellStyle name="標準 5 4 4" xfId="68"/>
    <cellStyle name="標準 6" xfId="7"/>
    <cellStyle name="標準 6 2" xfId="20"/>
    <cellStyle name="標準 6 2 2" xfId="43"/>
    <cellStyle name="標準 6 2 3" xfId="69"/>
    <cellStyle name="標準 6 2 4" xfId="70"/>
    <cellStyle name="標準 6 3" xfId="25"/>
    <cellStyle name="標準 6 3 2" xfId="46"/>
    <cellStyle name="標準 6 3 3" xfId="71"/>
    <cellStyle name="標準 6 3 4" xfId="72"/>
    <cellStyle name="標準 6 4" xfId="33"/>
    <cellStyle name="標準 6 5" xfId="37"/>
    <cellStyle name="標準 6 6" xfId="73"/>
    <cellStyle name="標準 6 7" xfId="74"/>
    <cellStyle name="標準 7" xfId="6"/>
    <cellStyle name="標準 7 2" xfId="19"/>
    <cellStyle name="標準 7 2 2" xfId="42"/>
    <cellStyle name="標準 7 2 3" xfId="75"/>
    <cellStyle name="標準 7 2 4" xfId="76"/>
    <cellStyle name="標準 7 3" xfId="26"/>
    <cellStyle name="標準 7 3 2" xfId="47"/>
    <cellStyle name="標準 7 3 3" xfId="77"/>
    <cellStyle name="標準 7 3 4" xfId="78"/>
    <cellStyle name="標準 7 4" xfId="34"/>
    <cellStyle name="標準 7 5" xfId="36"/>
    <cellStyle name="標準 7 6" xfId="79"/>
    <cellStyle name="標準 7 7" xfId="80"/>
    <cellStyle name="標準 8" xfId="8"/>
    <cellStyle name="標準 8 2" xfId="21"/>
    <cellStyle name="標準 8 2 2" xfId="44"/>
    <cellStyle name="標準 8 2 3" xfId="81"/>
    <cellStyle name="標準 8 2 4" xfId="82"/>
    <cellStyle name="標準 8 3" xfId="27"/>
    <cellStyle name="標準 8 3 2" xfId="48"/>
    <cellStyle name="標準 8 3 3" xfId="83"/>
    <cellStyle name="標準 8 3 4" xfId="84"/>
    <cellStyle name="標準 8 4" xfId="35"/>
    <cellStyle name="標準 8 5" xfId="38"/>
    <cellStyle name="標準 8 6" xfId="85"/>
    <cellStyle name="標準 8 7" xfId="86"/>
    <cellStyle name="標準 9" xfId="11"/>
  </cellStyles>
  <dxfs count="0"/>
  <tableStyles count="0" defaultTableStyle="TableStyleMedium9" defaultPivotStyle="PivotStyleLight16"/>
  <colors>
    <mruColors>
      <color rgb="FF0000FF"/>
      <color rgb="FFCCFFFF"/>
      <color rgb="FFFF00FF"/>
      <color rgb="FFCCFFCC"/>
      <color rgb="FFFFFF00"/>
      <color rgb="FFFFFFCC"/>
      <color rgb="FF996633"/>
      <color rgb="FFFF9900"/>
      <color rgb="FF99FF33"/>
      <color rgb="FF00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srim181Ta_Si!$P$5</c:f>
          <c:strCache>
            <c:ptCount val="1"/>
            <c:pt idx="0">
              <c:v>srim181Ta_Si</c:v>
            </c:pt>
          </c:strCache>
        </c:strRef>
      </c:tx>
      <c:layout>
        <c:manualLayout>
          <c:xMode val="edge"/>
          <c:yMode val="edge"/>
          <c:x val="0.10167170191339379"/>
          <c:y val="6.9135802469135796E-2"/>
        </c:manualLayout>
      </c:layout>
      <c:overlay val="1"/>
      <c:spPr>
        <a:solidFill>
          <a:schemeClr val="bg1"/>
        </a:solidFill>
        <a:ln>
          <a:solidFill>
            <a:srgbClr val="00B050"/>
          </a:solidFill>
        </a:ln>
      </c:spPr>
      <c:txPr>
        <a:bodyPr/>
        <a:lstStyle/>
        <a:p>
          <a:pPr>
            <a:defRPr sz="1200"/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5.0907058670898057E-2"/>
          <c:y val="4.1004378353659665E-2"/>
          <c:w val="0.89444707244294086"/>
          <c:h val="0.9081176241858655"/>
        </c:manualLayout>
      </c:layout>
      <c:scatterChart>
        <c:scatterStyle val="lineMarker"/>
        <c:varyColors val="0"/>
        <c:ser>
          <c:idx val="0"/>
          <c:order val="0"/>
          <c:tx>
            <c:v>dE/dxElec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srim181Ta_Si!$D$20:$D$228</c:f>
              <c:numCache>
                <c:formatCode>0.00000</c:formatCode>
                <c:ptCount val="209"/>
                <c:pt idx="0">
                  <c:v>1.1049723756906078E-5</c:v>
                </c:pt>
                <c:pt idx="1">
                  <c:v>1.2430939226519336E-5</c:v>
                </c:pt>
                <c:pt idx="2">
                  <c:v>1.3812154696132597E-5</c:v>
                </c:pt>
                <c:pt idx="3">
                  <c:v>1.5193370165745856E-5</c:v>
                </c:pt>
                <c:pt idx="4">
                  <c:v>1.6574585635359117E-5</c:v>
                </c:pt>
                <c:pt idx="5">
                  <c:v>1.7955801104972374E-5</c:v>
                </c:pt>
                <c:pt idx="6">
                  <c:v>1.9337016574585635E-5</c:v>
                </c:pt>
                <c:pt idx="7">
                  <c:v>2.0718232044198896E-5</c:v>
                </c:pt>
                <c:pt idx="8">
                  <c:v>2.2099447513812157E-5</c:v>
                </c:pt>
                <c:pt idx="9">
                  <c:v>2.4861878453038672E-5</c:v>
                </c:pt>
                <c:pt idx="10">
                  <c:v>2.7624309392265193E-5</c:v>
                </c:pt>
                <c:pt idx="11">
                  <c:v>3.0386740331491712E-5</c:v>
                </c:pt>
                <c:pt idx="12">
                  <c:v>3.3149171270718233E-5</c:v>
                </c:pt>
                <c:pt idx="13">
                  <c:v>3.5911602209944748E-5</c:v>
                </c:pt>
                <c:pt idx="14">
                  <c:v>3.867403314917127E-5</c:v>
                </c:pt>
                <c:pt idx="15">
                  <c:v>4.4198895027624314E-5</c:v>
                </c:pt>
                <c:pt idx="16">
                  <c:v>4.9723756906077343E-5</c:v>
                </c:pt>
                <c:pt idx="17">
                  <c:v>5.5248618784530387E-5</c:v>
                </c:pt>
                <c:pt idx="18">
                  <c:v>6.0773480662983424E-5</c:v>
                </c:pt>
                <c:pt idx="19">
                  <c:v>6.6298342541436467E-5</c:v>
                </c:pt>
                <c:pt idx="20">
                  <c:v>7.1823204419889497E-5</c:v>
                </c:pt>
                <c:pt idx="21">
                  <c:v>7.734806629834254E-5</c:v>
                </c:pt>
                <c:pt idx="22">
                  <c:v>8.2872928176795584E-5</c:v>
                </c:pt>
                <c:pt idx="23">
                  <c:v>8.8397790055248627E-5</c:v>
                </c:pt>
                <c:pt idx="24">
                  <c:v>9.3922651933701671E-5</c:v>
                </c:pt>
                <c:pt idx="25">
                  <c:v>9.9447513812154687E-5</c:v>
                </c:pt>
                <c:pt idx="26">
                  <c:v>1.1049723756906077E-4</c:v>
                </c:pt>
                <c:pt idx="27">
                  <c:v>1.2430939226519336E-4</c:v>
                </c:pt>
                <c:pt idx="28">
                  <c:v>1.3812154696132598E-4</c:v>
                </c:pt>
                <c:pt idx="29">
                  <c:v>1.5193370165745857E-4</c:v>
                </c:pt>
                <c:pt idx="30">
                  <c:v>1.6574585635359117E-4</c:v>
                </c:pt>
                <c:pt idx="31">
                  <c:v>1.7955801104972376E-4</c:v>
                </c:pt>
                <c:pt idx="32">
                  <c:v>1.9337016574585638E-4</c:v>
                </c:pt>
                <c:pt idx="33">
                  <c:v>2.0718232044198895E-4</c:v>
                </c:pt>
                <c:pt idx="34">
                  <c:v>2.2099447513812155E-4</c:v>
                </c:pt>
                <c:pt idx="35">
                  <c:v>2.4861878453038671E-4</c:v>
                </c:pt>
                <c:pt idx="36">
                  <c:v>2.7624309392265195E-4</c:v>
                </c:pt>
                <c:pt idx="37">
                  <c:v>3.0386740331491714E-4</c:v>
                </c:pt>
                <c:pt idx="38">
                  <c:v>3.3149171270718233E-4</c:v>
                </c:pt>
                <c:pt idx="39">
                  <c:v>3.5911602209944752E-4</c:v>
                </c:pt>
                <c:pt idx="40">
                  <c:v>3.8674033149171277E-4</c:v>
                </c:pt>
                <c:pt idx="41">
                  <c:v>4.419889502762431E-4</c:v>
                </c:pt>
                <c:pt idx="42">
                  <c:v>4.9723756906077342E-4</c:v>
                </c:pt>
                <c:pt idx="43">
                  <c:v>5.5248618784530391E-4</c:v>
                </c:pt>
                <c:pt idx="44">
                  <c:v>6.0773480662983429E-4</c:v>
                </c:pt>
                <c:pt idx="45">
                  <c:v>6.6298342541436467E-4</c:v>
                </c:pt>
                <c:pt idx="46">
                  <c:v>7.1823204419889505E-4</c:v>
                </c:pt>
                <c:pt idx="47">
                  <c:v>7.7348066298342554E-4</c:v>
                </c:pt>
                <c:pt idx="48">
                  <c:v>8.2872928176795581E-4</c:v>
                </c:pt>
                <c:pt idx="49">
                  <c:v>8.8397790055248619E-4</c:v>
                </c:pt>
                <c:pt idx="50">
                  <c:v>9.3922651933701668E-4</c:v>
                </c:pt>
                <c:pt idx="51">
                  <c:v>9.9447513812154684E-4</c:v>
                </c:pt>
                <c:pt idx="52">
                  <c:v>1.1049723756906078E-3</c:v>
                </c:pt>
                <c:pt idx="53">
                  <c:v>1.2430939226519338E-3</c:v>
                </c:pt>
                <c:pt idx="54">
                  <c:v>1.3812154696132596E-3</c:v>
                </c:pt>
                <c:pt idx="55">
                  <c:v>1.5193370165745858E-3</c:v>
                </c:pt>
                <c:pt idx="56">
                  <c:v>1.6574585635359116E-3</c:v>
                </c:pt>
                <c:pt idx="57">
                  <c:v>1.7955801104972376E-3</c:v>
                </c:pt>
                <c:pt idx="58">
                  <c:v>1.9337016574585634E-3</c:v>
                </c:pt>
                <c:pt idx="59">
                  <c:v>2.0718232044198894E-3</c:v>
                </c:pt>
                <c:pt idx="60">
                  <c:v>2.2099447513812156E-3</c:v>
                </c:pt>
                <c:pt idx="61">
                  <c:v>2.4861878453038676E-3</c:v>
                </c:pt>
                <c:pt idx="62">
                  <c:v>2.7624309392265192E-3</c:v>
                </c:pt>
                <c:pt idx="63">
                  <c:v>3.0386740331491717E-3</c:v>
                </c:pt>
                <c:pt idx="64">
                  <c:v>3.3149171270718232E-3</c:v>
                </c:pt>
                <c:pt idx="65">
                  <c:v>3.5911602209944752E-3</c:v>
                </c:pt>
                <c:pt idx="66">
                  <c:v>3.8674033149171268E-3</c:v>
                </c:pt>
                <c:pt idx="67">
                  <c:v>4.4198895027624313E-3</c:v>
                </c:pt>
                <c:pt idx="68">
                  <c:v>4.9723756906077353E-3</c:v>
                </c:pt>
                <c:pt idx="69" formatCode="0.000">
                  <c:v>5.5248618784530384E-3</c:v>
                </c:pt>
                <c:pt idx="70" formatCode="0.000">
                  <c:v>6.0773480662983433E-3</c:v>
                </c:pt>
                <c:pt idx="71" formatCode="0.000">
                  <c:v>6.6298342541436465E-3</c:v>
                </c:pt>
                <c:pt idx="72" formatCode="0.000">
                  <c:v>7.1823204419889505E-3</c:v>
                </c:pt>
                <c:pt idx="73" formatCode="0.000">
                  <c:v>7.7348066298342536E-3</c:v>
                </c:pt>
                <c:pt idx="74" formatCode="0.000">
                  <c:v>8.2872928176795577E-3</c:v>
                </c:pt>
                <c:pt idx="75" formatCode="0.000">
                  <c:v>8.8397790055248626E-3</c:v>
                </c:pt>
                <c:pt idx="76" formatCode="0.000">
                  <c:v>9.3922651933701657E-3</c:v>
                </c:pt>
                <c:pt idx="77" formatCode="0.000">
                  <c:v>9.9447513812154706E-3</c:v>
                </c:pt>
                <c:pt idx="78" formatCode="0.000">
                  <c:v>1.1049723756906077E-2</c:v>
                </c:pt>
                <c:pt idx="79" formatCode="0.000">
                  <c:v>1.2430939226519336E-2</c:v>
                </c:pt>
                <c:pt idx="80" formatCode="0.000">
                  <c:v>1.3812154696132596E-2</c:v>
                </c:pt>
                <c:pt idx="81" formatCode="0.000">
                  <c:v>1.5193370165745856E-2</c:v>
                </c:pt>
                <c:pt idx="82" formatCode="0.000">
                  <c:v>1.6574585635359115E-2</c:v>
                </c:pt>
                <c:pt idx="83" formatCode="0.000">
                  <c:v>1.7955801104972375E-2</c:v>
                </c:pt>
                <c:pt idx="84" formatCode="0.000">
                  <c:v>1.9337016574585635E-2</c:v>
                </c:pt>
                <c:pt idx="85" formatCode="0.000">
                  <c:v>2.0718232044198894E-2</c:v>
                </c:pt>
                <c:pt idx="86" formatCode="0.000">
                  <c:v>2.2099447513812154E-2</c:v>
                </c:pt>
                <c:pt idx="87" formatCode="0.000">
                  <c:v>2.4861878453038673E-2</c:v>
                </c:pt>
                <c:pt idx="88" formatCode="0.000">
                  <c:v>2.7624309392265192E-2</c:v>
                </c:pt>
                <c:pt idx="89" formatCode="0.000">
                  <c:v>3.0386740331491711E-2</c:v>
                </c:pt>
                <c:pt idx="90" formatCode="0.000">
                  <c:v>3.3149171270718231E-2</c:v>
                </c:pt>
                <c:pt idx="91" formatCode="0.000">
                  <c:v>3.591160220994475E-2</c:v>
                </c:pt>
                <c:pt idx="92" formatCode="0.000">
                  <c:v>3.8674033149171269E-2</c:v>
                </c:pt>
                <c:pt idx="93" formatCode="0.000">
                  <c:v>4.4198895027624308E-2</c:v>
                </c:pt>
                <c:pt idx="94" formatCode="0.000">
                  <c:v>4.9723756906077346E-2</c:v>
                </c:pt>
                <c:pt idx="95" formatCode="0.000">
                  <c:v>5.5248618784530384E-2</c:v>
                </c:pt>
                <c:pt idx="96" formatCode="0.000">
                  <c:v>6.0773480662983423E-2</c:v>
                </c:pt>
                <c:pt idx="97" formatCode="0.000">
                  <c:v>6.6298342541436461E-2</c:v>
                </c:pt>
                <c:pt idx="98" formatCode="0.000">
                  <c:v>7.18232044198895E-2</c:v>
                </c:pt>
                <c:pt idx="99" formatCode="0.000">
                  <c:v>7.7348066298342538E-2</c:v>
                </c:pt>
                <c:pt idx="100" formatCode="0.000">
                  <c:v>8.2872928176795577E-2</c:v>
                </c:pt>
                <c:pt idx="101" formatCode="0.000">
                  <c:v>8.8397790055248615E-2</c:v>
                </c:pt>
                <c:pt idx="102" formatCode="0.000">
                  <c:v>9.3922651933701654E-2</c:v>
                </c:pt>
                <c:pt idx="103" formatCode="0.000">
                  <c:v>9.9447513812154692E-2</c:v>
                </c:pt>
                <c:pt idx="104" formatCode="0.000">
                  <c:v>0.11049723756906077</c:v>
                </c:pt>
                <c:pt idx="105" formatCode="0.000">
                  <c:v>0.12430939226519337</c:v>
                </c:pt>
                <c:pt idx="106" formatCode="0.000">
                  <c:v>0.13812154696132597</c:v>
                </c:pt>
                <c:pt idx="107" formatCode="0.000">
                  <c:v>0.15193370165745856</c:v>
                </c:pt>
                <c:pt idx="108" formatCode="0.000">
                  <c:v>0.16574585635359115</c:v>
                </c:pt>
                <c:pt idx="109" formatCode="0.000">
                  <c:v>0.17955801104972377</c:v>
                </c:pt>
                <c:pt idx="110" formatCode="0.000">
                  <c:v>0.19337016574585636</c:v>
                </c:pt>
                <c:pt idx="111" formatCode="0.000">
                  <c:v>0.20718232044198895</c:v>
                </c:pt>
                <c:pt idx="112" formatCode="0.000">
                  <c:v>0.22099447513812154</c:v>
                </c:pt>
                <c:pt idx="113" formatCode="0.000">
                  <c:v>0.24861878453038674</c:v>
                </c:pt>
                <c:pt idx="114" formatCode="0.000">
                  <c:v>0.27624309392265195</c:v>
                </c:pt>
                <c:pt idx="115" formatCode="0.000">
                  <c:v>0.30386740331491713</c:v>
                </c:pt>
                <c:pt idx="116" formatCode="0.000">
                  <c:v>0.33149171270718231</c:v>
                </c:pt>
                <c:pt idx="117" formatCode="0.000">
                  <c:v>0.35911602209944754</c:v>
                </c:pt>
                <c:pt idx="118" formatCode="0.000">
                  <c:v>0.38674033149171272</c:v>
                </c:pt>
                <c:pt idx="119" formatCode="0.000">
                  <c:v>0.44198895027624308</c:v>
                </c:pt>
                <c:pt idx="120" formatCode="0.000">
                  <c:v>0.49723756906077349</c:v>
                </c:pt>
                <c:pt idx="121" formatCode="0.000">
                  <c:v>0.5524861878453039</c:v>
                </c:pt>
                <c:pt idx="122" formatCode="0.000">
                  <c:v>0.60773480662983426</c:v>
                </c:pt>
                <c:pt idx="123" formatCode="0.000">
                  <c:v>0.66298342541436461</c:v>
                </c:pt>
                <c:pt idx="124" formatCode="0.000">
                  <c:v>0.71823204419889508</c:v>
                </c:pt>
                <c:pt idx="125" formatCode="0.000">
                  <c:v>0.77348066298342544</c:v>
                </c:pt>
                <c:pt idx="126" formatCode="0.000">
                  <c:v>0.82872928176795579</c:v>
                </c:pt>
                <c:pt idx="127" formatCode="0.000">
                  <c:v>0.88397790055248615</c:v>
                </c:pt>
                <c:pt idx="128" formatCode="0.000">
                  <c:v>0.93922651933701662</c:v>
                </c:pt>
                <c:pt idx="129" formatCode="0.000">
                  <c:v>0.99447513812154698</c:v>
                </c:pt>
                <c:pt idx="130" formatCode="0.000">
                  <c:v>1.1049723756906078</c:v>
                </c:pt>
                <c:pt idx="131" formatCode="0.000">
                  <c:v>1.2430939226519337</c:v>
                </c:pt>
                <c:pt idx="132" formatCode="0.000">
                  <c:v>1.3812154696132597</c:v>
                </c:pt>
                <c:pt idx="133" formatCode="0.000">
                  <c:v>1.5193370165745856</c:v>
                </c:pt>
                <c:pt idx="134" formatCode="0.000">
                  <c:v>1.6574585635359116</c:v>
                </c:pt>
                <c:pt idx="135" formatCode="0.000">
                  <c:v>1.7955801104972375</c:v>
                </c:pt>
                <c:pt idx="136" formatCode="0.000">
                  <c:v>1.9337016574585635</c:v>
                </c:pt>
                <c:pt idx="137" formatCode="0.000">
                  <c:v>2.0718232044198897</c:v>
                </c:pt>
                <c:pt idx="138" formatCode="0.000">
                  <c:v>2.2099447513812156</c:v>
                </c:pt>
                <c:pt idx="139" formatCode="0.000">
                  <c:v>2.4861878453038675</c:v>
                </c:pt>
                <c:pt idx="140" formatCode="0.000">
                  <c:v>2.7624309392265194</c:v>
                </c:pt>
                <c:pt idx="141" formatCode="0.000">
                  <c:v>3.0386740331491713</c:v>
                </c:pt>
                <c:pt idx="142" formatCode="0.000">
                  <c:v>3.3149171270718232</c:v>
                </c:pt>
                <c:pt idx="143" formatCode="0.000">
                  <c:v>3.5911602209944751</c:v>
                </c:pt>
                <c:pt idx="144" formatCode="0.000">
                  <c:v>3.867403314917127</c:v>
                </c:pt>
                <c:pt idx="145" formatCode="0.000">
                  <c:v>4.4198895027624312</c:v>
                </c:pt>
                <c:pt idx="146" formatCode="0.000">
                  <c:v>4.972375690607735</c:v>
                </c:pt>
                <c:pt idx="147" formatCode="0.000">
                  <c:v>5.5248618784530388</c:v>
                </c:pt>
                <c:pt idx="148" formatCode="0.000">
                  <c:v>6.0773480662983426</c:v>
                </c:pt>
                <c:pt idx="149" formatCode="0.000">
                  <c:v>6.6298342541436464</c:v>
                </c:pt>
                <c:pt idx="150" formatCode="0.000">
                  <c:v>7.1823204419889501</c:v>
                </c:pt>
                <c:pt idx="151" formatCode="0.000">
                  <c:v>7.7348066298342539</c:v>
                </c:pt>
                <c:pt idx="152" formatCode="0.000">
                  <c:v>8.2872928176795586</c:v>
                </c:pt>
                <c:pt idx="153" formatCode="0.000">
                  <c:v>8.8397790055248624</c:v>
                </c:pt>
                <c:pt idx="154" formatCode="0.000">
                  <c:v>9.3922651933701662</c:v>
                </c:pt>
                <c:pt idx="155" formatCode="0.000">
                  <c:v>9.94475138121547</c:v>
                </c:pt>
                <c:pt idx="156" formatCode="0.000">
                  <c:v>11.049723756906078</c:v>
                </c:pt>
                <c:pt idx="157" formatCode="0.000">
                  <c:v>12.430939226519337</c:v>
                </c:pt>
                <c:pt idx="158" formatCode="0.000">
                  <c:v>13.812154696132596</c:v>
                </c:pt>
                <c:pt idx="159" formatCode="0.000">
                  <c:v>15.193370165745856</c:v>
                </c:pt>
                <c:pt idx="160" formatCode="0.000">
                  <c:v>16.574585635359117</c:v>
                </c:pt>
                <c:pt idx="161" formatCode="0.000">
                  <c:v>17.955801104972377</c:v>
                </c:pt>
                <c:pt idx="162" formatCode="0.000">
                  <c:v>19.337016574585636</c:v>
                </c:pt>
                <c:pt idx="163" formatCode="0.000">
                  <c:v>20.718232044198896</c:v>
                </c:pt>
                <c:pt idx="164" formatCode="0.000">
                  <c:v>22.099447513812155</c:v>
                </c:pt>
                <c:pt idx="165" formatCode="0.000">
                  <c:v>24.861878453038674</c:v>
                </c:pt>
                <c:pt idx="166" formatCode="0.000">
                  <c:v>27.624309392265193</c:v>
                </c:pt>
                <c:pt idx="167" formatCode="0.000">
                  <c:v>30.386740331491712</c:v>
                </c:pt>
                <c:pt idx="168" formatCode="0.000">
                  <c:v>33.149171270718234</c:v>
                </c:pt>
                <c:pt idx="169" formatCode="0.000">
                  <c:v>35.911602209944753</c:v>
                </c:pt>
                <c:pt idx="170" formatCode="0.000">
                  <c:v>38.674033149171272</c:v>
                </c:pt>
                <c:pt idx="171" formatCode="0.000">
                  <c:v>44.19889502762431</c:v>
                </c:pt>
                <c:pt idx="172" formatCode="0.000">
                  <c:v>49.723756906077348</c:v>
                </c:pt>
                <c:pt idx="173" formatCode="0.000">
                  <c:v>55.248618784530386</c:v>
                </c:pt>
                <c:pt idx="174" formatCode="0.000">
                  <c:v>60.773480662983424</c:v>
                </c:pt>
                <c:pt idx="175" formatCode="0.000">
                  <c:v>66.298342541436469</c:v>
                </c:pt>
                <c:pt idx="176" formatCode="0.000">
                  <c:v>71.823204419889507</c:v>
                </c:pt>
                <c:pt idx="177" formatCode="0.000">
                  <c:v>77.348066298342545</c:v>
                </c:pt>
                <c:pt idx="178" formatCode="0.000">
                  <c:v>82.872928176795583</c:v>
                </c:pt>
                <c:pt idx="179" formatCode="0.000">
                  <c:v>88.39779005524862</c:v>
                </c:pt>
                <c:pt idx="180" formatCode="0.000">
                  <c:v>93.922651933701658</c:v>
                </c:pt>
                <c:pt idx="181" formatCode="0.000">
                  <c:v>99.447513812154696</c:v>
                </c:pt>
                <c:pt idx="182" formatCode="0.000">
                  <c:v>110.49723756906077</c:v>
                </c:pt>
                <c:pt idx="183" formatCode="0.000">
                  <c:v>124.30939226519337</c:v>
                </c:pt>
                <c:pt idx="184" formatCode="0.000">
                  <c:v>138.12154696132598</c:v>
                </c:pt>
                <c:pt idx="185" formatCode="0.000">
                  <c:v>151.93370165745856</c:v>
                </c:pt>
                <c:pt idx="186" formatCode="0.000">
                  <c:v>165.74585635359117</c:v>
                </c:pt>
                <c:pt idx="187" formatCode="0.000">
                  <c:v>179.55801104972375</c:v>
                </c:pt>
                <c:pt idx="188" formatCode="0.000">
                  <c:v>193.37016574585635</c:v>
                </c:pt>
                <c:pt idx="189" formatCode="0.000">
                  <c:v>207.18232044198896</c:v>
                </c:pt>
                <c:pt idx="190" formatCode="0.000">
                  <c:v>220.99447513812154</c:v>
                </c:pt>
                <c:pt idx="191" formatCode="0.000">
                  <c:v>248.61878453038673</c:v>
                </c:pt>
                <c:pt idx="192" formatCode="0.000">
                  <c:v>276.24309392265195</c:v>
                </c:pt>
                <c:pt idx="193" formatCode="0.000">
                  <c:v>303.86740331491711</c:v>
                </c:pt>
                <c:pt idx="194" formatCode="0.000">
                  <c:v>331.49171270718233</c:v>
                </c:pt>
                <c:pt idx="195" formatCode="0.000">
                  <c:v>359.11602209944749</c:v>
                </c:pt>
                <c:pt idx="196" formatCode="0.000">
                  <c:v>386.74033149171271</c:v>
                </c:pt>
                <c:pt idx="197" formatCode="0.000">
                  <c:v>441.98895027624309</c:v>
                </c:pt>
                <c:pt idx="198" formatCode="0.000">
                  <c:v>497.23756906077347</c:v>
                </c:pt>
                <c:pt idx="199" formatCode="0.000">
                  <c:v>552.4861878453039</c:v>
                </c:pt>
                <c:pt idx="200" formatCode="0.000">
                  <c:v>607.73480662983422</c:v>
                </c:pt>
                <c:pt idx="201" formatCode="0.000">
                  <c:v>662.98342541436466</c:v>
                </c:pt>
                <c:pt idx="202" formatCode="0.000">
                  <c:v>718.23204419889498</c:v>
                </c:pt>
                <c:pt idx="203" formatCode="0.000">
                  <c:v>773.48066298342542</c:v>
                </c:pt>
                <c:pt idx="204" formatCode="0.000">
                  <c:v>828.72928176795585</c:v>
                </c:pt>
                <c:pt idx="205" formatCode="0.000">
                  <c:v>883.97790055248618</c:v>
                </c:pt>
                <c:pt idx="206" formatCode="0.000">
                  <c:v>939.22651933701661</c:v>
                </c:pt>
                <c:pt idx="207" formatCode="0.000">
                  <c:v>994.47513812154693</c:v>
                </c:pt>
                <c:pt idx="208" formatCode="0.000">
                  <c:v>1000</c:v>
                </c:pt>
              </c:numCache>
            </c:numRef>
          </c:xVal>
          <c:yVal>
            <c:numRef>
              <c:f>srim181Ta_Si!$E$20:$E$228</c:f>
              <c:numCache>
                <c:formatCode>0.000E+00</c:formatCode>
                <c:ptCount val="209"/>
                <c:pt idx="0">
                  <c:v>0.16919999999999999</c:v>
                </c:pt>
                <c:pt idx="1">
                  <c:v>0.17949999999999999</c:v>
                </c:pt>
                <c:pt idx="2">
                  <c:v>0.18920000000000001</c:v>
                </c:pt>
                <c:pt idx="3">
                  <c:v>0.19839999999999999</c:v>
                </c:pt>
                <c:pt idx="4">
                  <c:v>0.2072</c:v>
                </c:pt>
                <c:pt idx="5">
                  <c:v>0.2157</c:v>
                </c:pt>
                <c:pt idx="6">
                  <c:v>0.2238</c:v>
                </c:pt>
                <c:pt idx="7">
                  <c:v>0.23169999999999999</c:v>
                </c:pt>
                <c:pt idx="8">
                  <c:v>0.23930000000000001</c:v>
                </c:pt>
                <c:pt idx="9">
                  <c:v>0.25380000000000003</c:v>
                </c:pt>
                <c:pt idx="10">
                  <c:v>0.26750000000000002</c:v>
                </c:pt>
                <c:pt idx="11">
                  <c:v>0.28060000000000002</c:v>
                </c:pt>
                <c:pt idx="12">
                  <c:v>0.29310000000000003</c:v>
                </c:pt>
                <c:pt idx="13">
                  <c:v>0.30499999999999999</c:v>
                </c:pt>
                <c:pt idx="14">
                  <c:v>0.31659999999999999</c:v>
                </c:pt>
                <c:pt idx="15">
                  <c:v>0.33839999999999998</c:v>
                </c:pt>
                <c:pt idx="16">
                  <c:v>0.3589</c:v>
                </c:pt>
                <c:pt idx="17">
                  <c:v>0.37840000000000001</c:v>
                </c:pt>
                <c:pt idx="18">
                  <c:v>0.39679999999999999</c:v>
                </c:pt>
                <c:pt idx="19">
                  <c:v>0.41449999999999998</c:v>
                </c:pt>
                <c:pt idx="20">
                  <c:v>0.43140000000000001</c:v>
                </c:pt>
                <c:pt idx="21">
                  <c:v>0.44769999999999999</c:v>
                </c:pt>
                <c:pt idx="22">
                  <c:v>0.46339999999999998</c:v>
                </c:pt>
                <c:pt idx="23">
                  <c:v>0.47860000000000003</c:v>
                </c:pt>
                <c:pt idx="24">
                  <c:v>0.49330000000000002</c:v>
                </c:pt>
                <c:pt idx="25">
                  <c:v>0.50760000000000005</c:v>
                </c:pt>
                <c:pt idx="26">
                  <c:v>0.53510000000000002</c:v>
                </c:pt>
                <c:pt idx="27">
                  <c:v>0.5675</c:v>
                </c:pt>
                <c:pt idx="28">
                  <c:v>0.59819999999999995</c:v>
                </c:pt>
                <c:pt idx="29">
                  <c:v>0.62739999999999996</c:v>
                </c:pt>
                <c:pt idx="30">
                  <c:v>0.65529999999999999</c:v>
                </c:pt>
                <c:pt idx="31">
                  <c:v>0.68210000000000004</c:v>
                </c:pt>
                <c:pt idx="32">
                  <c:v>0.70779999999999998</c:v>
                </c:pt>
                <c:pt idx="33">
                  <c:v>0.73270000000000002</c:v>
                </c:pt>
                <c:pt idx="34">
                  <c:v>0.75670000000000004</c:v>
                </c:pt>
                <c:pt idx="35">
                  <c:v>0.80259999999999998</c:v>
                </c:pt>
                <c:pt idx="36">
                  <c:v>0.84599999999999997</c:v>
                </c:pt>
                <c:pt idx="37">
                  <c:v>0.88729999999999998</c:v>
                </c:pt>
                <c:pt idx="38">
                  <c:v>0.92679999999999996</c:v>
                </c:pt>
                <c:pt idx="39">
                  <c:v>0.96460000000000001</c:v>
                </c:pt>
                <c:pt idx="40">
                  <c:v>1.0009999999999999</c:v>
                </c:pt>
                <c:pt idx="41">
                  <c:v>1.07</c:v>
                </c:pt>
                <c:pt idx="42">
                  <c:v>1.135</c:v>
                </c:pt>
                <c:pt idx="43">
                  <c:v>1.196</c:v>
                </c:pt>
                <c:pt idx="44">
                  <c:v>1.2549999999999999</c:v>
                </c:pt>
                <c:pt idx="45">
                  <c:v>1.3109999999999999</c:v>
                </c:pt>
                <c:pt idx="46">
                  <c:v>1.3640000000000001</c:v>
                </c:pt>
                <c:pt idx="47">
                  <c:v>1.4159999999999999</c:v>
                </c:pt>
                <c:pt idx="48">
                  <c:v>1.4650000000000001</c:v>
                </c:pt>
                <c:pt idx="49">
                  <c:v>1.5129999999999999</c:v>
                </c:pt>
                <c:pt idx="50">
                  <c:v>1.56</c:v>
                </c:pt>
                <c:pt idx="51">
                  <c:v>1.605</c:v>
                </c:pt>
                <c:pt idx="52">
                  <c:v>1.6919999999999999</c:v>
                </c:pt>
                <c:pt idx="53">
                  <c:v>1.7949999999999999</c:v>
                </c:pt>
                <c:pt idx="54">
                  <c:v>1.8919999999999999</c:v>
                </c:pt>
                <c:pt idx="55">
                  <c:v>1.984</c:v>
                </c:pt>
                <c:pt idx="56">
                  <c:v>2.0720000000000001</c:v>
                </c:pt>
                <c:pt idx="57">
                  <c:v>2.157</c:v>
                </c:pt>
                <c:pt idx="58">
                  <c:v>2.238</c:v>
                </c:pt>
                <c:pt idx="59">
                  <c:v>2.4220000000000002</c:v>
                </c:pt>
                <c:pt idx="60">
                  <c:v>2.65</c:v>
                </c:pt>
                <c:pt idx="61">
                  <c:v>2.9510000000000001</c:v>
                </c:pt>
                <c:pt idx="62">
                  <c:v>3.121</c:v>
                </c:pt>
                <c:pt idx="63">
                  <c:v>3.2189999999999999</c:v>
                </c:pt>
                <c:pt idx="64">
                  <c:v>3.2829999999999999</c:v>
                </c:pt>
                <c:pt idx="65">
                  <c:v>3.335</c:v>
                </c:pt>
                <c:pt idx="66">
                  <c:v>3.3860000000000001</c:v>
                </c:pt>
                <c:pt idx="67">
                  <c:v>3.504</c:v>
                </c:pt>
                <c:pt idx="68">
                  <c:v>3.649</c:v>
                </c:pt>
                <c:pt idx="69">
                  <c:v>3.8170000000000002</c:v>
                </c:pt>
                <c:pt idx="70">
                  <c:v>4</c:v>
                </c:pt>
                <c:pt idx="71">
                  <c:v>4.1900000000000004</c:v>
                </c:pt>
                <c:pt idx="72">
                  <c:v>4.3840000000000003</c:v>
                </c:pt>
                <c:pt idx="73">
                  <c:v>4.577</c:v>
                </c:pt>
                <c:pt idx="74">
                  <c:v>4.7670000000000003</c:v>
                </c:pt>
                <c:pt idx="75">
                  <c:v>4.952</c:v>
                </c:pt>
                <c:pt idx="76">
                  <c:v>5.1319999999999997</c:v>
                </c:pt>
                <c:pt idx="77">
                  <c:v>5.306</c:v>
                </c:pt>
                <c:pt idx="78">
                  <c:v>5.6349999999999998</c:v>
                </c:pt>
                <c:pt idx="79">
                  <c:v>6.0110000000000001</c:v>
                </c:pt>
                <c:pt idx="80">
                  <c:v>6.3529999999999998</c:v>
                </c:pt>
                <c:pt idx="81">
                  <c:v>6.6639999999999997</c:v>
                </c:pt>
                <c:pt idx="82">
                  <c:v>6.95</c:v>
                </c:pt>
                <c:pt idx="83">
                  <c:v>7.2130000000000001</c:v>
                </c:pt>
                <c:pt idx="84">
                  <c:v>7.4580000000000002</c:v>
                </c:pt>
                <c:pt idx="85">
                  <c:v>7.6879999999999997</c:v>
                </c:pt>
                <c:pt idx="86">
                  <c:v>7.9050000000000002</c:v>
                </c:pt>
                <c:pt idx="87">
                  <c:v>8.31</c:v>
                </c:pt>
                <c:pt idx="88">
                  <c:v>8.6869999999999994</c:v>
                </c:pt>
                <c:pt idx="89">
                  <c:v>9.0459999999999994</c:v>
                </c:pt>
                <c:pt idx="90">
                  <c:v>9.3940000000000001</c:v>
                </c:pt>
                <c:pt idx="91">
                  <c:v>9.7370000000000001</c:v>
                </c:pt>
                <c:pt idx="92">
                  <c:v>10.08</c:v>
                </c:pt>
                <c:pt idx="93">
                  <c:v>10.76</c:v>
                </c:pt>
                <c:pt idx="94">
                  <c:v>11.45</c:v>
                </c:pt>
                <c:pt idx="95">
                  <c:v>12.15</c:v>
                </c:pt>
                <c:pt idx="96">
                  <c:v>12.86</c:v>
                </c:pt>
                <c:pt idx="97">
                  <c:v>13.58</c:v>
                </c:pt>
                <c:pt idx="98">
                  <c:v>14.31</c:v>
                </c:pt>
                <c:pt idx="99">
                  <c:v>15.03</c:v>
                </c:pt>
                <c:pt idx="100">
                  <c:v>15.75</c:v>
                </c:pt>
                <c:pt idx="101">
                  <c:v>16.47</c:v>
                </c:pt>
                <c:pt idx="102">
                  <c:v>17.18</c:v>
                </c:pt>
                <c:pt idx="103">
                  <c:v>17.87</c:v>
                </c:pt>
                <c:pt idx="104">
                  <c:v>19.23</c:v>
                </c:pt>
                <c:pt idx="105">
                  <c:v>20.86</c:v>
                </c:pt>
                <c:pt idx="106">
                  <c:v>22.41</c:v>
                </c:pt>
                <c:pt idx="107">
                  <c:v>23.87</c:v>
                </c:pt>
                <c:pt idx="108">
                  <c:v>25.25</c:v>
                </c:pt>
                <c:pt idx="109">
                  <c:v>26.55</c:v>
                </c:pt>
                <c:pt idx="110">
                  <c:v>27.79</c:v>
                </c:pt>
                <c:pt idx="111">
                  <c:v>28.98</c:v>
                </c:pt>
                <c:pt idx="112">
                  <c:v>30.1</c:v>
                </c:pt>
                <c:pt idx="113">
                  <c:v>32.21</c:v>
                </c:pt>
                <c:pt idx="114">
                  <c:v>34.159999999999997</c:v>
                </c:pt>
                <c:pt idx="115">
                  <c:v>35.979999999999997</c:v>
                </c:pt>
                <c:pt idx="116">
                  <c:v>37.69</c:v>
                </c:pt>
                <c:pt idx="117">
                  <c:v>39.31</c:v>
                </c:pt>
                <c:pt idx="118">
                  <c:v>40.85</c:v>
                </c:pt>
                <c:pt idx="119">
                  <c:v>43.73</c:v>
                </c:pt>
                <c:pt idx="120">
                  <c:v>46.39</c:v>
                </c:pt>
                <c:pt idx="121">
                  <c:v>48.87</c:v>
                </c:pt>
                <c:pt idx="122">
                  <c:v>51.19</c:v>
                </c:pt>
                <c:pt idx="123">
                  <c:v>53.37</c:v>
                </c:pt>
                <c:pt idx="124">
                  <c:v>55.43</c:v>
                </c:pt>
                <c:pt idx="125">
                  <c:v>57.37</c:v>
                </c:pt>
                <c:pt idx="126">
                  <c:v>59.21</c:v>
                </c:pt>
                <c:pt idx="127">
                  <c:v>60.94</c:v>
                </c:pt>
                <c:pt idx="128">
                  <c:v>62.59</c:v>
                </c:pt>
                <c:pt idx="129">
                  <c:v>64.150000000000006</c:v>
                </c:pt>
                <c:pt idx="130">
                  <c:v>67.03</c:v>
                </c:pt>
                <c:pt idx="131">
                  <c:v>70.239999999999995</c:v>
                </c:pt>
                <c:pt idx="132">
                  <c:v>73.05</c:v>
                </c:pt>
                <c:pt idx="133">
                  <c:v>75.52</c:v>
                </c:pt>
                <c:pt idx="134">
                  <c:v>77.69</c:v>
                </c:pt>
                <c:pt idx="135">
                  <c:v>79.599999999999994</c:v>
                </c:pt>
                <c:pt idx="136">
                  <c:v>81.28</c:v>
                </c:pt>
                <c:pt idx="137">
                  <c:v>82.79</c:v>
                </c:pt>
                <c:pt idx="138">
                  <c:v>83.9</c:v>
                </c:pt>
                <c:pt idx="139">
                  <c:v>84.99</c:v>
                </c:pt>
                <c:pt idx="140">
                  <c:v>86.1</c:v>
                </c:pt>
                <c:pt idx="141">
                  <c:v>86.84</c:v>
                </c:pt>
                <c:pt idx="142">
                  <c:v>87.28</c:v>
                </c:pt>
                <c:pt idx="143">
                  <c:v>87.49</c:v>
                </c:pt>
                <c:pt idx="144">
                  <c:v>87.52</c:v>
                </c:pt>
                <c:pt idx="145">
                  <c:v>87.19</c:v>
                </c:pt>
                <c:pt idx="146">
                  <c:v>86.5</c:v>
                </c:pt>
                <c:pt idx="147">
                  <c:v>85.61</c:v>
                </c:pt>
                <c:pt idx="148">
                  <c:v>84.6</c:v>
                </c:pt>
                <c:pt idx="149">
                  <c:v>83.53</c:v>
                </c:pt>
                <c:pt idx="150">
                  <c:v>82.45</c:v>
                </c:pt>
                <c:pt idx="151">
                  <c:v>81.36</c:v>
                </c:pt>
                <c:pt idx="152">
                  <c:v>80.3</c:v>
                </c:pt>
                <c:pt idx="153">
                  <c:v>79.27</c:v>
                </c:pt>
                <c:pt idx="154">
                  <c:v>78.260000000000005</c:v>
                </c:pt>
                <c:pt idx="155">
                  <c:v>77.3</c:v>
                </c:pt>
                <c:pt idx="156">
                  <c:v>75.48</c:v>
                </c:pt>
                <c:pt idx="157">
                  <c:v>73.39</c:v>
                </c:pt>
                <c:pt idx="158">
                  <c:v>71.489999999999995</c:v>
                </c:pt>
                <c:pt idx="159">
                  <c:v>69.739999999999995</c:v>
                </c:pt>
                <c:pt idx="160">
                  <c:v>68.11</c:v>
                </c:pt>
                <c:pt idx="161">
                  <c:v>66.569999999999993</c:v>
                </c:pt>
                <c:pt idx="162">
                  <c:v>65.099999999999994</c:v>
                </c:pt>
                <c:pt idx="163">
                  <c:v>63.69</c:v>
                </c:pt>
                <c:pt idx="164">
                  <c:v>62.31</c:v>
                </c:pt>
                <c:pt idx="165">
                  <c:v>59.64</c:v>
                </c:pt>
                <c:pt idx="166">
                  <c:v>57.03</c:v>
                </c:pt>
                <c:pt idx="167">
                  <c:v>54.46</c:v>
                </c:pt>
                <c:pt idx="168">
                  <c:v>52.09</c:v>
                </c:pt>
                <c:pt idx="169">
                  <c:v>49.94</c:v>
                </c:pt>
                <c:pt idx="170">
                  <c:v>47.98</c:v>
                </c:pt>
                <c:pt idx="171">
                  <c:v>44.56</c:v>
                </c:pt>
                <c:pt idx="172">
                  <c:v>41.66</c:v>
                </c:pt>
                <c:pt idx="173">
                  <c:v>39.17</c:v>
                </c:pt>
                <c:pt idx="174">
                  <c:v>37.01</c:v>
                </c:pt>
                <c:pt idx="175">
                  <c:v>35.119999999999997</c:v>
                </c:pt>
                <c:pt idx="176">
                  <c:v>33.450000000000003</c:v>
                </c:pt>
                <c:pt idx="177">
                  <c:v>31.97</c:v>
                </c:pt>
                <c:pt idx="178">
                  <c:v>30.64</c:v>
                </c:pt>
                <c:pt idx="179">
                  <c:v>29.44</c:v>
                </c:pt>
                <c:pt idx="180">
                  <c:v>28.36</c:v>
                </c:pt>
                <c:pt idx="181">
                  <c:v>27.37</c:v>
                </c:pt>
                <c:pt idx="182">
                  <c:v>25.65</c:v>
                </c:pt>
                <c:pt idx="183">
                  <c:v>23.86</c:v>
                </c:pt>
                <c:pt idx="184">
                  <c:v>22.37</c:v>
                </c:pt>
                <c:pt idx="185">
                  <c:v>21.12</c:v>
                </c:pt>
                <c:pt idx="186">
                  <c:v>20.05</c:v>
                </c:pt>
                <c:pt idx="187">
                  <c:v>19.13</c:v>
                </c:pt>
                <c:pt idx="188">
                  <c:v>18.32</c:v>
                </c:pt>
                <c:pt idx="189">
                  <c:v>17.62</c:v>
                </c:pt>
                <c:pt idx="190">
                  <c:v>16.989999999999998</c:v>
                </c:pt>
                <c:pt idx="191">
                  <c:v>15.93</c:v>
                </c:pt>
                <c:pt idx="192">
                  <c:v>15.05</c:v>
                </c:pt>
                <c:pt idx="193">
                  <c:v>14.32</c:v>
                </c:pt>
                <c:pt idx="194">
                  <c:v>13.71</c:v>
                </c:pt>
                <c:pt idx="195">
                  <c:v>13.19</c:v>
                </c:pt>
                <c:pt idx="196">
                  <c:v>12.75</c:v>
                </c:pt>
                <c:pt idx="197">
                  <c:v>12.02</c:v>
                </c:pt>
                <c:pt idx="198">
                  <c:v>11.46</c:v>
                </c:pt>
                <c:pt idx="199">
                  <c:v>11.02</c:v>
                </c:pt>
                <c:pt idx="200">
                  <c:v>10.66</c:v>
                </c:pt>
                <c:pt idx="201">
                  <c:v>10.36</c:v>
                </c:pt>
                <c:pt idx="202">
                  <c:v>10.119999999999999</c:v>
                </c:pt>
                <c:pt idx="203">
                  <c:v>9.9130000000000003</c:v>
                </c:pt>
                <c:pt idx="204">
                  <c:v>9.7390000000000008</c:v>
                </c:pt>
                <c:pt idx="205">
                  <c:v>9.5920000000000005</c:v>
                </c:pt>
                <c:pt idx="206">
                  <c:v>9.4659999999999993</c:v>
                </c:pt>
                <c:pt idx="207">
                  <c:v>9.3569999999999993</c:v>
                </c:pt>
                <c:pt idx="208">
                  <c:v>9.3480000000000008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2D3A-4FC2-AE10-A91FCC5171F6}"/>
            </c:ext>
          </c:extLst>
        </c:ser>
        <c:ser>
          <c:idx val="1"/>
          <c:order val="1"/>
          <c:tx>
            <c:v>dE/dxNucl</c:v>
          </c:tx>
          <c:spPr>
            <a:ln>
              <a:solidFill>
                <a:srgbClr val="0000FF"/>
              </a:solidFill>
            </a:ln>
          </c:spPr>
          <c:marker>
            <c:symbol val="none"/>
          </c:marker>
          <c:xVal>
            <c:numRef>
              <c:f>srim181Ta_Si!$D$20:$D$228</c:f>
              <c:numCache>
                <c:formatCode>0.00000</c:formatCode>
                <c:ptCount val="209"/>
                <c:pt idx="0">
                  <c:v>1.1049723756906078E-5</c:v>
                </c:pt>
                <c:pt idx="1">
                  <c:v>1.2430939226519336E-5</c:v>
                </c:pt>
                <c:pt idx="2">
                  <c:v>1.3812154696132597E-5</c:v>
                </c:pt>
                <c:pt idx="3">
                  <c:v>1.5193370165745856E-5</c:v>
                </c:pt>
                <c:pt idx="4">
                  <c:v>1.6574585635359117E-5</c:v>
                </c:pt>
                <c:pt idx="5">
                  <c:v>1.7955801104972374E-5</c:v>
                </c:pt>
                <c:pt idx="6">
                  <c:v>1.9337016574585635E-5</c:v>
                </c:pt>
                <c:pt idx="7">
                  <c:v>2.0718232044198896E-5</c:v>
                </c:pt>
                <c:pt idx="8">
                  <c:v>2.2099447513812157E-5</c:v>
                </c:pt>
                <c:pt idx="9">
                  <c:v>2.4861878453038672E-5</c:v>
                </c:pt>
                <c:pt idx="10">
                  <c:v>2.7624309392265193E-5</c:v>
                </c:pt>
                <c:pt idx="11">
                  <c:v>3.0386740331491712E-5</c:v>
                </c:pt>
                <c:pt idx="12">
                  <c:v>3.3149171270718233E-5</c:v>
                </c:pt>
                <c:pt idx="13">
                  <c:v>3.5911602209944748E-5</c:v>
                </c:pt>
                <c:pt idx="14">
                  <c:v>3.867403314917127E-5</c:v>
                </c:pt>
                <c:pt idx="15">
                  <c:v>4.4198895027624314E-5</c:v>
                </c:pt>
                <c:pt idx="16">
                  <c:v>4.9723756906077343E-5</c:v>
                </c:pt>
                <c:pt idx="17">
                  <c:v>5.5248618784530387E-5</c:v>
                </c:pt>
                <c:pt idx="18">
                  <c:v>6.0773480662983424E-5</c:v>
                </c:pt>
                <c:pt idx="19">
                  <c:v>6.6298342541436467E-5</c:v>
                </c:pt>
                <c:pt idx="20">
                  <c:v>7.1823204419889497E-5</c:v>
                </c:pt>
                <c:pt idx="21">
                  <c:v>7.734806629834254E-5</c:v>
                </c:pt>
                <c:pt idx="22">
                  <c:v>8.2872928176795584E-5</c:v>
                </c:pt>
                <c:pt idx="23">
                  <c:v>8.8397790055248627E-5</c:v>
                </c:pt>
                <c:pt idx="24">
                  <c:v>9.3922651933701671E-5</c:v>
                </c:pt>
                <c:pt idx="25">
                  <c:v>9.9447513812154687E-5</c:v>
                </c:pt>
                <c:pt idx="26">
                  <c:v>1.1049723756906077E-4</c:v>
                </c:pt>
                <c:pt idx="27">
                  <c:v>1.2430939226519336E-4</c:v>
                </c:pt>
                <c:pt idx="28">
                  <c:v>1.3812154696132598E-4</c:v>
                </c:pt>
                <c:pt idx="29">
                  <c:v>1.5193370165745857E-4</c:v>
                </c:pt>
                <c:pt idx="30">
                  <c:v>1.6574585635359117E-4</c:v>
                </c:pt>
                <c:pt idx="31">
                  <c:v>1.7955801104972376E-4</c:v>
                </c:pt>
                <c:pt idx="32">
                  <c:v>1.9337016574585638E-4</c:v>
                </c:pt>
                <c:pt idx="33">
                  <c:v>2.0718232044198895E-4</c:v>
                </c:pt>
                <c:pt idx="34">
                  <c:v>2.2099447513812155E-4</c:v>
                </c:pt>
                <c:pt idx="35">
                  <c:v>2.4861878453038671E-4</c:v>
                </c:pt>
                <c:pt idx="36">
                  <c:v>2.7624309392265195E-4</c:v>
                </c:pt>
                <c:pt idx="37">
                  <c:v>3.0386740331491714E-4</c:v>
                </c:pt>
                <c:pt idx="38">
                  <c:v>3.3149171270718233E-4</c:v>
                </c:pt>
                <c:pt idx="39">
                  <c:v>3.5911602209944752E-4</c:v>
                </c:pt>
                <c:pt idx="40">
                  <c:v>3.8674033149171277E-4</c:v>
                </c:pt>
                <c:pt idx="41">
                  <c:v>4.419889502762431E-4</c:v>
                </c:pt>
                <c:pt idx="42">
                  <c:v>4.9723756906077342E-4</c:v>
                </c:pt>
                <c:pt idx="43">
                  <c:v>5.5248618784530391E-4</c:v>
                </c:pt>
                <c:pt idx="44">
                  <c:v>6.0773480662983429E-4</c:v>
                </c:pt>
                <c:pt idx="45">
                  <c:v>6.6298342541436467E-4</c:v>
                </c:pt>
                <c:pt idx="46">
                  <c:v>7.1823204419889505E-4</c:v>
                </c:pt>
                <c:pt idx="47">
                  <c:v>7.7348066298342554E-4</c:v>
                </c:pt>
                <c:pt idx="48">
                  <c:v>8.2872928176795581E-4</c:v>
                </c:pt>
                <c:pt idx="49">
                  <c:v>8.8397790055248619E-4</c:v>
                </c:pt>
                <c:pt idx="50">
                  <c:v>9.3922651933701668E-4</c:v>
                </c:pt>
                <c:pt idx="51">
                  <c:v>9.9447513812154684E-4</c:v>
                </c:pt>
                <c:pt idx="52">
                  <c:v>1.1049723756906078E-3</c:v>
                </c:pt>
                <c:pt idx="53">
                  <c:v>1.2430939226519338E-3</c:v>
                </c:pt>
                <c:pt idx="54">
                  <c:v>1.3812154696132596E-3</c:v>
                </c:pt>
                <c:pt idx="55">
                  <c:v>1.5193370165745858E-3</c:v>
                </c:pt>
                <c:pt idx="56">
                  <c:v>1.6574585635359116E-3</c:v>
                </c:pt>
                <c:pt idx="57">
                  <c:v>1.7955801104972376E-3</c:v>
                </c:pt>
                <c:pt idx="58">
                  <c:v>1.9337016574585634E-3</c:v>
                </c:pt>
                <c:pt idx="59">
                  <c:v>2.0718232044198894E-3</c:v>
                </c:pt>
                <c:pt idx="60">
                  <c:v>2.2099447513812156E-3</c:v>
                </c:pt>
                <c:pt idx="61">
                  <c:v>2.4861878453038676E-3</c:v>
                </c:pt>
                <c:pt idx="62">
                  <c:v>2.7624309392265192E-3</c:v>
                </c:pt>
                <c:pt idx="63">
                  <c:v>3.0386740331491717E-3</c:v>
                </c:pt>
                <c:pt idx="64">
                  <c:v>3.3149171270718232E-3</c:v>
                </c:pt>
                <c:pt idx="65">
                  <c:v>3.5911602209944752E-3</c:v>
                </c:pt>
                <c:pt idx="66">
                  <c:v>3.8674033149171268E-3</c:v>
                </c:pt>
                <c:pt idx="67">
                  <c:v>4.4198895027624313E-3</c:v>
                </c:pt>
                <c:pt idx="68">
                  <c:v>4.9723756906077353E-3</c:v>
                </c:pt>
                <c:pt idx="69" formatCode="0.000">
                  <c:v>5.5248618784530384E-3</c:v>
                </c:pt>
                <c:pt idx="70" formatCode="0.000">
                  <c:v>6.0773480662983433E-3</c:v>
                </c:pt>
                <c:pt idx="71" formatCode="0.000">
                  <c:v>6.6298342541436465E-3</c:v>
                </c:pt>
                <c:pt idx="72" formatCode="0.000">
                  <c:v>7.1823204419889505E-3</c:v>
                </c:pt>
                <c:pt idx="73" formatCode="0.000">
                  <c:v>7.7348066298342536E-3</c:v>
                </c:pt>
                <c:pt idx="74" formatCode="0.000">
                  <c:v>8.2872928176795577E-3</c:v>
                </c:pt>
                <c:pt idx="75" formatCode="0.000">
                  <c:v>8.8397790055248626E-3</c:v>
                </c:pt>
                <c:pt idx="76" formatCode="0.000">
                  <c:v>9.3922651933701657E-3</c:v>
                </c:pt>
                <c:pt idx="77" formatCode="0.000">
                  <c:v>9.9447513812154706E-3</c:v>
                </c:pt>
                <c:pt idx="78" formatCode="0.000">
                  <c:v>1.1049723756906077E-2</c:v>
                </c:pt>
                <c:pt idx="79" formatCode="0.000">
                  <c:v>1.2430939226519336E-2</c:v>
                </c:pt>
                <c:pt idx="80" formatCode="0.000">
                  <c:v>1.3812154696132596E-2</c:v>
                </c:pt>
                <c:pt idx="81" formatCode="0.000">
                  <c:v>1.5193370165745856E-2</c:v>
                </c:pt>
                <c:pt idx="82" formatCode="0.000">
                  <c:v>1.6574585635359115E-2</c:v>
                </c:pt>
                <c:pt idx="83" formatCode="0.000">
                  <c:v>1.7955801104972375E-2</c:v>
                </c:pt>
                <c:pt idx="84" formatCode="0.000">
                  <c:v>1.9337016574585635E-2</c:v>
                </c:pt>
                <c:pt idx="85" formatCode="0.000">
                  <c:v>2.0718232044198894E-2</c:v>
                </c:pt>
                <c:pt idx="86" formatCode="0.000">
                  <c:v>2.2099447513812154E-2</c:v>
                </c:pt>
                <c:pt idx="87" formatCode="0.000">
                  <c:v>2.4861878453038673E-2</c:v>
                </c:pt>
                <c:pt idx="88" formatCode="0.000">
                  <c:v>2.7624309392265192E-2</c:v>
                </c:pt>
                <c:pt idx="89" formatCode="0.000">
                  <c:v>3.0386740331491711E-2</c:v>
                </c:pt>
                <c:pt idx="90" formatCode="0.000">
                  <c:v>3.3149171270718231E-2</c:v>
                </c:pt>
                <c:pt idx="91" formatCode="0.000">
                  <c:v>3.591160220994475E-2</c:v>
                </c:pt>
                <c:pt idx="92" formatCode="0.000">
                  <c:v>3.8674033149171269E-2</c:v>
                </c:pt>
                <c:pt idx="93" formatCode="0.000">
                  <c:v>4.4198895027624308E-2</c:v>
                </c:pt>
                <c:pt idx="94" formatCode="0.000">
                  <c:v>4.9723756906077346E-2</c:v>
                </c:pt>
                <c:pt idx="95" formatCode="0.000">
                  <c:v>5.5248618784530384E-2</c:v>
                </c:pt>
                <c:pt idx="96" formatCode="0.000">
                  <c:v>6.0773480662983423E-2</c:v>
                </c:pt>
                <c:pt idx="97" formatCode="0.000">
                  <c:v>6.6298342541436461E-2</c:v>
                </c:pt>
                <c:pt idx="98" formatCode="0.000">
                  <c:v>7.18232044198895E-2</c:v>
                </c:pt>
                <c:pt idx="99" formatCode="0.000">
                  <c:v>7.7348066298342538E-2</c:v>
                </c:pt>
                <c:pt idx="100" formatCode="0.000">
                  <c:v>8.2872928176795577E-2</c:v>
                </c:pt>
                <c:pt idx="101" formatCode="0.000">
                  <c:v>8.8397790055248615E-2</c:v>
                </c:pt>
                <c:pt idx="102" formatCode="0.000">
                  <c:v>9.3922651933701654E-2</c:v>
                </c:pt>
                <c:pt idx="103" formatCode="0.000">
                  <c:v>9.9447513812154692E-2</c:v>
                </c:pt>
                <c:pt idx="104" formatCode="0.000">
                  <c:v>0.11049723756906077</c:v>
                </c:pt>
                <c:pt idx="105" formatCode="0.000">
                  <c:v>0.12430939226519337</c:v>
                </c:pt>
                <c:pt idx="106" formatCode="0.000">
                  <c:v>0.13812154696132597</c:v>
                </c:pt>
                <c:pt idx="107" formatCode="0.000">
                  <c:v>0.15193370165745856</c:v>
                </c:pt>
                <c:pt idx="108" formatCode="0.000">
                  <c:v>0.16574585635359115</c:v>
                </c:pt>
                <c:pt idx="109" formatCode="0.000">
                  <c:v>0.17955801104972377</c:v>
                </c:pt>
                <c:pt idx="110" formatCode="0.000">
                  <c:v>0.19337016574585636</c:v>
                </c:pt>
                <c:pt idx="111" formatCode="0.000">
                  <c:v>0.20718232044198895</c:v>
                </c:pt>
                <c:pt idx="112" formatCode="0.000">
                  <c:v>0.22099447513812154</c:v>
                </c:pt>
                <c:pt idx="113" formatCode="0.000">
                  <c:v>0.24861878453038674</c:v>
                </c:pt>
                <c:pt idx="114" formatCode="0.000">
                  <c:v>0.27624309392265195</c:v>
                </c:pt>
                <c:pt idx="115" formatCode="0.000">
                  <c:v>0.30386740331491713</c:v>
                </c:pt>
                <c:pt idx="116" formatCode="0.000">
                  <c:v>0.33149171270718231</c:v>
                </c:pt>
                <c:pt idx="117" formatCode="0.000">
                  <c:v>0.35911602209944754</c:v>
                </c:pt>
                <c:pt idx="118" formatCode="0.000">
                  <c:v>0.38674033149171272</c:v>
                </c:pt>
                <c:pt idx="119" formatCode="0.000">
                  <c:v>0.44198895027624308</c:v>
                </c:pt>
                <c:pt idx="120" formatCode="0.000">
                  <c:v>0.49723756906077349</c:v>
                </c:pt>
                <c:pt idx="121" formatCode="0.000">
                  <c:v>0.5524861878453039</c:v>
                </c:pt>
                <c:pt idx="122" formatCode="0.000">
                  <c:v>0.60773480662983426</c:v>
                </c:pt>
                <c:pt idx="123" formatCode="0.000">
                  <c:v>0.66298342541436461</c:v>
                </c:pt>
                <c:pt idx="124" formatCode="0.000">
                  <c:v>0.71823204419889508</c:v>
                </c:pt>
                <c:pt idx="125" formatCode="0.000">
                  <c:v>0.77348066298342544</c:v>
                </c:pt>
                <c:pt idx="126" formatCode="0.000">
                  <c:v>0.82872928176795579</c:v>
                </c:pt>
                <c:pt idx="127" formatCode="0.000">
                  <c:v>0.88397790055248615</c:v>
                </c:pt>
                <c:pt idx="128" formatCode="0.000">
                  <c:v>0.93922651933701662</c:v>
                </c:pt>
                <c:pt idx="129" formatCode="0.000">
                  <c:v>0.99447513812154698</c:v>
                </c:pt>
                <c:pt idx="130" formatCode="0.000">
                  <c:v>1.1049723756906078</c:v>
                </c:pt>
                <c:pt idx="131" formatCode="0.000">
                  <c:v>1.2430939226519337</c:v>
                </c:pt>
                <c:pt idx="132" formatCode="0.000">
                  <c:v>1.3812154696132597</c:v>
                </c:pt>
                <c:pt idx="133" formatCode="0.000">
                  <c:v>1.5193370165745856</c:v>
                </c:pt>
                <c:pt idx="134" formatCode="0.000">
                  <c:v>1.6574585635359116</c:v>
                </c:pt>
                <c:pt idx="135" formatCode="0.000">
                  <c:v>1.7955801104972375</c:v>
                </c:pt>
                <c:pt idx="136" formatCode="0.000">
                  <c:v>1.9337016574585635</c:v>
                </c:pt>
                <c:pt idx="137" formatCode="0.000">
                  <c:v>2.0718232044198897</c:v>
                </c:pt>
                <c:pt idx="138" formatCode="0.000">
                  <c:v>2.2099447513812156</c:v>
                </c:pt>
                <c:pt idx="139" formatCode="0.000">
                  <c:v>2.4861878453038675</c:v>
                </c:pt>
                <c:pt idx="140" formatCode="0.000">
                  <c:v>2.7624309392265194</c:v>
                </c:pt>
                <c:pt idx="141" formatCode="0.000">
                  <c:v>3.0386740331491713</c:v>
                </c:pt>
                <c:pt idx="142" formatCode="0.000">
                  <c:v>3.3149171270718232</c:v>
                </c:pt>
                <c:pt idx="143" formatCode="0.000">
                  <c:v>3.5911602209944751</c:v>
                </c:pt>
                <c:pt idx="144" formatCode="0.000">
                  <c:v>3.867403314917127</c:v>
                </c:pt>
                <c:pt idx="145" formatCode="0.000">
                  <c:v>4.4198895027624312</c:v>
                </c:pt>
                <c:pt idx="146" formatCode="0.000">
                  <c:v>4.972375690607735</c:v>
                </c:pt>
                <c:pt idx="147" formatCode="0.000">
                  <c:v>5.5248618784530388</c:v>
                </c:pt>
                <c:pt idx="148" formatCode="0.000">
                  <c:v>6.0773480662983426</c:v>
                </c:pt>
                <c:pt idx="149" formatCode="0.000">
                  <c:v>6.6298342541436464</c:v>
                </c:pt>
                <c:pt idx="150" formatCode="0.000">
                  <c:v>7.1823204419889501</c:v>
                </c:pt>
                <c:pt idx="151" formatCode="0.000">
                  <c:v>7.7348066298342539</c:v>
                </c:pt>
                <c:pt idx="152" formatCode="0.000">
                  <c:v>8.2872928176795586</c:v>
                </c:pt>
                <c:pt idx="153" formatCode="0.000">
                  <c:v>8.8397790055248624</c:v>
                </c:pt>
                <c:pt idx="154" formatCode="0.000">
                  <c:v>9.3922651933701662</c:v>
                </c:pt>
                <c:pt idx="155" formatCode="0.000">
                  <c:v>9.94475138121547</c:v>
                </c:pt>
                <c:pt idx="156" formatCode="0.000">
                  <c:v>11.049723756906078</c:v>
                </c:pt>
                <c:pt idx="157" formatCode="0.000">
                  <c:v>12.430939226519337</c:v>
                </c:pt>
                <c:pt idx="158" formatCode="0.000">
                  <c:v>13.812154696132596</c:v>
                </c:pt>
                <c:pt idx="159" formatCode="0.000">
                  <c:v>15.193370165745856</c:v>
                </c:pt>
                <c:pt idx="160" formatCode="0.000">
                  <c:v>16.574585635359117</c:v>
                </c:pt>
                <c:pt idx="161" formatCode="0.000">
                  <c:v>17.955801104972377</c:v>
                </c:pt>
                <c:pt idx="162" formatCode="0.000">
                  <c:v>19.337016574585636</c:v>
                </c:pt>
                <c:pt idx="163" formatCode="0.000">
                  <c:v>20.718232044198896</c:v>
                </c:pt>
                <c:pt idx="164" formatCode="0.000">
                  <c:v>22.099447513812155</c:v>
                </c:pt>
                <c:pt idx="165" formatCode="0.000">
                  <c:v>24.861878453038674</c:v>
                </c:pt>
                <c:pt idx="166" formatCode="0.000">
                  <c:v>27.624309392265193</c:v>
                </c:pt>
                <c:pt idx="167" formatCode="0.000">
                  <c:v>30.386740331491712</c:v>
                </c:pt>
                <c:pt idx="168" formatCode="0.000">
                  <c:v>33.149171270718234</c:v>
                </c:pt>
                <c:pt idx="169" formatCode="0.000">
                  <c:v>35.911602209944753</c:v>
                </c:pt>
                <c:pt idx="170" formatCode="0.000">
                  <c:v>38.674033149171272</c:v>
                </c:pt>
                <c:pt idx="171" formatCode="0.000">
                  <c:v>44.19889502762431</c:v>
                </c:pt>
                <c:pt idx="172" formatCode="0.000">
                  <c:v>49.723756906077348</c:v>
                </c:pt>
                <c:pt idx="173" formatCode="0.000">
                  <c:v>55.248618784530386</c:v>
                </c:pt>
                <c:pt idx="174" formatCode="0.000">
                  <c:v>60.773480662983424</c:v>
                </c:pt>
                <c:pt idx="175" formatCode="0.000">
                  <c:v>66.298342541436469</c:v>
                </c:pt>
                <c:pt idx="176" formatCode="0.000">
                  <c:v>71.823204419889507</c:v>
                </c:pt>
                <c:pt idx="177" formatCode="0.000">
                  <c:v>77.348066298342545</c:v>
                </c:pt>
                <c:pt idx="178" formatCode="0.000">
                  <c:v>82.872928176795583</c:v>
                </c:pt>
                <c:pt idx="179" formatCode="0.000">
                  <c:v>88.39779005524862</c:v>
                </c:pt>
                <c:pt idx="180" formatCode="0.000">
                  <c:v>93.922651933701658</c:v>
                </c:pt>
                <c:pt idx="181" formatCode="0.000">
                  <c:v>99.447513812154696</c:v>
                </c:pt>
                <c:pt idx="182" formatCode="0.000">
                  <c:v>110.49723756906077</c:v>
                </c:pt>
                <c:pt idx="183" formatCode="0.000">
                  <c:v>124.30939226519337</c:v>
                </c:pt>
                <c:pt idx="184" formatCode="0.000">
                  <c:v>138.12154696132598</c:v>
                </c:pt>
                <c:pt idx="185" formatCode="0.000">
                  <c:v>151.93370165745856</c:v>
                </c:pt>
                <c:pt idx="186" formatCode="0.000">
                  <c:v>165.74585635359117</c:v>
                </c:pt>
                <c:pt idx="187" formatCode="0.000">
                  <c:v>179.55801104972375</c:v>
                </c:pt>
                <c:pt idx="188" formatCode="0.000">
                  <c:v>193.37016574585635</c:v>
                </c:pt>
                <c:pt idx="189" formatCode="0.000">
                  <c:v>207.18232044198896</c:v>
                </c:pt>
                <c:pt idx="190" formatCode="0.000">
                  <c:v>220.99447513812154</c:v>
                </c:pt>
                <c:pt idx="191" formatCode="0.000">
                  <c:v>248.61878453038673</c:v>
                </c:pt>
                <c:pt idx="192" formatCode="0.000">
                  <c:v>276.24309392265195</c:v>
                </c:pt>
                <c:pt idx="193" formatCode="0.000">
                  <c:v>303.86740331491711</c:v>
                </c:pt>
                <c:pt idx="194" formatCode="0.000">
                  <c:v>331.49171270718233</c:v>
                </c:pt>
                <c:pt idx="195" formatCode="0.000">
                  <c:v>359.11602209944749</c:v>
                </c:pt>
                <c:pt idx="196" formatCode="0.000">
                  <c:v>386.74033149171271</c:v>
                </c:pt>
                <c:pt idx="197" formatCode="0.000">
                  <c:v>441.98895027624309</c:v>
                </c:pt>
                <c:pt idx="198" formatCode="0.000">
                  <c:v>497.23756906077347</c:v>
                </c:pt>
                <c:pt idx="199" formatCode="0.000">
                  <c:v>552.4861878453039</c:v>
                </c:pt>
                <c:pt idx="200" formatCode="0.000">
                  <c:v>607.73480662983422</c:v>
                </c:pt>
                <c:pt idx="201" formatCode="0.000">
                  <c:v>662.98342541436466</c:v>
                </c:pt>
                <c:pt idx="202" formatCode="0.000">
                  <c:v>718.23204419889498</c:v>
                </c:pt>
                <c:pt idx="203" formatCode="0.000">
                  <c:v>773.48066298342542</c:v>
                </c:pt>
                <c:pt idx="204" formatCode="0.000">
                  <c:v>828.72928176795585</c:v>
                </c:pt>
                <c:pt idx="205" formatCode="0.000">
                  <c:v>883.97790055248618</c:v>
                </c:pt>
                <c:pt idx="206" formatCode="0.000">
                  <c:v>939.22651933701661</c:v>
                </c:pt>
                <c:pt idx="207" formatCode="0.000">
                  <c:v>994.47513812154693</c:v>
                </c:pt>
                <c:pt idx="208" formatCode="0.000">
                  <c:v>1000</c:v>
                </c:pt>
              </c:numCache>
            </c:numRef>
          </c:xVal>
          <c:yVal>
            <c:numRef>
              <c:f>srim181Ta_Si!$F$20:$F$228</c:f>
              <c:numCache>
                <c:formatCode>0.000E+00</c:formatCode>
                <c:ptCount val="209"/>
                <c:pt idx="0">
                  <c:v>2.7549999999999999</c:v>
                </c:pt>
                <c:pt idx="1">
                  <c:v>2.9220000000000002</c:v>
                </c:pt>
                <c:pt idx="2">
                  <c:v>3.0779999999999998</c:v>
                </c:pt>
                <c:pt idx="3">
                  <c:v>3.2240000000000002</c:v>
                </c:pt>
                <c:pt idx="4">
                  <c:v>3.363</c:v>
                </c:pt>
                <c:pt idx="5">
                  <c:v>3.4929999999999999</c:v>
                </c:pt>
                <c:pt idx="6">
                  <c:v>3.6179999999999999</c:v>
                </c:pt>
                <c:pt idx="7">
                  <c:v>3.7360000000000002</c:v>
                </c:pt>
                <c:pt idx="8">
                  <c:v>3.85</c:v>
                </c:pt>
                <c:pt idx="9">
                  <c:v>4.0629999999999997</c:v>
                </c:pt>
                <c:pt idx="10">
                  <c:v>4.26</c:v>
                </c:pt>
                <c:pt idx="11">
                  <c:v>4.444</c:v>
                </c:pt>
                <c:pt idx="12">
                  <c:v>4.6159999999999997</c:v>
                </c:pt>
                <c:pt idx="13">
                  <c:v>4.7779999999999996</c:v>
                </c:pt>
                <c:pt idx="14">
                  <c:v>4.931</c:v>
                </c:pt>
                <c:pt idx="15">
                  <c:v>5.2130000000000001</c:v>
                </c:pt>
                <c:pt idx="16">
                  <c:v>5.47</c:v>
                </c:pt>
                <c:pt idx="17">
                  <c:v>5.7050000000000001</c:v>
                </c:pt>
                <c:pt idx="18">
                  <c:v>5.9219999999999997</c:v>
                </c:pt>
                <c:pt idx="19">
                  <c:v>6.1239999999999997</c:v>
                </c:pt>
                <c:pt idx="20">
                  <c:v>6.3109999999999999</c:v>
                </c:pt>
                <c:pt idx="21">
                  <c:v>6.4880000000000004</c:v>
                </c:pt>
                <c:pt idx="22">
                  <c:v>6.6529999999999996</c:v>
                </c:pt>
                <c:pt idx="23">
                  <c:v>6.8090000000000002</c:v>
                </c:pt>
                <c:pt idx="24">
                  <c:v>6.9569999999999999</c:v>
                </c:pt>
                <c:pt idx="25">
                  <c:v>7.0979999999999999</c:v>
                </c:pt>
                <c:pt idx="26">
                  <c:v>7.3579999999999997</c:v>
                </c:pt>
                <c:pt idx="27">
                  <c:v>7.6520000000000001</c:v>
                </c:pt>
                <c:pt idx="28">
                  <c:v>7.9160000000000004</c:v>
                </c:pt>
                <c:pt idx="29">
                  <c:v>8.1560000000000006</c:v>
                </c:pt>
                <c:pt idx="30">
                  <c:v>8.375</c:v>
                </c:pt>
                <c:pt idx="31">
                  <c:v>8.577</c:v>
                </c:pt>
                <c:pt idx="32">
                  <c:v>8.7629999999999999</c:v>
                </c:pt>
                <c:pt idx="33">
                  <c:v>8.9350000000000005</c:v>
                </c:pt>
                <c:pt idx="34">
                  <c:v>9.0960000000000001</c:v>
                </c:pt>
                <c:pt idx="35">
                  <c:v>9.3870000000000005</c:v>
                </c:pt>
                <c:pt idx="36">
                  <c:v>9.6430000000000007</c:v>
                </c:pt>
                <c:pt idx="37">
                  <c:v>9.8719999999999999</c:v>
                </c:pt>
                <c:pt idx="38">
                  <c:v>10.08</c:v>
                </c:pt>
                <c:pt idx="39">
                  <c:v>10.26</c:v>
                </c:pt>
                <c:pt idx="40">
                  <c:v>10.43</c:v>
                </c:pt>
                <c:pt idx="41">
                  <c:v>10.72</c:v>
                </c:pt>
                <c:pt idx="42">
                  <c:v>10.97</c:v>
                </c:pt>
                <c:pt idx="43">
                  <c:v>11.18</c:v>
                </c:pt>
                <c:pt idx="44">
                  <c:v>11.36</c:v>
                </c:pt>
                <c:pt idx="45">
                  <c:v>11.52</c:v>
                </c:pt>
                <c:pt idx="46">
                  <c:v>11.65</c:v>
                </c:pt>
                <c:pt idx="47">
                  <c:v>11.77</c:v>
                </c:pt>
                <c:pt idx="48">
                  <c:v>11.88</c:v>
                </c:pt>
                <c:pt idx="49">
                  <c:v>11.97</c:v>
                </c:pt>
                <c:pt idx="50">
                  <c:v>12.05</c:v>
                </c:pt>
                <c:pt idx="51">
                  <c:v>12.12</c:v>
                </c:pt>
                <c:pt idx="52">
                  <c:v>12.24</c:v>
                </c:pt>
                <c:pt idx="53">
                  <c:v>12.35</c:v>
                </c:pt>
                <c:pt idx="54">
                  <c:v>12.43</c:v>
                </c:pt>
                <c:pt idx="55">
                  <c:v>12.48</c:v>
                </c:pt>
                <c:pt idx="56">
                  <c:v>12.51</c:v>
                </c:pt>
                <c:pt idx="57">
                  <c:v>12.53</c:v>
                </c:pt>
                <c:pt idx="58">
                  <c:v>12.53</c:v>
                </c:pt>
                <c:pt idx="59">
                  <c:v>12.53</c:v>
                </c:pt>
                <c:pt idx="60">
                  <c:v>12.51</c:v>
                </c:pt>
                <c:pt idx="61">
                  <c:v>12.46</c:v>
                </c:pt>
                <c:pt idx="62">
                  <c:v>12.39</c:v>
                </c:pt>
                <c:pt idx="63">
                  <c:v>12.3</c:v>
                </c:pt>
                <c:pt idx="64">
                  <c:v>12.2</c:v>
                </c:pt>
                <c:pt idx="65">
                  <c:v>12.1</c:v>
                </c:pt>
                <c:pt idx="66">
                  <c:v>11.99</c:v>
                </c:pt>
                <c:pt idx="67">
                  <c:v>11.77</c:v>
                </c:pt>
                <c:pt idx="68">
                  <c:v>11.54</c:v>
                </c:pt>
                <c:pt idx="69">
                  <c:v>11.32</c:v>
                </c:pt>
                <c:pt idx="70">
                  <c:v>11.09</c:v>
                </c:pt>
                <c:pt idx="71">
                  <c:v>10.88</c:v>
                </c:pt>
                <c:pt idx="72">
                  <c:v>10.67</c:v>
                </c:pt>
                <c:pt idx="73">
                  <c:v>10.46</c:v>
                </c:pt>
                <c:pt idx="74">
                  <c:v>10.27</c:v>
                </c:pt>
                <c:pt idx="75">
                  <c:v>10.08</c:v>
                </c:pt>
                <c:pt idx="76">
                  <c:v>9.8970000000000002</c:v>
                </c:pt>
                <c:pt idx="77">
                  <c:v>9.7219999999999995</c:v>
                </c:pt>
                <c:pt idx="78">
                  <c:v>9.3919999999999995</c:v>
                </c:pt>
                <c:pt idx="79">
                  <c:v>9.0129999999999999</c:v>
                </c:pt>
                <c:pt idx="80">
                  <c:v>8.6669999999999998</c:v>
                </c:pt>
                <c:pt idx="81">
                  <c:v>8.3510000000000009</c:v>
                </c:pt>
                <c:pt idx="82">
                  <c:v>8.0609999999999999</c:v>
                </c:pt>
                <c:pt idx="83">
                  <c:v>7.7930000000000001</c:v>
                </c:pt>
                <c:pt idx="84">
                  <c:v>7.5449999999999999</c:v>
                </c:pt>
                <c:pt idx="85">
                  <c:v>7.3159999999999998</c:v>
                </c:pt>
                <c:pt idx="86">
                  <c:v>7.1020000000000003</c:v>
                </c:pt>
                <c:pt idx="87">
                  <c:v>6.7160000000000002</c:v>
                </c:pt>
                <c:pt idx="88">
                  <c:v>6.3760000000000003</c:v>
                </c:pt>
                <c:pt idx="89">
                  <c:v>6.0739999999999998</c:v>
                </c:pt>
                <c:pt idx="90">
                  <c:v>5.8040000000000003</c:v>
                </c:pt>
                <c:pt idx="91">
                  <c:v>5.5609999999999999</c:v>
                </c:pt>
                <c:pt idx="92">
                  <c:v>5.3410000000000002</c:v>
                </c:pt>
                <c:pt idx="93">
                  <c:v>4.9560000000000004</c:v>
                </c:pt>
                <c:pt idx="94">
                  <c:v>4.63</c:v>
                </c:pt>
                <c:pt idx="95">
                  <c:v>4.351</c:v>
                </c:pt>
                <c:pt idx="96">
                  <c:v>4.1079999999999997</c:v>
                </c:pt>
                <c:pt idx="97">
                  <c:v>3.8940000000000001</c:v>
                </c:pt>
                <c:pt idx="98">
                  <c:v>3.7050000000000001</c:v>
                </c:pt>
                <c:pt idx="99">
                  <c:v>3.5350000000000001</c:v>
                </c:pt>
                <c:pt idx="100">
                  <c:v>3.383</c:v>
                </c:pt>
                <c:pt idx="101">
                  <c:v>3.2450000000000001</c:v>
                </c:pt>
                <c:pt idx="102">
                  <c:v>3.1190000000000002</c:v>
                </c:pt>
                <c:pt idx="103">
                  <c:v>3.004</c:v>
                </c:pt>
                <c:pt idx="104">
                  <c:v>2.8</c:v>
                </c:pt>
                <c:pt idx="105">
                  <c:v>2.5859999999999999</c:v>
                </c:pt>
                <c:pt idx="106">
                  <c:v>2.4060000000000001</c:v>
                </c:pt>
                <c:pt idx="107">
                  <c:v>2.2509999999999999</c:v>
                </c:pt>
                <c:pt idx="108">
                  <c:v>2.1179999999999999</c:v>
                </c:pt>
                <c:pt idx="109">
                  <c:v>2.0009999999999999</c:v>
                </c:pt>
                <c:pt idx="110">
                  <c:v>1.8979999999999999</c:v>
                </c:pt>
                <c:pt idx="111">
                  <c:v>1.806</c:v>
                </c:pt>
                <c:pt idx="112">
                  <c:v>1.724</c:v>
                </c:pt>
                <c:pt idx="113">
                  <c:v>1.5820000000000001</c:v>
                </c:pt>
                <c:pt idx="114">
                  <c:v>1.464</c:v>
                </c:pt>
                <c:pt idx="115">
                  <c:v>1.3640000000000001</c:v>
                </c:pt>
                <c:pt idx="116">
                  <c:v>1.278</c:v>
                </c:pt>
                <c:pt idx="117">
                  <c:v>1.2030000000000001</c:v>
                </c:pt>
                <c:pt idx="118">
                  <c:v>1.137</c:v>
                </c:pt>
                <c:pt idx="119">
                  <c:v>1.0269999999999999</c:v>
                </c:pt>
                <c:pt idx="120">
                  <c:v>0.93779999999999997</c:v>
                </c:pt>
                <c:pt idx="121">
                  <c:v>0.86409999999999998</c:v>
                </c:pt>
                <c:pt idx="122">
                  <c:v>0.80220000000000002</c:v>
                </c:pt>
                <c:pt idx="123">
                  <c:v>0.74919999999999998</c:v>
                </c:pt>
                <c:pt idx="124">
                  <c:v>0.70340000000000003</c:v>
                </c:pt>
                <c:pt idx="125">
                  <c:v>0.6633</c:v>
                </c:pt>
                <c:pt idx="126">
                  <c:v>0.62790000000000001</c:v>
                </c:pt>
                <c:pt idx="127">
                  <c:v>0.59640000000000004</c:v>
                </c:pt>
                <c:pt idx="128">
                  <c:v>0.56810000000000005</c:v>
                </c:pt>
                <c:pt idx="129">
                  <c:v>0.54259999999999997</c:v>
                </c:pt>
                <c:pt idx="130">
                  <c:v>0.4985</c:v>
                </c:pt>
                <c:pt idx="131">
                  <c:v>0.4531</c:v>
                </c:pt>
                <c:pt idx="132">
                  <c:v>0.41589999999999999</c:v>
                </c:pt>
                <c:pt idx="133">
                  <c:v>0.38469999999999999</c:v>
                </c:pt>
                <c:pt idx="134">
                  <c:v>0.35820000000000002</c:v>
                </c:pt>
                <c:pt idx="135">
                  <c:v>0.33539999999999998</c:v>
                </c:pt>
                <c:pt idx="136">
                  <c:v>0.3155</c:v>
                </c:pt>
                <c:pt idx="137">
                  <c:v>0.29799999999999999</c:v>
                </c:pt>
                <c:pt idx="138">
                  <c:v>0.28239999999999998</c:v>
                </c:pt>
                <c:pt idx="139">
                  <c:v>0.25609999999999999</c:v>
                </c:pt>
                <c:pt idx="140">
                  <c:v>0.23449999999999999</c:v>
                </c:pt>
                <c:pt idx="141">
                  <c:v>0.2165</c:v>
                </c:pt>
                <c:pt idx="142">
                  <c:v>0.20119999999999999</c:v>
                </c:pt>
                <c:pt idx="143">
                  <c:v>0.18809999999999999</c:v>
                </c:pt>
                <c:pt idx="144">
                  <c:v>0.1767</c:v>
                </c:pt>
                <c:pt idx="145">
                  <c:v>0.1578</c:v>
                </c:pt>
                <c:pt idx="146">
                  <c:v>0.14280000000000001</c:v>
                </c:pt>
                <c:pt idx="147">
                  <c:v>0.1305</c:v>
                </c:pt>
                <c:pt idx="148">
                  <c:v>0.1203</c:v>
                </c:pt>
                <c:pt idx="149">
                  <c:v>0.1116</c:v>
                </c:pt>
                <c:pt idx="150">
                  <c:v>0.1042</c:v>
                </c:pt>
                <c:pt idx="151">
                  <c:v>9.7790000000000002E-2</c:v>
                </c:pt>
                <c:pt idx="152">
                  <c:v>9.2149999999999996E-2</c:v>
                </c:pt>
                <c:pt idx="153">
                  <c:v>8.7160000000000001E-2</c:v>
                </c:pt>
                <c:pt idx="154">
                  <c:v>8.2710000000000006E-2</c:v>
                </c:pt>
                <c:pt idx="155">
                  <c:v>7.8719999999999998E-2</c:v>
                </c:pt>
                <c:pt idx="156">
                  <c:v>7.1849999999999997E-2</c:v>
                </c:pt>
                <c:pt idx="157">
                  <c:v>6.4869999999999997E-2</c:v>
                </c:pt>
                <c:pt idx="158">
                  <c:v>5.9180000000000003E-2</c:v>
                </c:pt>
                <c:pt idx="159">
                  <c:v>5.4460000000000001E-2</c:v>
                </c:pt>
                <c:pt idx="160">
                  <c:v>5.0470000000000001E-2</c:v>
                </c:pt>
                <c:pt idx="161">
                  <c:v>4.7059999999999998E-2</c:v>
                </c:pt>
                <c:pt idx="162">
                  <c:v>4.41E-2</c:v>
                </c:pt>
                <c:pt idx="163">
                  <c:v>4.1509999999999998E-2</c:v>
                </c:pt>
                <c:pt idx="164">
                  <c:v>3.9219999999999998E-2</c:v>
                </c:pt>
                <c:pt idx="165">
                  <c:v>3.5360000000000003E-2</c:v>
                </c:pt>
                <c:pt idx="166">
                  <c:v>3.2230000000000002E-2</c:v>
                </c:pt>
                <c:pt idx="167">
                  <c:v>2.962E-2</c:v>
                </c:pt>
                <c:pt idx="168">
                  <c:v>2.743E-2</c:v>
                </c:pt>
                <c:pt idx="169">
                  <c:v>2.555E-2</c:v>
                </c:pt>
                <c:pt idx="170">
                  <c:v>2.393E-2</c:v>
                </c:pt>
                <c:pt idx="171">
                  <c:v>2.1250000000000002E-2</c:v>
                </c:pt>
                <c:pt idx="172">
                  <c:v>1.9140000000000001E-2</c:v>
                </c:pt>
                <c:pt idx="173">
                  <c:v>1.7430000000000001E-2</c:v>
                </c:pt>
                <c:pt idx="174">
                  <c:v>1.601E-2</c:v>
                </c:pt>
                <c:pt idx="175">
                  <c:v>1.481E-2</c:v>
                </c:pt>
                <c:pt idx="176">
                  <c:v>1.379E-2</c:v>
                </c:pt>
                <c:pt idx="177">
                  <c:v>1.29E-2</c:v>
                </c:pt>
                <c:pt idx="178">
                  <c:v>1.213E-2</c:v>
                </c:pt>
                <c:pt idx="179">
                  <c:v>1.145E-2</c:v>
                </c:pt>
                <c:pt idx="180">
                  <c:v>1.0840000000000001E-2</c:v>
                </c:pt>
                <c:pt idx="181">
                  <c:v>1.03E-2</c:v>
                </c:pt>
                <c:pt idx="182">
                  <c:v>9.3690000000000006E-3</c:v>
                </c:pt>
                <c:pt idx="183">
                  <c:v>8.4270000000000005E-3</c:v>
                </c:pt>
                <c:pt idx="184">
                  <c:v>7.6639999999999998E-3</c:v>
                </c:pt>
                <c:pt idx="185">
                  <c:v>7.0330000000000002E-3</c:v>
                </c:pt>
                <c:pt idx="186">
                  <c:v>6.502E-3</c:v>
                </c:pt>
                <c:pt idx="187">
                  <c:v>6.0480000000000004E-3</c:v>
                </c:pt>
                <c:pt idx="188">
                  <c:v>5.6559999999999996E-3</c:v>
                </c:pt>
                <c:pt idx="189">
                  <c:v>5.3140000000000001E-3</c:v>
                </c:pt>
                <c:pt idx="190">
                  <c:v>5.012E-3</c:v>
                </c:pt>
                <c:pt idx="191">
                  <c:v>4.5050000000000003E-3</c:v>
                </c:pt>
                <c:pt idx="192">
                  <c:v>4.0940000000000004E-3</c:v>
                </c:pt>
                <c:pt idx="193">
                  <c:v>3.7550000000000001E-3</c:v>
                </c:pt>
                <c:pt idx="194">
                  <c:v>3.4689999999999999E-3</c:v>
                </c:pt>
                <c:pt idx="195">
                  <c:v>3.225E-3</c:v>
                </c:pt>
                <c:pt idx="196">
                  <c:v>3.0149999999999999E-3</c:v>
                </c:pt>
                <c:pt idx="197">
                  <c:v>2.6700000000000001E-3</c:v>
                </c:pt>
                <c:pt idx="198">
                  <c:v>2.398E-3</c:v>
                </c:pt>
                <c:pt idx="199">
                  <c:v>2.1779999999999998E-3</c:v>
                </c:pt>
                <c:pt idx="200">
                  <c:v>1.9959999999999999E-3</c:v>
                </c:pt>
                <c:pt idx="201">
                  <c:v>1.8439999999999999E-3</c:v>
                </c:pt>
                <c:pt idx="202">
                  <c:v>1.7129999999999999E-3</c:v>
                </c:pt>
                <c:pt idx="203">
                  <c:v>1.601E-3</c:v>
                </c:pt>
                <c:pt idx="204">
                  <c:v>1.503E-3</c:v>
                </c:pt>
                <c:pt idx="205">
                  <c:v>1.4170000000000001E-3</c:v>
                </c:pt>
                <c:pt idx="206">
                  <c:v>1.34E-3</c:v>
                </c:pt>
                <c:pt idx="207">
                  <c:v>1.271E-3</c:v>
                </c:pt>
                <c:pt idx="208">
                  <c:v>1.2650000000000001E-3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D3A-4FC2-AE10-A91FCC5171F6}"/>
            </c:ext>
          </c:extLst>
        </c:ser>
        <c:ser>
          <c:idx val="2"/>
          <c:order val="2"/>
          <c:tx>
            <c:v>dE/dxTot</c:v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xVal>
            <c:numRef>
              <c:f>srim181Ta_Si!$D$20:$D$228</c:f>
              <c:numCache>
                <c:formatCode>0.00000</c:formatCode>
                <c:ptCount val="209"/>
                <c:pt idx="0">
                  <c:v>1.1049723756906078E-5</c:v>
                </c:pt>
                <c:pt idx="1">
                  <c:v>1.2430939226519336E-5</c:v>
                </c:pt>
                <c:pt idx="2">
                  <c:v>1.3812154696132597E-5</c:v>
                </c:pt>
                <c:pt idx="3">
                  <c:v>1.5193370165745856E-5</c:v>
                </c:pt>
                <c:pt idx="4">
                  <c:v>1.6574585635359117E-5</c:v>
                </c:pt>
                <c:pt idx="5">
                  <c:v>1.7955801104972374E-5</c:v>
                </c:pt>
                <c:pt idx="6">
                  <c:v>1.9337016574585635E-5</c:v>
                </c:pt>
                <c:pt idx="7">
                  <c:v>2.0718232044198896E-5</c:v>
                </c:pt>
                <c:pt idx="8">
                  <c:v>2.2099447513812157E-5</c:v>
                </c:pt>
                <c:pt idx="9">
                  <c:v>2.4861878453038672E-5</c:v>
                </c:pt>
                <c:pt idx="10">
                  <c:v>2.7624309392265193E-5</c:v>
                </c:pt>
                <c:pt idx="11">
                  <c:v>3.0386740331491712E-5</c:v>
                </c:pt>
                <c:pt idx="12">
                  <c:v>3.3149171270718233E-5</c:v>
                </c:pt>
                <c:pt idx="13">
                  <c:v>3.5911602209944748E-5</c:v>
                </c:pt>
                <c:pt idx="14">
                  <c:v>3.867403314917127E-5</c:v>
                </c:pt>
                <c:pt idx="15">
                  <c:v>4.4198895027624314E-5</c:v>
                </c:pt>
                <c:pt idx="16">
                  <c:v>4.9723756906077343E-5</c:v>
                </c:pt>
                <c:pt idx="17">
                  <c:v>5.5248618784530387E-5</c:v>
                </c:pt>
                <c:pt idx="18">
                  <c:v>6.0773480662983424E-5</c:v>
                </c:pt>
                <c:pt idx="19">
                  <c:v>6.6298342541436467E-5</c:v>
                </c:pt>
                <c:pt idx="20">
                  <c:v>7.1823204419889497E-5</c:v>
                </c:pt>
                <c:pt idx="21">
                  <c:v>7.734806629834254E-5</c:v>
                </c:pt>
                <c:pt idx="22">
                  <c:v>8.2872928176795584E-5</c:v>
                </c:pt>
                <c:pt idx="23">
                  <c:v>8.8397790055248627E-5</c:v>
                </c:pt>
                <c:pt idx="24">
                  <c:v>9.3922651933701671E-5</c:v>
                </c:pt>
                <c:pt idx="25">
                  <c:v>9.9447513812154687E-5</c:v>
                </c:pt>
                <c:pt idx="26">
                  <c:v>1.1049723756906077E-4</c:v>
                </c:pt>
                <c:pt idx="27">
                  <c:v>1.2430939226519336E-4</c:v>
                </c:pt>
                <c:pt idx="28">
                  <c:v>1.3812154696132598E-4</c:v>
                </c:pt>
                <c:pt idx="29">
                  <c:v>1.5193370165745857E-4</c:v>
                </c:pt>
                <c:pt idx="30">
                  <c:v>1.6574585635359117E-4</c:v>
                </c:pt>
                <c:pt idx="31">
                  <c:v>1.7955801104972376E-4</c:v>
                </c:pt>
                <c:pt idx="32">
                  <c:v>1.9337016574585638E-4</c:v>
                </c:pt>
                <c:pt idx="33">
                  <c:v>2.0718232044198895E-4</c:v>
                </c:pt>
                <c:pt idx="34">
                  <c:v>2.2099447513812155E-4</c:v>
                </c:pt>
                <c:pt idx="35">
                  <c:v>2.4861878453038671E-4</c:v>
                </c:pt>
                <c:pt idx="36">
                  <c:v>2.7624309392265195E-4</c:v>
                </c:pt>
                <c:pt idx="37">
                  <c:v>3.0386740331491714E-4</c:v>
                </c:pt>
                <c:pt idx="38">
                  <c:v>3.3149171270718233E-4</c:v>
                </c:pt>
                <c:pt idx="39">
                  <c:v>3.5911602209944752E-4</c:v>
                </c:pt>
                <c:pt idx="40">
                  <c:v>3.8674033149171277E-4</c:v>
                </c:pt>
                <c:pt idx="41">
                  <c:v>4.419889502762431E-4</c:v>
                </c:pt>
                <c:pt idx="42">
                  <c:v>4.9723756906077342E-4</c:v>
                </c:pt>
                <c:pt idx="43">
                  <c:v>5.5248618784530391E-4</c:v>
                </c:pt>
                <c:pt idx="44">
                  <c:v>6.0773480662983429E-4</c:v>
                </c:pt>
                <c:pt idx="45">
                  <c:v>6.6298342541436467E-4</c:v>
                </c:pt>
                <c:pt idx="46">
                  <c:v>7.1823204419889505E-4</c:v>
                </c:pt>
                <c:pt idx="47">
                  <c:v>7.7348066298342554E-4</c:v>
                </c:pt>
                <c:pt idx="48">
                  <c:v>8.2872928176795581E-4</c:v>
                </c:pt>
                <c:pt idx="49">
                  <c:v>8.8397790055248619E-4</c:v>
                </c:pt>
                <c:pt idx="50">
                  <c:v>9.3922651933701668E-4</c:v>
                </c:pt>
                <c:pt idx="51">
                  <c:v>9.9447513812154684E-4</c:v>
                </c:pt>
                <c:pt idx="52">
                  <c:v>1.1049723756906078E-3</c:v>
                </c:pt>
                <c:pt idx="53">
                  <c:v>1.2430939226519338E-3</c:v>
                </c:pt>
                <c:pt idx="54">
                  <c:v>1.3812154696132596E-3</c:v>
                </c:pt>
                <c:pt idx="55">
                  <c:v>1.5193370165745858E-3</c:v>
                </c:pt>
                <c:pt idx="56">
                  <c:v>1.6574585635359116E-3</c:v>
                </c:pt>
                <c:pt idx="57">
                  <c:v>1.7955801104972376E-3</c:v>
                </c:pt>
                <c:pt idx="58">
                  <c:v>1.9337016574585634E-3</c:v>
                </c:pt>
                <c:pt idx="59">
                  <c:v>2.0718232044198894E-3</c:v>
                </c:pt>
                <c:pt idx="60">
                  <c:v>2.2099447513812156E-3</c:v>
                </c:pt>
                <c:pt idx="61">
                  <c:v>2.4861878453038676E-3</c:v>
                </c:pt>
                <c:pt idx="62">
                  <c:v>2.7624309392265192E-3</c:v>
                </c:pt>
                <c:pt idx="63">
                  <c:v>3.0386740331491717E-3</c:v>
                </c:pt>
                <c:pt idx="64">
                  <c:v>3.3149171270718232E-3</c:v>
                </c:pt>
                <c:pt idx="65">
                  <c:v>3.5911602209944752E-3</c:v>
                </c:pt>
                <c:pt idx="66">
                  <c:v>3.8674033149171268E-3</c:v>
                </c:pt>
                <c:pt idx="67">
                  <c:v>4.4198895027624313E-3</c:v>
                </c:pt>
                <c:pt idx="68">
                  <c:v>4.9723756906077353E-3</c:v>
                </c:pt>
                <c:pt idx="69" formatCode="0.000">
                  <c:v>5.5248618784530384E-3</c:v>
                </c:pt>
                <c:pt idx="70" formatCode="0.000">
                  <c:v>6.0773480662983433E-3</c:v>
                </c:pt>
                <c:pt idx="71" formatCode="0.000">
                  <c:v>6.6298342541436465E-3</c:v>
                </c:pt>
                <c:pt idx="72" formatCode="0.000">
                  <c:v>7.1823204419889505E-3</c:v>
                </c:pt>
                <c:pt idx="73" formatCode="0.000">
                  <c:v>7.7348066298342536E-3</c:v>
                </c:pt>
                <c:pt idx="74" formatCode="0.000">
                  <c:v>8.2872928176795577E-3</c:v>
                </c:pt>
                <c:pt idx="75" formatCode="0.000">
                  <c:v>8.8397790055248626E-3</c:v>
                </c:pt>
                <c:pt idx="76" formatCode="0.000">
                  <c:v>9.3922651933701657E-3</c:v>
                </c:pt>
                <c:pt idx="77" formatCode="0.000">
                  <c:v>9.9447513812154706E-3</c:v>
                </c:pt>
                <c:pt idx="78" formatCode="0.000">
                  <c:v>1.1049723756906077E-2</c:v>
                </c:pt>
                <c:pt idx="79" formatCode="0.000">
                  <c:v>1.2430939226519336E-2</c:v>
                </c:pt>
                <c:pt idx="80" formatCode="0.000">
                  <c:v>1.3812154696132596E-2</c:v>
                </c:pt>
                <c:pt idx="81" formatCode="0.000">
                  <c:v>1.5193370165745856E-2</c:v>
                </c:pt>
                <c:pt idx="82" formatCode="0.000">
                  <c:v>1.6574585635359115E-2</c:v>
                </c:pt>
                <c:pt idx="83" formatCode="0.000">
                  <c:v>1.7955801104972375E-2</c:v>
                </c:pt>
                <c:pt idx="84" formatCode="0.000">
                  <c:v>1.9337016574585635E-2</c:v>
                </c:pt>
                <c:pt idx="85" formatCode="0.000">
                  <c:v>2.0718232044198894E-2</c:v>
                </c:pt>
                <c:pt idx="86" formatCode="0.000">
                  <c:v>2.2099447513812154E-2</c:v>
                </c:pt>
                <c:pt idx="87" formatCode="0.000">
                  <c:v>2.4861878453038673E-2</c:v>
                </c:pt>
                <c:pt idx="88" formatCode="0.000">
                  <c:v>2.7624309392265192E-2</c:v>
                </c:pt>
                <c:pt idx="89" formatCode="0.000">
                  <c:v>3.0386740331491711E-2</c:v>
                </c:pt>
                <c:pt idx="90" formatCode="0.000">
                  <c:v>3.3149171270718231E-2</c:v>
                </c:pt>
                <c:pt idx="91" formatCode="0.000">
                  <c:v>3.591160220994475E-2</c:v>
                </c:pt>
                <c:pt idx="92" formatCode="0.000">
                  <c:v>3.8674033149171269E-2</c:v>
                </c:pt>
                <c:pt idx="93" formatCode="0.000">
                  <c:v>4.4198895027624308E-2</c:v>
                </c:pt>
                <c:pt idx="94" formatCode="0.000">
                  <c:v>4.9723756906077346E-2</c:v>
                </c:pt>
                <c:pt idx="95" formatCode="0.000">
                  <c:v>5.5248618784530384E-2</c:v>
                </c:pt>
                <c:pt idx="96" formatCode="0.000">
                  <c:v>6.0773480662983423E-2</c:v>
                </c:pt>
                <c:pt idx="97" formatCode="0.000">
                  <c:v>6.6298342541436461E-2</c:v>
                </c:pt>
                <c:pt idx="98" formatCode="0.000">
                  <c:v>7.18232044198895E-2</c:v>
                </c:pt>
                <c:pt idx="99" formatCode="0.000">
                  <c:v>7.7348066298342538E-2</c:v>
                </c:pt>
                <c:pt idx="100" formatCode="0.000">
                  <c:v>8.2872928176795577E-2</c:v>
                </c:pt>
                <c:pt idx="101" formatCode="0.000">
                  <c:v>8.8397790055248615E-2</c:v>
                </c:pt>
                <c:pt idx="102" formatCode="0.000">
                  <c:v>9.3922651933701654E-2</c:v>
                </c:pt>
                <c:pt idx="103" formatCode="0.000">
                  <c:v>9.9447513812154692E-2</c:v>
                </c:pt>
                <c:pt idx="104" formatCode="0.000">
                  <c:v>0.11049723756906077</c:v>
                </c:pt>
                <c:pt idx="105" formatCode="0.000">
                  <c:v>0.12430939226519337</c:v>
                </c:pt>
                <c:pt idx="106" formatCode="0.000">
                  <c:v>0.13812154696132597</c:v>
                </c:pt>
                <c:pt idx="107" formatCode="0.000">
                  <c:v>0.15193370165745856</c:v>
                </c:pt>
                <c:pt idx="108" formatCode="0.000">
                  <c:v>0.16574585635359115</c:v>
                </c:pt>
                <c:pt idx="109" formatCode="0.000">
                  <c:v>0.17955801104972377</c:v>
                </c:pt>
                <c:pt idx="110" formatCode="0.000">
                  <c:v>0.19337016574585636</c:v>
                </c:pt>
                <c:pt idx="111" formatCode="0.000">
                  <c:v>0.20718232044198895</c:v>
                </c:pt>
                <c:pt idx="112" formatCode="0.000">
                  <c:v>0.22099447513812154</c:v>
                </c:pt>
                <c:pt idx="113" formatCode="0.000">
                  <c:v>0.24861878453038674</c:v>
                </c:pt>
                <c:pt idx="114" formatCode="0.000">
                  <c:v>0.27624309392265195</c:v>
                </c:pt>
                <c:pt idx="115" formatCode="0.000">
                  <c:v>0.30386740331491713</c:v>
                </c:pt>
                <c:pt idx="116" formatCode="0.000">
                  <c:v>0.33149171270718231</c:v>
                </c:pt>
                <c:pt idx="117" formatCode="0.000">
                  <c:v>0.35911602209944754</c:v>
                </c:pt>
                <c:pt idx="118" formatCode="0.000">
                  <c:v>0.38674033149171272</c:v>
                </c:pt>
                <c:pt idx="119" formatCode="0.000">
                  <c:v>0.44198895027624308</c:v>
                </c:pt>
                <c:pt idx="120" formatCode="0.000">
                  <c:v>0.49723756906077349</c:v>
                </c:pt>
                <c:pt idx="121" formatCode="0.000">
                  <c:v>0.5524861878453039</c:v>
                </c:pt>
                <c:pt idx="122" formatCode="0.000">
                  <c:v>0.60773480662983426</c:v>
                </c:pt>
                <c:pt idx="123" formatCode="0.000">
                  <c:v>0.66298342541436461</c:v>
                </c:pt>
                <c:pt idx="124" formatCode="0.000">
                  <c:v>0.71823204419889508</c:v>
                </c:pt>
                <c:pt idx="125" formatCode="0.000">
                  <c:v>0.77348066298342544</c:v>
                </c:pt>
                <c:pt idx="126" formatCode="0.000">
                  <c:v>0.82872928176795579</c:v>
                </c:pt>
                <c:pt idx="127" formatCode="0.000">
                  <c:v>0.88397790055248615</c:v>
                </c:pt>
                <c:pt idx="128" formatCode="0.000">
                  <c:v>0.93922651933701662</c:v>
                </c:pt>
                <c:pt idx="129" formatCode="0.000">
                  <c:v>0.99447513812154698</c:v>
                </c:pt>
                <c:pt idx="130" formatCode="0.000">
                  <c:v>1.1049723756906078</c:v>
                </c:pt>
                <c:pt idx="131" formatCode="0.000">
                  <c:v>1.2430939226519337</c:v>
                </c:pt>
                <c:pt idx="132" formatCode="0.000">
                  <c:v>1.3812154696132597</c:v>
                </c:pt>
                <c:pt idx="133" formatCode="0.000">
                  <c:v>1.5193370165745856</c:v>
                </c:pt>
                <c:pt idx="134" formatCode="0.000">
                  <c:v>1.6574585635359116</c:v>
                </c:pt>
                <c:pt idx="135" formatCode="0.000">
                  <c:v>1.7955801104972375</c:v>
                </c:pt>
                <c:pt idx="136" formatCode="0.000">
                  <c:v>1.9337016574585635</c:v>
                </c:pt>
                <c:pt idx="137" formatCode="0.000">
                  <c:v>2.0718232044198897</c:v>
                </c:pt>
                <c:pt idx="138" formatCode="0.000">
                  <c:v>2.2099447513812156</c:v>
                </c:pt>
                <c:pt idx="139" formatCode="0.000">
                  <c:v>2.4861878453038675</c:v>
                </c:pt>
                <c:pt idx="140" formatCode="0.000">
                  <c:v>2.7624309392265194</c:v>
                </c:pt>
                <c:pt idx="141" formatCode="0.000">
                  <c:v>3.0386740331491713</c:v>
                </c:pt>
                <c:pt idx="142" formatCode="0.000">
                  <c:v>3.3149171270718232</c:v>
                </c:pt>
                <c:pt idx="143" formatCode="0.000">
                  <c:v>3.5911602209944751</c:v>
                </c:pt>
                <c:pt idx="144" formatCode="0.000">
                  <c:v>3.867403314917127</c:v>
                </c:pt>
                <c:pt idx="145" formatCode="0.000">
                  <c:v>4.4198895027624312</c:v>
                </c:pt>
                <c:pt idx="146" formatCode="0.000">
                  <c:v>4.972375690607735</c:v>
                </c:pt>
                <c:pt idx="147" formatCode="0.000">
                  <c:v>5.5248618784530388</c:v>
                </c:pt>
                <c:pt idx="148" formatCode="0.000">
                  <c:v>6.0773480662983426</c:v>
                </c:pt>
                <c:pt idx="149" formatCode="0.000">
                  <c:v>6.6298342541436464</c:v>
                </c:pt>
                <c:pt idx="150" formatCode="0.000">
                  <c:v>7.1823204419889501</c:v>
                </c:pt>
                <c:pt idx="151" formatCode="0.000">
                  <c:v>7.7348066298342539</c:v>
                </c:pt>
                <c:pt idx="152" formatCode="0.000">
                  <c:v>8.2872928176795586</c:v>
                </c:pt>
                <c:pt idx="153" formatCode="0.000">
                  <c:v>8.8397790055248624</c:v>
                </c:pt>
                <c:pt idx="154" formatCode="0.000">
                  <c:v>9.3922651933701662</c:v>
                </c:pt>
                <c:pt idx="155" formatCode="0.000">
                  <c:v>9.94475138121547</c:v>
                </c:pt>
                <c:pt idx="156" formatCode="0.000">
                  <c:v>11.049723756906078</c:v>
                </c:pt>
                <c:pt idx="157" formatCode="0.000">
                  <c:v>12.430939226519337</c:v>
                </c:pt>
                <c:pt idx="158" formatCode="0.000">
                  <c:v>13.812154696132596</c:v>
                </c:pt>
                <c:pt idx="159" formatCode="0.000">
                  <c:v>15.193370165745856</c:v>
                </c:pt>
                <c:pt idx="160" formatCode="0.000">
                  <c:v>16.574585635359117</c:v>
                </c:pt>
                <c:pt idx="161" formatCode="0.000">
                  <c:v>17.955801104972377</c:v>
                </c:pt>
                <c:pt idx="162" formatCode="0.000">
                  <c:v>19.337016574585636</c:v>
                </c:pt>
                <c:pt idx="163" formatCode="0.000">
                  <c:v>20.718232044198896</c:v>
                </c:pt>
                <c:pt idx="164" formatCode="0.000">
                  <c:v>22.099447513812155</c:v>
                </c:pt>
                <c:pt idx="165" formatCode="0.000">
                  <c:v>24.861878453038674</c:v>
                </c:pt>
                <c:pt idx="166" formatCode="0.000">
                  <c:v>27.624309392265193</c:v>
                </c:pt>
                <c:pt idx="167" formatCode="0.000">
                  <c:v>30.386740331491712</c:v>
                </c:pt>
                <c:pt idx="168" formatCode="0.000">
                  <c:v>33.149171270718234</c:v>
                </c:pt>
                <c:pt idx="169" formatCode="0.000">
                  <c:v>35.911602209944753</c:v>
                </c:pt>
                <c:pt idx="170" formatCode="0.000">
                  <c:v>38.674033149171272</c:v>
                </c:pt>
                <c:pt idx="171" formatCode="0.000">
                  <c:v>44.19889502762431</c:v>
                </c:pt>
                <c:pt idx="172" formatCode="0.000">
                  <c:v>49.723756906077348</c:v>
                </c:pt>
                <c:pt idx="173" formatCode="0.000">
                  <c:v>55.248618784530386</c:v>
                </c:pt>
                <c:pt idx="174" formatCode="0.000">
                  <c:v>60.773480662983424</c:v>
                </c:pt>
                <c:pt idx="175" formatCode="0.000">
                  <c:v>66.298342541436469</c:v>
                </c:pt>
                <c:pt idx="176" formatCode="0.000">
                  <c:v>71.823204419889507</c:v>
                </c:pt>
                <c:pt idx="177" formatCode="0.000">
                  <c:v>77.348066298342545</c:v>
                </c:pt>
                <c:pt idx="178" formatCode="0.000">
                  <c:v>82.872928176795583</c:v>
                </c:pt>
                <c:pt idx="179" formatCode="0.000">
                  <c:v>88.39779005524862</c:v>
                </c:pt>
                <c:pt idx="180" formatCode="0.000">
                  <c:v>93.922651933701658</c:v>
                </c:pt>
                <c:pt idx="181" formatCode="0.000">
                  <c:v>99.447513812154696</c:v>
                </c:pt>
                <c:pt idx="182" formatCode="0.000">
                  <c:v>110.49723756906077</c:v>
                </c:pt>
                <c:pt idx="183" formatCode="0.000">
                  <c:v>124.30939226519337</c:v>
                </c:pt>
                <c:pt idx="184" formatCode="0.000">
                  <c:v>138.12154696132598</c:v>
                </c:pt>
                <c:pt idx="185" formatCode="0.000">
                  <c:v>151.93370165745856</c:v>
                </c:pt>
                <c:pt idx="186" formatCode="0.000">
                  <c:v>165.74585635359117</c:v>
                </c:pt>
                <c:pt idx="187" formatCode="0.000">
                  <c:v>179.55801104972375</c:v>
                </c:pt>
                <c:pt idx="188" formatCode="0.000">
                  <c:v>193.37016574585635</c:v>
                </c:pt>
                <c:pt idx="189" formatCode="0.000">
                  <c:v>207.18232044198896</c:v>
                </c:pt>
                <c:pt idx="190" formatCode="0.000">
                  <c:v>220.99447513812154</c:v>
                </c:pt>
                <c:pt idx="191" formatCode="0.000">
                  <c:v>248.61878453038673</c:v>
                </c:pt>
                <c:pt idx="192" formatCode="0.000">
                  <c:v>276.24309392265195</c:v>
                </c:pt>
                <c:pt idx="193" formatCode="0.000">
                  <c:v>303.86740331491711</c:v>
                </c:pt>
                <c:pt idx="194" formatCode="0.000">
                  <c:v>331.49171270718233</c:v>
                </c:pt>
                <c:pt idx="195" formatCode="0.000">
                  <c:v>359.11602209944749</c:v>
                </c:pt>
                <c:pt idx="196" formatCode="0.000">
                  <c:v>386.74033149171271</c:v>
                </c:pt>
                <c:pt idx="197" formatCode="0.000">
                  <c:v>441.98895027624309</c:v>
                </c:pt>
                <c:pt idx="198" formatCode="0.000">
                  <c:v>497.23756906077347</c:v>
                </c:pt>
                <c:pt idx="199" formatCode="0.000">
                  <c:v>552.4861878453039</c:v>
                </c:pt>
                <c:pt idx="200" formatCode="0.000">
                  <c:v>607.73480662983422</c:v>
                </c:pt>
                <c:pt idx="201" formatCode="0.000">
                  <c:v>662.98342541436466</c:v>
                </c:pt>
                <c:pt idx="202" formatCode="0.000">
                  <c:v>718.23204419889498</c:v>
                </c:pt>
                <c:pt idx="203" formatCode="0.000">
                  <c:v>773.48066298342542</c:v>
                </c:pt>
                <c:pt idx="204" formatCode="0.000">
                  <c:v>828.72928176795585</c:v>
                </c:pt>
                <c:pt idx="205" formatCode="0.000">
                  <c:v>883.97790055248618</c:v>
                </c:pt>
                <c:pt idx="206" formatCode="0.000">
                  <c:v>939.22651933701661</c:v>
                </c:pt>
                <c:pt idx="207" formatCode="0.000">
                  <c:v>994.47513812154693</c:v>
                </c:pt>
                <c:pt idx="208" formatCode="0.000">
                  <c:v>1000</c:v>
                </c:pt>
              </c:numCache>
            </c:numRef>
          </c:xVal>
          <c:yVal>
            <c:numRef>
              <c:f>srim181Ta_Si!$G$20:$G$228</c:f>
              <c:numCache>
                <c:formatCode>0.000E+00</c:formatCode>
                <c:ptCount val="209"/>
                <c:pt idx="0">
                  <c:v>2.9241999999999999</c:v>
                </c:pt>
                <c:pt idx="1">
                  <c:v>3.1015000000000001</c:v>
                </c:pt>
                <c:pt idx="2">
                  <c:v>3.2671999999999999</c:v>
                </c:pt>
                <c:pt idx="3">
                  <c:v>3.4224000000000001</c:v>
                </c:pt>
                <c:pt idx="4">
                  <c:v>3.5701999999999998</c:v>
                </c:pt>
                <c:pt idx="5">
                  <c:v>3.7086999999999999</c:v>
                </c:pt>
                <c:pt idx="6">
                  <c:v>3.8418000000000001</c:v>
                </c:pt>
                <c:pt idx="7">
                  <c:v>3.9677000000000002</c:v>
                </c:pt>
                <c:pt idx="8">
                  <c:v>4.0892999999999997</c:v>
                </c:pt>
                <c:pt idx="9">
                  <c:v>4.3167999999999997</c:v>
                </c:pt>
                <c:pt idx="10">
                  <c:v>4.5274999999999999</c:v>
                </c:pt>
                <c:pt idx="11">
                  <c:v>4.7245999999999997</c:v>
                </c:pt>
                <c:pt idx="12">
                  <c:v>4.9090999999999996</c:v>
                </c:pt>
                <c:pt idx="13">
                  <c:v>5.0829999999999993</c:v>
                </c:pt>
                <c:pt idx="14">
                  <c:v>5.2476000000000003</c:v>
                </c:pt>
                <c:pt idx="15">
                  <c:v>5.5514000000000001</c:v>
                </c:pt>
                <c:pt idx="16">
                  <c:v>5.8289</c:v>
                </c:pt>
                <c:pt idx="17">
                  <c:v>6.0834000000000001</c:v>
                </c:pt>
                <c:pt idx="18">
                  <c:v>6.3187999999999995</c:v>
                </c:pt>
                <c:pt idx="19">
                  <c:v>6.5385</c:v>
                </c:pt>
                <c:pt idx="20">
                  <c:v>6.7423999999999999</c:v>
                </c:pt>
                <c:pt idx="21">
                  <c:v>6.9357000000000006</c:v>
                </c:pt>
                <c:pt idx="22">
                  <c:v>7.1163999999999996</c:v>
                </c:pt>
                <c:pt idx="23">
                  <c:v>7.2876000000000003</c:v>
                </c:pt>
                <c:pt idx="24">
                  <c:v>7.4502999999999995</c:v>
                </c:pt>
                <c:pt idx="25">
                  <c:v>7.6055999999999999</c:v>
                </c:pt>
                <c:pt idx="26">
                  <c:v>7.8930999999999996</c:v>
                </c:pt>
                <c:pt idx="27">
                  <c:v>8.2195</c:v>
                </c:pt>
                <c:pt idx="28">
                  <c:v>8.5142000000000007</c:v>
                </c:pt>
                <c:pt idx="29">
                  <c:v>8.7834000000000003</c:v>
                </c:pt>
                <c:pt idx="30">
                  <c:v>9.0303000000000004</c:v>
                </c:pt>
                <c:pt idx="31">
                  <c:v>9.2591000000000001</c:v>
                </c:pt>
                <c:pt idx="32">
                  <c:v>9.4708000000000006</c:v>
                </c:pt>
                <c:pt idx="33">
                  <c:v>9.6677</c:v>
                </c:pt>
                <c:pt idx="34">
                  <c:v>9.8527000000000005</c:v>
                </c:pt>
                <c:pt idx="35">
                  <c:v>10.1896</c:v>
                </c:pt>
                <c:pt idx="36">
                  <c:v>10.489000000000001</c:v>
                </c:pt>
                <c:pt idx="37">
                  <c:v>10.7593</c:v>
                </c:pt>
                <c:pt idx="38">
                  <c:v>11.0068</c:v>
                </c:pt>
                <c:pt idx="39">
                  <c:v>11.224600000000001</c:v>
                </c:pt>
                <c:pt idx="40">
                  <c:v>11.430999999999999</c:v>
                </c:pt>
                <c:pt idx="41">
                  <c:v>11.790000000000001</c:v>
                </c:pt>
                <c:pt idx="42">
                  <c:v>12.105</c:v>
                </c:pt>
                <c:pt idx="43">
                  <c:v>12.375999999999999</c:v>
                </c:pt>
                <c:pt idx="44">
                  <c:v>12.614999999999998</c:v>
                </c:pt>
                <c:pt idx="45">
                  <c:v>12.831</c:v>
                </c:pt>
                <c:pt idx="46">
                  <c:v>13.014000000000001</c:v>
                </c:pt>
                <c:pt idx="47">
                  <c:v>13.186</c:v>
                </c:pt>
                <c:pt idx="48">
                  <c:v>13.345000000000001</c:v>
                </c:pt>
                <c:pt idx="49">
                  <c:v>13.483000000000001</c:v>
                </c:pt>
                <c:pt idx="50">
                  <c:v>13.610000000000001</c:v>
                </c:pt>
                <c:pt idx="51">
                  <c:v>13.725</c:v>
                </c:pt>
                <c:pt idx="52">
                  <c:v>13.932</c:v>
                </c:pt>
                <c:pt idx="53">
                  <c:v>14.145</c:v>
                </c:pt>
                <c:pt idx="54">
                  <c:v>14.321999999999999</c:v>
                </c:pt>
                <c:pt idx="55">
                  <c:v>14.464</c:v>
                </c:pt>
                <c:pt idx="56">
                  <c:v>14.582000000000001</c:v>
                </c:pt>
                <c:pt idx="57">
                  <c:v>14.686999999999999</c:v>
                </c:pt>
                <c:pt idx="58">
                  <c:v>14.767999999999999</c:v>
                </c:pt>
                <c:pt idx="59">
                  <c:v>14.952</c:v>
                </c:pt>
                <c:pt idx="60">
                  <c:v>15.16</c:v>
                </c:pt>
                <c:pt idx="61">
                  <c:v>15.411000000000001</c:v>
                </c:pt>
                <c:pt idx="62">
                  <c:v>15.511000000000001</c:v>
                </c:pt>
                <c:pt idx="63">
                  <c:v>15.519</c:v>
                </c:pt>
                <c:pt idx="64">
                  <c:v>15.482999999999999</c:v>
                </c:pt>
                <c:pt idx="65">
                  <c:v>15.434999999999999</c:v>
                </c:pt>
                <c:pt idx="66">
                  <c:v>15.376000000000001</c:v>
                </c:pt>
                <c:pt idx="67">
                  <c:v>15.273999999999999</c:v>
                </c:pt>
                <c:pt idx="68">
                  <c:v>15.189</c:v>
                </c:pt>
                <c:pt idx="69">
                  <c:v>15.137</c:v>
                </c:pt>
                <c:pt idx="70">
                  <c:v>15.09</c:v>
                </c:pt>
                <c:pt idx="71">
                  <c:v>15.07</c:v>
                </c:pt>
                <c:pt idx="72">
                  <c:v>15.054</c:v>
                </c:pt>
                <c:pt idx="73">
                  <c:v>15.037000000000001</c:v>
                </c:pt>
                <c:pt idx="74">
                  <c:v>15.036999999999999</c:v>
                </c:pt>
                <c:pt idx="75">
                  <c:v>15.032</c:v>
                </c:pt>
                <c:pt idx="76">
                  <c:v>15.029</c:v>
                </c:pt>
                <c:pt idx="77">
                  <c:v>15.027999999999999</c:v>
                </c:pt>
                <c:pt idx="78">
                  <c:v>15.026999999999999</c:v>
                </c:pt>
                <c:pt idx="79">
                  <c:v>15.024000000000001</c:v>
                </c:pt>
                <c:pt idx="80">
                  <c:v>15.02</c:v>
                </c:pt>
                <c:pt idx="81">
                  <c:v>15.015000000000001</c:v>
                </c:pt>
                <c:pt idx="82">
                  <c:v>15.010999999999999</c:v>
                </c:pt>
                <c:pt idx="83">
                  <c:v>15.006</c:v>
                </c:pt>
                <c:pt idx="84">
                  <c:v>15.003</c:v>
                </c:pt>
                <c:pt idx="85">
                  <c:v>15.004</c:v>
                </c:pt>
                <c:pt idx="86">
                  <c:v>15.007000000000001</c:v>
                </c:pt>
                <c:pt idx="87">
                  <c:v>15.026</c:v>
                </c:pt>
                <c:pt idx="88">
                  <c:v>15.062999999999999</c:v>
                </c:pt>
                <c:pt idx="89">
                  <c:v>15.12</c:v>
                </c:pt>
                <c:pt idx="90">
                  <c:v>15.198</c:v>
                </c:pt>
                <c:pt idx="91">
                  <c:v>15.298</c:v>
                </c:pt>
                <c:pt idx="92">
                  <c:v>15.420999999999999</c:v>
                </c:pt>
                <c:pt idx="93">
                  <c:v>15.716000000000001</c:v>
                </c:pt>
                <c:pt idx="94">
                  <c:v>16.079999999999998</c:v>
                </c:pt>
                <c:pt idx="95">
                  <c:v>16.501000000000001</c:v>
                </c:pt>
                <c:pt idx="96">
                  <c:v>16.968</c:v>
                </c:pt>
                <c:pt idx="97">
                  <c:v>17.474</c:v>
                </c:pt>
                <c:pt idx="98">
                  <c:v>18.015000000000001</c:v>
                </c:pt>
                <c:pt idx="99">
                  <c:v>18.564999999999998</c:v>
                </c:pt>
                <c:pt idx="100">
                  <c:v>19.132999999999999</c:v>
                </c:pt>
                <c:pt idx="101">
                  <c:v>19.715</c:v>
                </c:pt>
                <c:pt idx="102">
                  <c:v>20.298999999999999</c:v>
                </c:pt>
                <c:pt idx="103">
                  <c:v>20.874000000000002</c:v>
                </c:pt>
                <c:pt idx="104">
                  <c:v>22.03</c:v>
                </c:pt>
                <c:pt idx="105">
                  <c:v>23.445999999999998</c:v>
                </c:pt>
                <c:pt idx="106">
                  <c:v>24.815999999999999</c:v>
                </c:pt>
                <c:pt idx="107">
                  <c:v>26.121000000000002</c:v>
                </c:pt>
                <c:pt idx="108">
                  <c:v>27.367999999999999</c:v>
                </c:pt>
                <c:pt idx="109">
                  <c:v>28.551000000000002</c:v>
                </c:pt>
                <c:pt idx="110">
                  <c:v>29.687999999999999</c:v>
                </c:pt>
                <c:pt idx="111">
                  <c:v>30.786000000000001</c:v>
                </c:pt>
                <c:pt idx="112">
                  <c:v>31.824000000000002</c:v>
                </c:pt>
                <c:pt idx="113">
                  <c:v>33.792000000000002</c:v>
                </c:pt>
                <c:pt idx="114">
                  <c:v>35.623999999999995</c:v>
                </c:pt>
                <c:pt idx="115">
                  <c:v>37.343999999999994</c:v>
                </c:pt>
                <c:pt idx="116">
                  <c:v>38.967999999999996</c:v>
                </c:pt>
                <c:pt idx="117">
                  <c:v>40.513000000000005</c:v>
                </c:pt>
                <c:pt idx="118">
                  <c:v>41.987000000000002</c:v>
                </c:pt>
                <c:pt idx="119">
                  <c:v>44.756999999999998</c:v>
                </c:pt>
                <c:pt idx="120">
                  <c:v>47.327800000000003</c:v>
                </c:pt>
                <c:pt idx="121">
                  <c:v>49.734099999999998</c:v>
                </c:pt>
                <c:pt idx="122">
                  <c:v>51.992199999999997</c:v>
                </c:pt>
                <c:pt idx="123">
                  <c:v>54.119199999999999</c:v>
                </c:pt>
                <c:pt idx="124">
                  <c:v>56.133400000000002</c:v>
                </c:pt>
                <c:pt idx="125">
                  <c:v>58.033299999999997</c:v>
                </c:pt>
                <c:pt idx="126">
                  <c:v>59.837899999999998</c:v>
                </c:pt>
                <c:pt idx="127">
                  <c:v>61.5364</c:v>
                </c:pt>
                <c:pt idx="128">
                  <c:v>63.158100000000005</c:v>
                </c:pt>
                <c:pt idx="129">
                  <c:v>64.692599999999999</c:v>
                </c:pt>
                <c:pt idx="130">
                  <c:v>67.528500000000008</c:v>
                </c:pt>
                <c:pt idx="131">
                  <c:v>70.693100000000001</c:v>
                </c:pt>
                <c:pt idx="132">
                  <c:v>73.465899999999991</c:v>
                </c:pt>
                <c:pt idx="133">
                  <c:v>75.904699999999991</c:v>
                </c:pt>
                <c:pt idx="134">
                  <c:v>78.048199999999994</c:v>
                </c:pt>
                <c:pt idx="135">
                  <c:v>79.935400000000001</c:v>
                </c:pt>
                <c:pt idx="136">
                  <c:v>81.595500000000001</c:v>
                </c:pt>
                <c:pt idx="137">
                  <c:v>83.088000000000008</c:v>
                </c:pt>
                <c:pt idx="138">
                  <c:v>84.182400000000001</c:v>
                </c:pt>
                <c:pt idx="139">
                  <c:v>85.246099999999998</c:v>
                </c:pt>
                <c:pt idx="140">
                  <c:v>86.334499999999991</c:v>
                </c:pt>
                <c:pt idx="141">
                  <c:v>87.0565</c:v>
                </c:pt>
                <c:pt idx="142">
                  <c:v>87.481200000000001</c:v>
                </c:pt>
                <c:pt idx="143">
                  <c:v>87.678100000000001</c:v>
                </c:pt>
                <c:pt idx="144">
                  <c:v>87.696699999999993</c:v>
                </c:pt>
                <c:pt idx="145">
                  <c:v>87.347799999999992</c:v>
                </c:pt>
                <c:pt idx="146">
                  <c:v>86.642799999999994</c:v>
                </c:pt>
                <c:pt idx="147">
                  <c:v>85.740499999999997</c:v>
                </c:pt>
                <c:pt idx="148">
                  <c:v>84.720299999999995</c:v>
                </c:pt>
                <c:pt idx="149">
                  <c:v>83.641599999999997</c:v>
                </c:pt>
                <c:pt idx="150">
                  <c:v>82.554200000000009</c:v>
                </c:pt>
                <c:pt idx="151">
                  <c:v>81.457790000000003</c:v>
                </c:pt>
                <c:pt idx="152">
                  <c:v>80.392150000000001</c:v>
                </c:pt>
                <c:pt idx="153">
                  <c:v>79.357159999999993</c:v>
                </c:pt>
                <c:pt idx="154">
                  <c:v>78.342710000000011</c:v>
                </c:pt>
                <c:pt idx="155">
                  <c:v>77.378720000000001</c:v>
                </c:pt>
                <c:pt idx="156">
                  <c:v>75.551850000000002</c:v>
                </c:pt>
                <c:pt idx="157">
                  <c:v>73.45487</c:v>
                </c:pt>
                <c:pt idx="158">
                  <c:v>71.549179999999993</c:v>
                </c:pt>
                <c:pt idx="159">
                  <c:v>69.794460000000001</c:v>
                </c:pt>
                <c:pt idx="160">
                  <c:v>68.160470000000004</c:v>
                </c:pt>
                <c:pt idx="161">
                  <c:v>66.617059999999995</c:v>
                </c:pt>
                <c:pt idx="162">
                  <c:v>65.144099999999995</c:v>
                </c:pt>
                <c:pt idx="163">
                  <c:v>63.73151</c:v>
                </c:pt>
                <c:pt idx="164">
                  <c:v>62.349220000000003</c:v>
                </c:pt>
                <c:pt idx="165">
                  <c:v>59.675359999999998</c:v>
                </c:pt>
                <c:pt idx="166">
                  <c:v>57.06223</c:v>
                </c:pt>
                <c:pt idx="167">
                  <c:v>54.489620000000002</c:v>
                </c:pt>
                <c:pt idx="168">
                  <c:v>52.117430000000006</c:v>
                </c:pt>
                <c:pt idx="169">
                  <c:v>49.96555</c:v>
                </c:pt>
                <c:pt idx="170">
                  <c:v>48.003929999999997</c:v>
                </c:pt>
                <c:pt idx="171">
                  <c:v>44.581250000000004</c:v>
                </c:pt>
                <c:pt idx="172">
                  <c:v>41.679139999999997</c:v>
                </c:pt>
                <c:pt idx="173">
                  <c:v>39.187429999999999</c:v>
                </c:pt>
                <c:pt idx="174">
                  <c:v>37.026009999999999</c:v>
                </c:pt>
                <c:pt idx="175">
                  <c:v>35.134809999999995</c:v>
                </c:pt>
                <c:pt idx="176">
                  <c:v>33.463790000000003</c:v>
                </c:pt>
                <c:pt idx="177">
                  <c:v>31.982899999999997</c:v>
                </c:pt>
                <c:pt idx="178">
                  <c:v>30.65213</c:v>
                </c:pt>
                <c:pt idx="179">
                  <c:v>29.451450000000001</c:v>
                </c:pt>
                <c:pt idx="180">
                  <c:v>28.370840000000001</c:v>
                </c:pt>
                <c:pt idx="181">
                  <c:v>27.380300000000002</c:v>
                </c:pt>
                <c:pt idx="182">
                  <c:v>25.659368999999998</c:v>
                </c:pt>
                <c:pt idx="183">
                  <c:v>23.868427000000001</c:v>
                </c:pt>
                <c:pt idx="184">
                  <c:v>22.377663999999999</c:v>
                </c:pt>
                <c:pt idx="185">
                  <c:v>21.127033000000001</c:v>
                </c:pt>
                <c:pt idx="186">
                  <c:v>20.056502000000002</c:v>
                </c:pt>
                <c:pt idx="187">
                  <c:v>19.136047999999999</c:v>
                </c:pt>
                <c:pt idx="188">
                  <c:v>18.325655999999999</c:v>
                </c:pt>
                <c:pt idx="189">
                  <c:v>17.625313999999999</c:v>
                </c:pt>
                <c:pt idx="190">
                  <c:v>16.995011999999999</c:v>
                </c:pt>
                <c:pt idx="191">
                  <c:v>15.934505</c:v>
                </c:pt>
                <c:pt idx="192">
                  <c:v>15.054094000000001</c:v>
                </c:pt>
                <c:pt idx="193">
                  <c:v>14.323755</c:v>
                </c:pt>
                <c:pt idx="194">
                  <c:v>13.713469000000002</c:v>
                </c:pt>
                <c:pt idx="195">
                  <c:v>13.193225</c:v>
                </c:pt>
                <c:pt idx="196">
                  <c:v>12.753015</c:v>
                </c:pt>
                <c:pt idx="197">
                  <c:v>12.02267</c:v>
                </c:pt>
                <c:pt idx="198">
                  <c:v>11.462398</c:v>
                </c:pt>
                <c:pt idx="199">
                  <c:v>11.022178</c:v>
                </c:pt>
                <c:pt idx="200">
                  <c:v>10.661996</c:v>
                </c:pt>
                <c:pt idx="201">
                  <c:v>10.361844</c:v>
                </c:pt>
                <c:pt idx="202">
                  <c:v>10.121713</c:v>
                </c:pt>
                <c:pt idx="203">
                  <c:v>9.9146010000000011</c:v>
                </c:pt>
                <c:pt idx="204">
                  <c:v>9.7405030000000004</c:v>
                </c:pt>
                <c:pt idx="205">
                  <c:v>9.5934170000000005</c:v>
                </c:pt>
                <c:pt idx="206">
                  <c:v>9.4673400000000001</c:v>
                </c:pt>
                <c:pt idx="207">
                  <c:v>9.3582709999999985</c:v>
                </c:pt>
                <c:pt idx="208">
                  <c:v>9.3492650000000008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2D3A-4FC2-AE10-A91FCC5171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39831640"/>
        <c:axId val="639839088"/>
      </c:scatterChart>
      <c:valAx>
        <c:axId val="639831640"/>
        <c:scaling>
          <c:logBase val="10"/>
          <c:orientation val="minMax"/>
        </c:scaling>
        <c:delete val="0"/>
        <c:axPos val="b"/>
        <c:majorGridlines>
          <c:spPr>
            <a:ln>
              <a:solidFill>
                <a:schemeClr val="tx1">
                  <a:lumMod val="50000"/>
                  <a:lumOff val="50000"/>
                </a:schemeClr>
              </a:solidFill>
              <a:prstDash val="dash"/>
            </a:ln>
          </c:spPr>
        </c:majorGridlines>
        <c:minorGridlines>
          <c:spPr>
            <a:ln>
              <a:solidFill>
                <a:srgbClr val="CCECFF"/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E</a:t>
                </a:r>
                <a:r>
                  <a:rPr lang="en-US" baseline="0"/>
                  <a:t> beam</a:t>
                </a:r>
                <a:r>
                  <a:rPr lang="en-US"/>
                  <a:t> [MeV/A]</a:t>
                </a:r>
                <a:endParaRPr lang="ja-JP"/>
              </a:p>
            </c:rich>
          </c:tx>
          <c:layout>
            <c:manualLayout>
              <c:xMode val="edge"/>
              <c:yMode val="edge"/>
              <c:x val="0.7129419278863911"/>
              <c:y val="0.87084520417853872"/>
            </c:manualLayout>
          </c:layout>
          <c:overlay val="0"/>
          <c:spPr>
            <a:solidFill>
              <a:schemeClr val="bg1"/>
            </a:solidFill>
          </c:spPr>
        </c:title>
        <c:numFmt formatCode="General" sourceLinked="0"/>
        <c:majorTickMark val="cross"/>
        <c:minorTickMark val="in"/>
        <c:tickLblPos val="nextTo"/>
        <c:txPr>
          <a:bodyPr/>
          <a:lstStyle/>
          <a:p>
            <a:pPr>
              <a:defRPr b="1"/>
            </a:pPr>
            <a:endParaRPr lang="ja-JP"/>
          </a:p>
        </c:txPr>
        <c:crossAx val="639839088"/>
        <c:crosses val="autoZero"/>
        <c:crossBetween val="midCat"/>
        <c:majorUnit val="10"/>
      </c:valAx>
      <c:valAx>
        <c:axId val="639839088"/>
        <c:scaling>
          <c:logBase val="10"/>
          <c:orientation val="minMax"/>
          <c:min val="1.0000000000000005E-2"/>
        </c:scaling>
        <c:delete val="0"/>
        <c:axPos val="l"/>
        <c:majorGridlines>
          <c:spPr>
            <a:ln w="12700">
              <a:solidFill>
                <a:schemeClr val="tx2"/>
              </a:solidFill>
              <a:prstDash val="sysDash"/>
            </a:ln>
          </c:spPr>
        </c:majorGridlines>
        <c:minorGridlines>
          <c:spPr>
            <a:ln>
              <a:solidFill>
                <a:schemeClr val="tx2">
                  <a:lumMod val="20000"/>
                  <a:lumOff val="80000"/>
                </a:schemeClr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>
                    <a:solidFill>
                      <a:schemeClr val="tx1"/>
                    </a:solidFill>
                  </a:defRPr>
                </a:pPr>
                <a:r>
                  <a:rPr lang="en-US">
                    <a:solidFill>
                      <a:schemeClr val="tx1"/>
                    </a:solidFill>
                  </a:rPr>
                  <a:t>dE/dX [MeV/(mg/cm2)</a:t>
                </a:r>
                <a:r>
                  <a:rPr lang="en-US" altLang="ja-JP">
                    <a:solidFill>
                      <a:schemeClr val="tx1"/>
                    </a:solidFill>
                  </a:rPr>
                  <a:t>]</a:t>
                </a:r>
                <a:endParaRPr lang="ja-JP">
                  <a:solidFill>
                    <a:schemeClr val="tx1"/>
                  </a:solidFill>
                </a:endParaRPr>
              </a:p>
            </c:rich>
          </c:tx>
          <c:layout>
            <c:manualLayout>
              <c:xMode val="edge"/>
              <c:yMode val="edge"/>
              <c:x val="8.9024366357190604E-2"/>
              <c:y val="0.21481273702535544"/>
            </c:manualLayout>
          </c:layout>
          <c:overlay val="0"/>
          <c:spPr>
            <a:solidFill>
              <a:schemeClr val="bg1"/>
            </a:solidFill>
          </c:spPr>
        </c:title>
        <c:numFmt formatCode="General" sourceLinked="0"/>
        <c:majorTickMark val="cross"/>
        <c:minorTickMark val="out"/>
        <c:tickLblPos val="nextTo"/>
        <c:spPr>
          <a:ln>
            <a:solidFill>
              <a:schemeClr val="tx2"/>
            </a:solidFill>
          </a:ln>
        </c:spPr>
        <c:txPr>
          <a:bodyPr/>
          <a:lstStyle/>
          <a:p>
            <a:pPr>
              <a:defRPr b="1">
                <a:solidFill>
                  <a:schemeClr val="tx1"/>
                </a:solidFill>
              </a:defRPr>
            </a:pPr>
            <a:endParaRPr lang="ja-JP"/>
          </a:p>
        </c:txPr>
        <c:crossAx val="639831640"/>
        <c:crosses val="autoZero"/>
        <c:crossBetween val="midCat"/>
      </c:valAx>
      <c:spPr>
        <a:noFill/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70431641007560619"/>
          <c:y val="0.5881920104866778"/>
          <c:w val="0.24938594652854704"/>
          <c:h val="0.15493819682796098"/>
        </c:manualLayout>
      </c:layout>
      <c:overlay val="0"/>
      <c:spPr>
        <a:solidFill>
          <a:schemeClr val="bg1"/>
        </a:solidFill>
        <a:ln>
          <a:noFill/>
        </a:ln>
      </c:spPr>
    </c:legend>
    <c:plotVisOnly val="1"/>
    <c:dispBlanksAs val="gap"/>
    <c:showDLblsOverMax val="0"/>
  </c:chart>
  <c:spPr>
    <a:solidFill>
      <a:schemeClr val="bg1"/>
    </a:solidFill>
    <a:ln w="3175">
      <a:solidFill>
        <a:schemeClr val="tx1">
          <a:lumMod val="50000"/>
          <a:lumOff val="50000"/>
        </a:schemeClr>
      </a:solidFill>
    </a:ln>
  </c:spPr>
  <c:txPr>
    <a:bodyPr/>
    <a:lstStyle/>
    <a:p>
      <a:pPr>
        <a:defRPr baseline="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srim181Ta_Air!$P$5</c:f>
          <c:strCache>
            <c:ptCount val="1"/>
            <c:pt idx="0">
              <c:v>srim181Ta_Air</c:v>
            </c:pt>
          </c:strCache>
        </c:strRef>
      </c:tx>
      <c:layout>
        <c:manualLayout>
          <c:xMode val="edge"/>
          <c:yMode val="edge"/>
          <c:x val="0.10167170191339379"/>
          <c:y val="6.9135802469135796E-2"/>
        </c:manualLayout>
      </c:layout>
      <c:overlay val="1"/>
      <c:spPr>
        <a:solidFill>
          <a:schemeClr val="bg1"/>
        </a:solidFill>
        <a:ln>
          <a:solidFill>
            <a:srgbClr val="00B050"/>
          </a:solidFill>
        </a:ln>
      </c:spPr>
      <c:txPr>
        <a:bodyPr/>
        <a:lstStyle/>
        <a:p>
          <a:pPr>
            <a:defRPr sz="1200"/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5.0907058670898057E-2"/>
          <c:y val="4.1004378353659665E-2"/>
          <c:w val="0.89444707244294086"/>
          <c:h val="0.9081176241858655"/>
        </c:manualLayout>
      </c:layout>
      <c:scatterChart>
        <c:scatterStyle val="lineMarker"/>
        <c:varyColors val="0"/>
        <c:ser>
          <c:idx val="0"/>
          <c:order val="0"/>
          <c:tx>
            <c:v>Range</c:v>
          </c:tx>
          <c:spPr>
            <a:ln>
              <a:solidFill>
                <a:srgbClr val="FF0000"/>
              </a:solidFill>
            </a:ln>
          </c:spPr>
          <c:marker>
            <c:symbol val="circle"/>
            <c:size val="2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srim181Ta_Air!$D$20:$D$228</c:f>
              <c:numCache>
                <c:formatCode>0.00000</c:formatCode>
                <c:ptCount val="209"/>
                <c:pt idx="0">
                  <c:v>1.1049723756906078E-5</c:v>
                </c:pt>
                <c:pt idx="1">
                  <c:v>1.2430939226519336E-5</c:v>
                </c:pt>
                <c:pt idx="2">
                  <c:v>1.3812154696132597E-5</c:v>
                </c:pt>
                <c:pt idx="3">
                  <c:v>1.5193370165745856E-5</c:v>
                </c:pt>
                <c:pt idx="4">
                  <c:v>1.6574585635359117E-5</c:v>
                </c:pt>
                <c:pt idx="5">
                  <c:v>1.7955801104972374E-5</c:v>
                </c:pt>
                <c:pt idx="6">
                  <c:v>1.9337016574585635E-5</c:v>
                </c:pt>
                <c:pt idx="7">
                  <c:v>2.0718232044198896E-5</c:v>
                </c:pt>
                <c:pt idx="8">
                  <c:v>2.2099447513812157E-5</c:v>
                </c:pt>
                <c:pt idx="9">
                  <c:v>2.4861878453038672E-5</c:v>
                </c:pt>
                <c:pt idx="10">
                  <c:v>2.7624309392265193E-5</c:v>
                </c:pt>
                <c:pt idx="11">
                  <c:v>3.0386740331491712E-5</c:v>
                </c:pt>
                <c:pt idx="12">
                  <c:v>3.3149171270718233E-5</c:v>
                </c:pt>
                <c:pt idx="13">
                  <c:v>3.5911602209944748E-5</c:v>
                </c:pt>
                <c:pt idx="14">
                  <c:v>3.867403314917127E-5</c:v>
                </c:pt>
                <c:pt idx="15">
                  <c:v>4.4198895027624314E-5</c:v>
                </c:pt>
                <c:pt idx="16">
                  <c:v>4.9723756906077343E-5</c:v>
                </c:pt>
                <c:pt idx="17">
                  <c:v>5.5248618784530387E-5</c:v>
                </c:pt>
                <c:pt idx="18">
                  <c:v>6.0773480662983424E-5</c:v>
                </c:pt>
                <c:pt idx="19">
                  <c:v>6.6298342541436467E-5</c:v>
                </c:pt>
                <c:pt idx="20">
                  <c:v>7.1823204419889497E-5</c:v>
                </c:pt>
                <c:pt idx="21">
                  <c:v>7.734806629834254E-5</c:v>
                </c:pt>
                <c:pt idx="22">
                  <c:v>8.2872928176795584E-5</c:v>
                </c:pt>
                <c:pt idx="23">
                  <c:v>8.8397790055248627E-5</c:v>
                </c:pt>
                <c:pt idx="24">
                  <c:v>9.3922651933701671E-5</c:v>
                </c:pt>
                <c:pt idx="25">
                  <c:v>9.9447513812154687E-5</c:v>
                </c:pt>
                <c:pt idx="26">
                  <c:v>1.1049723756906077E-4</c:v>
                </c:pt>
                <c:pt idx="27">
                  <c:v>1.2430939226519336E-4</c:v>
                </c:pt>
                <c:pt idx="28">
                  <c:v>1.3812154696132598E-4</c:v>
                </c:pt>
                <c:pt idx="29">
                  <c:v>1.5193370165745857E-4</c:v>
                </c:pt>
                <c:pt idx="30">
                  <c:v>1.6574585635359117E-4</c:v>
                </c:pt>
                <c:pt idx="31">
                  <c:v>1.7955801104972376E-4</c:v>
                </c:pt>
                <c:pt idx="32">
                  <c:v>1.9337016574585638E-4</c:v>
                </c:pt>
                <c:pt idx="33">
                  <c:v>2.0718232044198895E-4</c:v>
                </c:pt>
                <c:pt idx="34">
                  <c:v>2.2099447513812155E-4</c:v>
                </c:pt>
                <c:pt idx="35">
                  <c:v>2.4861878453038671E-4</c:v>
                </c:pt>
                <c:pt idx="36">
                  <c:v>2.7624309392265195E-4</c:v>
                </c:pt>
                <c:pt idx="37">
                  <c:v>3.0386740331491714E-4</c:v>
                </c:pt>
                <c:pt idx="38">
                  <c:v>3.3149171270718233E-4</c:v>
                </c:pt>
                <c:pt idx="39">
                  <c:v>3.5911602209944752E-4</c:v>
                </c:pt>
                <c:pt idx="40">
                  <c:v>3.8674033149171277E-4</c:v>
                </c:pt>
                <c:pt idx="41">
                  <c:v>4.419889502762431E-4</c:v>
                </c:pt>
                <c:pt idx="42">
                  <c:v>4.9723756906077342E-4</c:v>
                </c:pt>
                <c:pt idx="43">
                  <c:v>5.5248618784530391E-4</c:v>
                </c:pt>
                <c:pt idx="44">
                  <c:v>6.0773480662983429E-4</c:v>
                </c:pt>
                <c:pt idx="45">
                  <c:v>6.6298342541436467E-4</c:v>
                </c:pt>
                <c:pt idx="46">
                  <c:v>7.1823204419889505E-4</c:v>
                </c:pt>
                <c:pt idx="47">
                  <c:v>7.7348066298342554E-4</c:v>
                </c:pt>
                <c:pt idx="48">
                  <c:v>8.2872928176795581E-4</c:v>
                </c:pt>
                <c:pt idx="49">
                  <c:v>8.8397790055248619E-4</c:v>
                </c:pt>
                <c:pt idx="50">
                  <c:v>9.3922651933701668E-4</c:v>
                </c:pt>
                <c:pt idx="51">
                  <c:v>9.9447513812154684E-4</c:v>
                </c:pt>
                <c:pt idx="52">
                  <c:v>1.1049723756906078E-3</c:v>
                </c:pt>
                <c:pt idx="53">
                  <c:v>1.2430939226519338E-3</c:v>
                </c:pt>
                <c:pt idx="54">
                  <c:v>1.3812154696132596E-3</c:v>
                </c:pt>
                <c:pt idx="55">
                  <c:v>1.5193370165745858E-3</c:v>
                </c:pt>
                <c:pt idx="56">
                  <c:v>1.6574585635359116E-3</c:v>
                </c:pt>
                <c:pt idx="57">
                  <c:v>1.7955801104972376E-3</c:v>
                </c:pt>
                <c:pt idx="58">
                  <c:v>1.9337016574585634E-3</c:v>
                </c:pt>
                <c:pt idx="59">
                  <c:v>2.0718232044198894E-3</c:v>
                </c:pt>
                <c:pt idx="60">
                  <c:v>2.2099447513812156E-3</c:v>
                </c:pt>
                <c:pt idx="61">
                  <c:v>2.4861878453038676E-3</c:v>
                </c:pt>
                <c:pt idx="62">
                  <c:v>2.7624309392265192E-3</c:v>
                </c:pt>
                <c:pt idx="63">
                  <c:v>3.0386740331491717E-3</c:v>
                </c:pt>
                <c:pt idx="64">
                  <c:v>3.3149171270718232E-3</c:v>
                </c:pt>
                <c:pt idx="65">
                  <c:v>3.5911602209944752E-3</c:v>
                </c:pt>
                <c:pt idx="66">
                  <c:v>3.8674033149171268E-3</c:v>
                </c:pt>
                <c:pt idx="67">
                  <c:v>4.4198895027624313E-3</c:v>
                </c:pt>
                <c:pt idx="68">
                  <c:v>4.9723756906077353E-3</c:v>
                </c:pt>
                <c:pt idx="69" formatCode="0.000">
                  <c:v>5.5248618784530384E-3</c:v>
                </c:pt>
                <c:pt idx="70" formatCode="0.000">
                  <c:v>6.0773480662983433E-3</c:v>
                </c:pt>
                <c:pt idx="71" formatCode="0.000">
                  <c:v>6.6298342541436465E-3</c:v>
                </c:pt>
                <c:pt idx="72" formatCode="0.000">
                  <c:v>7.1823204419889505E-3</c:v>
                </c:pt>
                <c:pt idx="73" formatCode="0.000">
                  <c:v>7.7348066298342536E-3</c:v>
                </c:pt>
                <c:pt idx="74" formatCode="0.000">
                  <c:v>8.2872928176795577E-3</c:v>
                </c:pt>
                <c:pt idx="75" formatCode="0.000">
                  <c:v>8.8397790055248626E-3</c:v>
                </c:pt>
                <c:pt idx="76" formatCode="0.000">
                  <c:v>9.3922651933701657E-3</c:v>
                </c:pt>
                <c:pt idx="77" formatCode="0.000">
                  <c:v>9.9447513812154706E-3</c:v>
                </c:pt>
                <c:pt idx="78" formatCode="0.000">
                  <c:v>1.1049723756906077E-2</c:v>
                </c:pt>
                <c:pt idx="79" formatCode="0.000">
                  <c:v>1.2430939226519336E-2</c:v>
                </c:pt>
                <c:pt idx="80" formatCode="0.000">
                  <c:v>1.3812154696132596E-2</c:v>
                </c:pt>
                <c:pt idx="81" formatCode="0.000">
                  <c:v>1.5193370165745856E-2</c:v>
                </c:pt>
                <c:pt idx="82" formatCode="0.000">
                  <c:v>1.6574585635359115E-2</c:v>
                </c:pt>
                <c:pt idx="83" formatCode="0.000">
                  <c:v>1.7955801104972375E-2</c:v>
                </c:pt>
                <c:pt idx="84" formatCode="0.000">
                  <c:v>1.9337016574585635E-2</c:v>
                </c:pt>
                <c:pt idx="85" formatCode="0.000">
                  <c:v>2.0718232044198894E-2</c:v>
                </c:pt>
                <c:pt idx="86" formatCode="0.000">
                  <c:v>2.2099447513812154E-2</c:v>
                </c:pt>
                <c:pt idx="87" formatCode="0.000">
                  <c:v>2.4861878453038673E-2</c:v>
                </c:pt>
                <c:pt idx="88" formatCode="0.000">
                  <c:v>2.7624309392265192E-2</c:v>
                </c:pt>
                <c:pt idx="89" formatCode="0.000">
                  <c:v>3.0386740331491711E-2</c:v>
                </c:pt>
                <c:pt idx="90" formatCode="0.000">
                  <c:v>3.3149171270718231E-2</c:v>
                </c:pt>
                <c:pt idx="91" formatCode="0.000">
                  <c:v>3.591160220994475E-2</c:v>
                </c:pt>
                <c:pt idx="92" formatCode="0.000">
                  <c:v>3.8674033149171269E-2</c:v>
                </c:pt>
                <c:pt idx="93" formatCode="0.000">
                  <c:v>4.4198895027624308E-2</c:v>
                </c:pt>
                <c:pt idx="94" formatCode="0.000">
                  <c:v>4.9723756906077346E-2</c:v>
                </c:pt>
                <c:pt idx="95" formatCode="0.000">
                  <c:v>5.5248618784530384E-2</c:v>
                </c:pt>
                <c:pt idx="96" formatCode="0.000">
                  <c:v>6.0773480662983423E-2</c:v>
                </c:pt>
                <c:pt idx="97" formatCode="0.000">
                  <c:v>6.6298342541436461E-2</c:v>
                </c:pt>
                <c:pt idx="98" formatCode="0.000">
                  <c:v>7.18232044198895E-2</c:v>
                </c:pt>
                <c:pt idx="99" formatCode="0.000">
                  <c:v>7.7348066298342538E-2</c:v>
                </c:pt>
                <c:pt idx="100" formatCode="0.000">
                  <c:v>8.2872928176795577E-2</c:v>
                </c:pt>
                <c:pt idx="101" formatCode="0.000">
                  <c:v>8.8397790055248615E-2</c:v>
                </c:pt>
                <c:pt idx="102" formatCode="0.000">
                  <c:v>9.3922651933701654E-2</c:v>
                </c:pt>
                <c:pt idx="103" formatCode="0.000">
                  <c:v>9.9447513812154692E-2</c:v>
                </c:pt>
                <c:pt idx="104" formatCode="0.000">
                  <c:v>0.11049723756906077</c:v>
                </c:pt>
                <c:pt idx="105" formatCode="0.000">
                  <c:v>0.12430939226519337</c:v>
                </c:pt>
                <c:pt idx="106" formatCode="0.000">
                  <c:v>0.13812154696132597</c:v>
                </c:pt>
                <c:pt idx="107" formatCode="0.000">
                  <c:v>0.15193370165745856</c:v>
                </c:pt>
                <c:pt idx="108" formatCode="0.000">
                  <c:v>0.16574585635359115</c:v>
                </c:pt>
                <c:pt idx="109" formatCode="0.000">
                  <c:v>0.17955801104972377</c:v>
                </c:pt>
                <c:pt idx="110" formatCode="0.000">
                  <c:v>0.19337016574585636</c:v>
                </c:pt>
                <c:pt idx="111" formatCode="0.000">
                  <c:v>0.20718232044198895</c:v>
                </c:pt>
                <c:pt idx="112" formatCode="0.000">
                  <c:v>0.22099447513812154</c:v>
                </c:pt>
                <c:pt idx="113" formatCode="0.000">
                  <c:v>0.24861878453038674</c:v>
                </c:pt>
                <c:pt idx="114" formatCode="0.000">
                  <c:v>0.27624309392265195</c:v>
                </c:pt>
                <c:pt idx="115" formatCode="0.000">
                  <c:v>0.30386740331491713</c:v>
                </c:pt>
                <c:pt idx="116" formatCode="0.000">
                  <c:v>0.33149171270718231</c:v>
                </c:pt>
                <c:pt idx="117" formatCode="0.000">
                  <c:v>0.35911602209944754</c:v>
                </c:pt>
                <c:pt idx="118" formatCode="0.000">
                  <c:v>0.38674033149171272</c:v>
                </c:pt>
                <c:pt idx="119" formatCode="0.000">
                  <c:v>0.44198895027624308</c:v>
                </c:pt>
                <c:pt idx="120" formatCode="0.000">
                  <c:v>0.49723756906077349</c:v>
                </c:pt>
                <c:pt idx="121" formatCode="0.000">
                  <c:v>0.5524861878453039</c:v>
                </c:pt>
                <c:pt idx="122" formatCode="0.000">
                  <c:v>0.60773480662983426</c:v>
                </c:pt>
                <c:pt idx="123" formatCode="0.000">
                  <c:v>0.66298342541436461</c:v>
                </c:pt>
                <c:pt idx="124" formatCode="0.000">
                  <c:v>0.71823204419889508</c:v>
                </c:pt>
                <c:pt idx="125" formatCode="0.000">
                  <c:v>0.77348066298342544</c:v>
                </c:pt>
                <c:pt idx="126" formatCode="0.000">
                  <c:v>0.82872928176795579</c:v>
                </c:pt>
                <c:pt idx="127" formatCode="0.000">
                  <c:v>0.88397790055248615</c:v>
                </c:pt>
                <c:pt idx="128" formatCode="0.000">
                  <c:v>0.93922651933701662</c:v>
                </c:pt>
                <c:pt idx="129" formatCode="0.000">
                  <c:v>0.99447513812154698</c:v>
                </c:pt>
                <c:pt idx="130" formatCode="0.000">
                  <c:v>1.1049723756906078</c:v>
                </c:pt>
                <c:pt idx="131" formatCode="0.000">
                  <c:v>1.2430939226519337</c:v>
                </c:pt>
                <c:pt idx="132" formatCode="0.000">
                  <c:v>1.3812154696132597</c:v>
                </c:pt>
                <c:pt idx="133" formatCode="0.000">
                  <c:v>1.5193370165745856</c:v>
                </c:pt>
                <c:pt idx="134" formatCode="0.000">
                  <c:v>1.6574585635359116</c:v>
                </c:pt>
                <c:pt idx="135" formatCode="0.000">
                  <c:v>1.7955801104972375</c:v>
                </c:pt>
                <c:pt idx="136" formatCode="0.000">
                  <c:v>1.9337016574585635</c:v>
                </c:pt>
                <c:pt idx="137" formatCode="0.000">
                  <c:v>2.0718232044198897</c:v>
                </c:pt>
                <c:pt idx="138" formatCode="0.000">
                  <c:v>2.2099447513812156</c:v>
                </c:pt>
                <c:pt idx="139" formatCode="0.000">
                  <c:v>2.4861878453038675</c:v>
                </c:pt>
                <c:pt idx="140" formatCode="0.000">
                  <c:v>2.7624309392265194</c:v>
                </c:pt>
                <c:pt idx="141" formatCode="0.000">
                  <c:v>3.0386740331491713</c:v>
                </c:pt>
                <c:pt idx="142" formatCode="0.000">
                  <c:v>3.3149171270718232</c:v>
                </c:pt>
                <c:pt idx="143" formatCode="0.000">
                  <c:v>3.5911602209944751</c:v>
                </c:pt>
                <c:pt idx="144" formatCode="0.000">
                  <c:v>3.867403314917127</c:v>
                </c:pt>
                <c:pt idx="145" formatCode="0.000">
                  <c:v>4.4198895027624312</c:v>
                </c:pt>
                <c:pt idx="146" formatCode="0.000">
                  <c:v>4.972375690607735</c:v>
                </c:pt>
                <c:pt idx="147" formatCode="0.000">
                  <c:v>5.5248618784530388</c:v>
                </c:pt>
                <c:pt idx="148" formatCode="0.000">
                  <c:v>6.0773480662983426</c:v>
                </c:pt>
                <c:pt idx="149" formatCode="0.000">
                  <c:v>6.6298342541436464</c:v>
                </c:pt>
                <c:pt idx="150" formatCode="0.000">
                  <c:v>7.1823204419889501</c:v>
                </c:pt>
                <c:pt idx="151" formatCode="0.000">
                  <c:v>7.7348066298342539</c:v>
                </c:pt>
                <c:pt idx="152" formatCode="0.000">
                  <c:v>8.2872928176795586</c:v>
                </c:pt>
                <c:pt idx="153" formatCode="0.000">
                  <c:v>8.8397790055248624</c:v>
                </c:pt>
                <c:pt idx="154" formatCode="0.000">
                  <c:v>9.3922651933701662</c:v>
                </c:pt>
                <c:pt idx="155" formatCode="0.000">
                  <c:v>9.94475138121547</c:v>
                </c:pt>
                <c:pt idx="156" formatCode="0.000">
                  <c:v>11.049723756906078</c:v>
                </c:pt>
                <c:pt idx="157" formatCode="0.000">
                  <c:v>12.430939226519337</c:v>
                </c:pt>
                <c:pt idx="158" formatCode="0.000">
                  <c:v>13.812154696132596</c:v>
                </c:pt>
                <c:pt idx="159" formatCode="0.000">
                  <c:v>15.193370165745856</c:v>
                </c:pt>
                <c:pt idx="160" formatCode="0.000">
                  <c:v>16.574585635359117</c:v>
                </c:pt>
                <c:pt idx="161" formatCode="0.000">
                  <c:v>17.955801104972377</c:v>
                </c:pt>
                <c:pt idx="162" formatCode="0.000">
                  <c:v>19.337016574585636</c:v>
                </c:pt>
                <c:pt idx="163" formatCode="0.000">
                  <c:v>20.718232044198896</c:v>
                </c:pt>
                <c:pt idx="164" formatCode="0.000">
                  <c:v>22.099447513812155</c:v>
                </c:pt>
                <c:pt idx="165" formatCode="0.000">
                  <c:v>24.861878453038674</c:v>
                </c:pt>
                <c:pt idx="166" formatCode="0.000">
                  <c:v>27.624309392265193</c:v>
                </c:pt>
                <c:pt idx="167" formatCode="0.000">
                  <c:v>30.386740331491712</c:v>
                </c:pt>
                <c:pt idx="168" formatCode="0.000">
                  <c:v>33.149171270718234</c:v>
                </c:pt>
                <c:pt idx="169" formatCode="0.000">
                  <c:v>35.911602209944753</c:v>
                </c:pt>
                <c:pt idx="170" formatCode="0.000">
                  <c:v>38.674033149171272</c:v>
                </c:pt>
                <c:pt idx="171" formatCode="0.000">
                  <c:v>44.19889502762431</c:v>
                </c:pt>
                <c:pt idx="172" formatCode="0.000">
                  <c:v>49.723756906077348</c:v>
                </c:pt>
                <c:pt idx="173" formatCode="0.000">
                  <c:v>55.248618784530386</c:v>
                </c:pt>
                <c:pt idx="174" formatCode="0.000">
                  <c:v>60.773480662983424</c:v>
                </c:pt>
                <c:pt idx="175" formatCode="0.000">
                  <c:v>66.298342541436469</c:v>
                </c:pt>
                <c:pt idx="176" formatCode="0.000">
                  <c:v>71.823204419889507</c:v>
                </c:pt>
                <c:pt idx="177" formatCode="0.000">
                  <c:v>77.348066298342545</c:v>
                </c:pt>
                <c:pt idx="178" formatCode="0.000">
                  <c:v>82.872928176795583</c:v>
                </c:pt>
                <c:pt idx="179" formatCode="0.000">
                  <c:v>88.39779005524862</c:v>
                </c:pt>
                <c:pt idx="180" formatCode="0.000">
                  <c:v>93.922651933701658</c:v>
                </c:pt>
                <c:pt idx="181" formatCode="0.000">
                  <c:v>99.447513812154696</c:v>
                </c:pt>
                <c:pt idx="182" formatCode="0.000">
                  <c:v>110.49723756906077</c:v>
                </c:pt>
                <c:pt idx="183" formatCode="0.000">
                  <c:v>124.30939226519337</c:v>
                </c:pt>
                <c:pt idx="184" formatCode="0.000">
                  <c:v>138.12154696132598</c:v>
                </c:pt>
                <c:pt idx="185" formatCode="0.000">
                  <c:v>151.93370165745856</c:v>
                </c:pt>
                <c:pt idx="186" formatCode="0.000">
                  <c:v>165.74585635359117</c:v>
                </c:pt>
                <c:pt idx="187" formatCode="0.000">
                  <c:v>179.55801104972375</c:v>
                </c:pt>
                <c:pt idx="188" formatCode="0.000">
                  <c:v>193.37016574585635</c:v>
                </c:pt>
                <c:pt idx="189" formatCode="0.000">
                  <c:v>207.18232044198896</c:v>
                </c:pt>
                <c:pt idx="190" formatCode="0.000">
                  <c:v>220.99447513812154</c:v>
                </c:pt>
                <c:pt idx="191" formatCode="0.000">
                  <c:v>248.61878453038673</c:v>
                </c:pt>
                <c:pt idx="192" formatCode="0.000">
                  <c:v>276.24309392265195</c:v>
                </c:pt>
                <c:pt idx="193" formatCode="0.000">
                  <c:v>303.86740331491711</c:v>
                </c:pt>
                <c:pt idx="194" formatCode="0.000">
                  <c:v>331.49171270718233</c:v>
                </c:pt>
                <c:pt idx="195" formatCode="0.000">
                  <c:v>359.11602209944749</c:v>
                </c:pt>
                <c:pt idx="196" formatCode="0.000">
                  <c:v>386.74033149171271</c:v>
                </c:pt>
                <c:pt idx="197" formatCode="0.000">
                  <c:v>441.98895027624309</c:v>
                </c:pt>
                <c:pt idx="198" formatCode="0.000">
                  <c:v>497.23756906077347</c:v>
                </c:pt>
                <c:pt idx="199" formatCode="0.000">
                  <c:v>552.4861878453039</c:v>
                </c:pt>
                <c:pt idx="200" formatCode="0.000">
                  <c:v>607.73480662983422</c:v>
                </c:pt>
                <c:pt idx="201" formatCode="0.000">
                  <c:v>662.98342541436466</c:v>
                </c:pt>
                <c:pt idx="202" formatCode="0.000">
                  <c:v>718.23204419889498</c:v>
                </c:pt>
                <c:pt idx="203" formatCode="0.000">
                  <c:v>773.48066298342542</c:v>
                </c:pt>
                <c:pt idx="204" formatCode="0.000">
                  <c:v>828.72928176795585</c:v>
                </c:pt>
                <c:pt idx="205" formatCode="0.000">
                  <c:v>883.97790055248618</c:v>
                </c:pt>
                <c:pt idx="206" formatCode="0.000">
                  <c:v>939.22651933701661</c:v>
                </c:pt>
                <c:pt idx="207" formatCode="0.000">
                  <c:v>994.47513812154693</c:v>
                </c:pt>
                <c:pt idx="208" formatCode="0.000">
                  <c:v>1000</c:v>
                </c:pt>
              </c:numCache>
            </c:numRef>
          </c:xVal>
          <c:yVal>
            <c:numRef>
              <c:f>srim181Ta_Air!$J$20:$J$228</c:f>
              <c:numCache>
                <c:formatCode>0.000</c:formatCode>
                <c:ptCount val="209"/>
                <c:pt idx="0">
                  <c:v>10.11</c:v>
                </c:pt>
                <c:pt idx="1">
                  <c:v>10.63</c:v>
                </c:pt>
                <c:pt idx="2">
                  <c:v>11.13</c:v>
                </c:pt>
                <c:pt idx="3">
                  <c:v>11.61</c:v>
                </c:pt>
                <c:pt idx="4">
                  <c:v>12.06</c:v>
                </c:pt>
                <c:pt idx="5">
                  <c:v>12.5</c:v>
                </c:pt>
                <c:pt idx="6">
                  <c:v>12.93</c:v>
                </c:pt>
                <c:pt idx="7">
                  <c:v>13.34</c:v>
                </c:pt>
                <c:pt idx="8">
                  <c:v>13.73</c:v>
                </c:pt>
                <c:pt idx="9">
                  <c:v>14.5</c:v>
                </c:pt>
                <c:pt idx="10">
                  <c:v>15.23</c:v>
                </c:pt>
                <c:pt idx="11">
                  <c:v>15.92</c:v>
                </c:pt>
                <c:pt idx="12">
                  <c:v>16.59</c:v>
                </c:pt>
                <c:pt idx="13">
                  <c:v>17.239999999999998</c:v>
                </c:pt>
                <c:pt idx="14">
                  <c:v>17.86</c:v>
                </c:pt>
                <c:pt idx="15">
                  <c:v>19.059999999999999</c:v>
                </c:pt>
                <c:pt idx="16">
                  <c:v>20.21</c:v>
                </c:pt>
                <c:pt idx="17">
                  <c:v>21.3</c:v>
                </c:pt>
                <c:pt idx="18">
                  <c:v>22.35</c:v>
                </c:pt>
                <c:pt idx="19">
                  <c:v>23.37</c:v>
                </c:pt>
                <c:pt idx="20">
                  <c:v>24.35</c:v>
                </c:pt>
                <c:pt idx="21">
                  <c:v>25.31</c:v>
                </c:pt>
                <c:pt idx="22">
                  <c:v>26.24</c:v>
                </c:pt>
                <c:pt idx="23">
                  <c:v>27.16</c:v>
                </c:pt>
                <c:pt idx="24">
                  <c:v>28.05</c:v>
                </c:pt>
                <c:pt idx="25">
                  <c:v>28.92</c:v>
                </c:pt>
                <c:pt idx="26">
                  <c:v>30.63</c:v>
                </c:pt>
                <c:pt idx="27">
                  <c:v>32.68</c:v>
                </c:pt>
                <c:pt idx="28">
                  <c:v>34.659999999999997</c:v>
                </c:pt>
                <c:pt idx="29">
                  <c:v>36.58</c:v>
                </c:pt>
                <c:pt idx="30">
                  <c:v>38.450000000000003</c:v>
                </c:pt>
                <c:pt idx="31">
                  <c:v>40.270000000000003</c:v>
                </c:pt>
                <c:pt idx="32">
                  <c:v>42.05</c:v>
                </c:pt>
                <c:pt idx="33">
                  <c:v>43.8</c:v>
                </c:pt>
                <c:pt idx="34">
                  <c:v>45.51</c:v>
                </c:pt>
                <c:pt idx="35">
                  <c:v>48.86</c:v>
                </c:pt>
                <c:pt idx="36">
                  <c:v>52.11</c:v>
                </c:pt>
                <c:pt idx="37">
                  <c:v>55.29</c:v>
                </c:pt>
                <c:pt idx="38">
                  <c:v>58.39</c:v>
                </c:pt>
                <c:pt idx="39">
                  <c:v>61.44</c:v>
                </c:pt>
                <c:pt idx="40">
                  <c:v>64.430000000000007</c:v>
                </c:pt>
                <c:pt idx="41">
                  <c:v>70.28</c:v>
                </c:pt>
                <c:pt idx="42">
                  <c:v>75.989999999999995</c:v>
                </c:pt>
                <c:pt idx="43">
                  <c:v>81.569999999999993</c:v>
                </c:pt>
                <c:pt idx="44">
                  <c:v>87.06</c:v>
                </c:pt>
                <c:pt idx="45">
                  <c:v>92.46</c:v>
                </c:pt>
                <c:pt idx="46">
                  <c:v>97.78</c:v>
                </c:pt>
                <c:pt idx="47">
                  <c:v>103.05</c:v>
                </c:pt>
                <c:pt idx="48">
                  <c:v>108.25</c:v>
                </c:pt>
                <c:pt idx="49">
                  <c:v>113.41</c:v>
                </c:pt>
                <c:pt idx="50">
                  <c:v>118.53</c:v>
                </c:pt>
                <c:pt idx="51">
                  <c:v>123.61</c:v>
                </c:pt>
                <c:pt idx="52">
                  <c:v>133.66999999999999</c:v>
                </c:pt>
                <c:pt idx="53">
                  <c:v>146.1</c:v>
                </c:pt>
                <c:pt idx="54">
                  <c:v>158.38999999999999</c:v>
                </c:pt>
                <c:pt idx="55">
                  <c:v>170.59</c:v>
                </c:pt>
                <c:pt idx="56">
                  <c:v>182.7</c:v>
                </c:pt>
                <c:pt idx="57">
                  <c:v>194.75</c:v>
                </c:pt>
                <c:pt idx="58">
                  <c:v>206.75</c:v>
                </c:pt>
                <c:pt idx="59">
                  <c:v>218.69</c:v>
                </c:pt>
                <c:pt idx="60">
                  <c:v>230.53</c:v>
                </c:pt>
                <c:pt idx="61">
                  <c:v>254.04</c:v>
                </c:pt>
                <c:pt idx="62">
                  <c:v>277.5</c:v>
                </c:pt>
                <c:pt idx="63">
                  <c:v>301.01</c:v>
                </c:pt>
                <c:pt idx="64">
                  <c:v>324.63</c:v>
                </c:pt>
                <c:pt idx="65">
                  <c:v>348.4</c:v>
                </c:pt>
                <c:pt idx="66">
                  <c:v>372.3</c:v>
                </c:pt>
                <c:pt idx="67">
                  <c:v>420.47</c:v>
                </c:pt>
                <c:pt idx="68">
                  <c:v>469.07</c:v>
                </c:pt>
                <c:pt idx="69">
                  <c:v>517.98</c:v>
                </c:pt>
                <c:pt idx="70">
                  <c:v>567.12</c:v>
                </c:pt>
                <c:pt idx="71">
                  <c:v>616.4</c:v>
                </c:pt>
                <c:pt idx="72">
                  <c:v>665.79</c:v>
                </c:pt>
                <c:pt idx="73">
                  <c:v>715.23</c:v>
                </c:pt>
                <c:pt idx="74">
                  <c:v>764.72</c:v>
                </c:pt>
                <c:pt idx="75">
                  <c:v>814.25</c:v>
                </c:pt>
                <c:pt idx="76">
                  <c:v>863.8</c:v>
                </c:pt>
                <c:pt idx="77">
                  <c:v>913.37</c:v>
                </c:pt>
                <c:pt idx="78" formatCode="0.00E+00">
                  <c:v>1010</c:v>
                </c:pt>
                <c:pt idx="79" formatCode="0.00E+00">
                  <c:v>1140</c:v>
                </c:pt>
                <c:pt idx="80" formatCode="0.00E+00">
                  <c:v>1260</c:v>
                </c:pt>
                <c:pt idx="81" formatCode="0.00E+00">
                  <c:v>1390</c:v>
                </c:pt>
                <c:pt idx="82" formatCode="0.00E+00">
                  <c:v>1510</c:v>
                </c:pt>
                <c:pt idx="83" formatCode="0.00E+00">
                  <c:v>1640</c:v>
                </c:pt>
                <c:pt idx="84" formatCode="0.00E+00">
                  <c:v>1770</c:v>
                </c:pt>
                <c:pt idx="85" formatCode="0.00E+00">
                  <c:v>1900</c:v>
                </c:pt>
                <c:pt idx="86" formatCode="0.00E+00">
                  <c:v>2029.9999999999998</c:v>
                </c:pt>
                <c:pt idx="87" formatCode="0.00E+00">
                  <c:v>2290</c:v>
                </c:pt>
                <c:pt idx="88" formatCode="0.00E+00">
                  <c:v>2560</c:v>
                </c:pt>
                <c:pt idx="89" formatCode="0.00E+00">
                  <c:v>2820</c:v>
                </c:pt>
                <c:pt idx="90" formatCode="0.00E+00">
                  <c:v>3090</c:v>
                </c:pt>
                <c:pt idx="91" formatCode="0.00E+00">
                  <c:v>3370</c:v>
                </c:pt>
                <c:pt idx="92" formatCode="0.00E+00">
                  <c:v>3640</c:v>
                </c:pt>
                <c:pt idx="93" formatCode="0.00E+00">
                  <c:v>4190</c:v>
                </c:pt>
                <c:pt idx="94" formatCode="0.00E+00">
                  <c:v>4730</c:v>
                </c:pt>
                <c:pt idx="95" formatCode="0.00E+00">
                  <c:v>5260</c:v>
                </c:pt>
                <c:pt idx="96" formatCode="0.00E+00">
                  <c:v>5780</c:v>
                </c:pt>
                <c:pt idx="97" formatCode="0.00E+00">
                  <c:v>6290</c:v>
                </c:pt>
                <c:pt idx="98" formatCode="0.00E+00">
                  <c:v>6780</c:v>
                </c:pt>
                <c:pt idx="99" formatCode="0.00E+00">
                  <c:v>7250</c:v>
                </c:pt>
                <c:pt idx="100" formatCode="0.00E+00">
                  <c:v>7700</c:v>
                </c:pt>
                <c:pt idx="101" formatCode="0.00E+00">
                  <c:v>8140.0000000000009</c:v>
                </c:pt>
                <c:pt idx="102" formatCode="0.00E+00">
                  <c:v>8560</c:v>
                </c:pt>
                <c:pt idx="103" formatCode="0.00E+00">
                  <c:v>8960</c:v>
                </c:pt>
                <c:pt idx="104" formatCode="0.00E+00">
                  <c:v>9720</c:v>
                </c:pt>
                <c:pt idx="105" formatCode="0.00E+00">
                  <c:v>10580</c:v>
                </c:pt>
                <c:pt idx="106" formatCode="0.00E+00">
                  <c:v>11370</c:v>
                </c:pt>
                <c:pt idx="107" formatCode="0.00E+00">
                  <c:v>12090</c:v>
                </c:pt>
                <c:pt idx="108" formatCode="0.00E+00">
                  <c:v>12750</c:v>
                </c:pt>
                <c:pt idx="109" formatCode="0.00E+00">
                  <c:v>13370</c:v>
                </c:pt>
                <c:pt idx="110" formatCode="0.00E+00">
                  <c:v>13950</c:v>
                </c:pt>
                <c:pt idx="111" formatCode="0.00E+00">
                  <c:v>14500</c:v>
                </c:pt>
                <c:pt idx="112" formatCode="0.00E+00">
                  <c:v>15010</c:v>
                </c:pt>
                <c:pt idx="113" formatCode="0.00E+00">
                  <c:v>15970</c:v>
                </c:pt>
                <c:pt idx="114" formatCode="0.00E+00">
                  <c:v>16860</c:v>
                </c:pt>
                <c:pt idx="115" formatCode="0.00E+00">
                  <c:v>17690</c:v>
                </c:pt>
                <c:pt idx="116" formatCode="0.00E+00">
                  <c:v>18470</c:v>
                </c:pt>
                <c:pt idx="117" formatCode="0.00E+00">
                  <c:v>19220</c:v>
                </c:pt>
                <c:pt idx="118" formatCode="0.00E+00">
                  <c:v>19930</c:v>
                </c:pt>
                <c:pt idx="119" formatCode="0.00E+00">
                  <c:v>21280</c:v>
                </c:pt>
                <c:pt idx="120" formatCode="0.00E+00">
                  <c:v>22560</c:v>
                </c:pt>
                <c:pt idx="121" formatCode="0.00E+00">
                  <c:v>23770</c:v>
                </c:pt>
                <c:pt idx="122" formatCode="0.00E+00">
                  <c:v>24930</c:v>
                </c:pt>
                <c:pt idx="123" formatCode="0.00E+00">
                  <c:v>26060</c:v>
                </c:pt>
                <c:pt idx="124" formatCode="0.00E+00">
                  <c:v>27150</c:v>
                </c:pt>
                <c:pt idx="125" formatCode="0.00E+00">
                  <c:v>28210</c:v>
                </c:pt>
                <c:pt idx="126" formatCode="0.00E+00">
                  <c:v>29240</c:v>
                </c:pt>
                <c:pt idx="127" formatCode="0.00E+00">
                  <c:v>30260</c:v>
                </c:pt>
                <c:pt idx="128" formatCode="0.00E+00">
                  <c:v>31250</c:v>
                </c:pt>
                <c:pt idx="129" formatCode="0.00E+00">
                  <c:v>32229.999999999996</c:v>
                </c:pt>
                <c:pt idx="130" formatCode="0.00E+00">
                  <c:v>34150</c:v>
                </c:pt>
                <c:pt idx="131" formatCode="0.00E+00">
                  <c:v>36490</c:v>
                </c:pt>
                <c:pt idx="132" formatCode="0.00E+00">
                  <c:v>38780</c:v>
                </c:pt>
                <c:pt idx="133" formatCode="0.00E+00">
                  <c:v>41040</c:v>
                </c:pt>
                <c:pt idx="134" formatCode="0.00E+00">
                  <c:v>43260</c:v>
                </c:pt>
                <c:pt idx="135" formatCode="0.00E+00">
                  <c:v>45470</c:v>
                </c:pt>
                <c:pt idx="136" formatCode="0.00E+00">
                  <c:v>47650</c:v>
                </c:pt>
                <c:pt idx="137" formatCode="0.00E+00">
                  <c:v>49830</c:v>
                </c:pt>
                <c:pt idx="138" formatCode="0.00E+00">
                  <c:v>51980</c:v>
                </c:pt>
                <c:pt idx="139" formatCode="0.00E+00">
                  <c:v>56260</c:v>
                </c:pt>
                <c:pt idx="140" formatCode="0.00E+00">
                  <c:v>60510</c:v>
                </c:pt>
                <c:pt idx="141" formatCode="0.00E+00">
                  <c:v>64739.999999999993</c:v>
                </c:pt>
                <c:pt idx="142" formatCode="0.00E+00">
                  <c:v>68970</c:v>
                </c:pt>
                <c:pt idx="143" formatCode="0.00E+00">
                  <c:v>73180</c:v>
                </c:pt>
                <c:pt idx="144" formatCode="0.00E+00">
                  <c:v>77390</c:v>
                </c:pt>
                <c:pt idx="145" formatCode="0.00E+00">
                  <c:v>85830</c:v>
                </c:pt>
                <c:pt idx="146" formatCode="0.00E+00">
                  <c:v>94300</c:v>
                </c:pt>
                <c:pt idx="147" formatCode="0.00E+00">
                  <c:v>102820</c:v>
                </c:pt>
                <c:pt idx="148" formatCode="0.00E+00">
                  <c:v>111410</c:v>
                </c:pt>
                <c:pt idx="149" formatCode="0.00E+00">
                  <c:v>120080</c:v>
                </c:pt>
                <c:pt idx="150" formatCode="0.00E+00">
                  <c:v>128830.00000000001</c:v>
                </c:pt>
                <c:pt idx="151" formatCode="0.00E+00">
                  <c:v>137680</c:v>
                </c:pt>
                <c:pt idx="152" formatCode="0.00E+00">
                  <c:v>146640</c:v>
                </c:pt>
                <c:pt idx="153" formatCode="0.00E+00">
                  <c:v>155700</c:v>
                </c:pt>
                <c:pt idx="154" formatCode="0.00E+00">
                  <c:v>164880</c:v>
                </c:pt>
                <c:pt idx="155" formatCode="0.00E+00">
                  <c:v>174170</c:v>
                </c:pt>
                <c:pt idx="156" formatCode="0.00E+00">
                  <c:v>193130</c:v>
                </c:pt>
                <c:pt idx="157" formatCode="0.00E+00">
                  <c:v>217540</c:v>
                </c:pt>
                <c:pt idx="158" formatCode="0.00E+00">
                  <c:v>242750</c:v>
                </c:pt>
                <c:pt idx="159" formatCode="0.00E+00">
                  <c:v>268780</c:v>
                </c:pt>
                <c:pt idx="160" formatCode="0.00E+00">
                  <c:v>295630</c:v>
                </c:pt>
                <c:pt idx="161" formatCode="0.00E+00">
                  <c:v>323280</c:v>
                </c:pt>
                <c:pt idx="162" formatCode="0.00E+00">
                  <c:v>351720</c:v>
                </c:pt>
                <c:pt idx="163" formatCode="0.00E+00">
                  <c:v>380910</c:v>
                </c:pt>
                <c:pt idx="164" formatCode="0.00E+00">
                  <c:v>410840</c:v>
                </c:pt>
                <c:pt idx="165" formatCode="0.00E+00">
                  <c:v>472750</c:v>
                </c:pt>
                <c:pt idx="166" formatCode="0.00E+00">
                  <c:v>537210</c:v>
                </c:pt>
                <c:pt idx="167" formatCode="0.00E+00">
                  <c:v>604070</c:v>
                </c:pt>
                <c:pt idx="168" formatCode="0.00E+00">
                  <c:v>673720</c:v>
                </c:pt>
                <c:pt idx="169" formatCode="0.00E+00">
                  <c:v>746570</c:v>
                </c:pt>
                <c:pt idx="170" formatCode="0.00E+00">
                  <c:v>822570</c:v>
                </c:pt>
                <c:pt idx="171" formatCode="0.00E+00">
                  <c:v>983840</c:v>
                </c:pt>
                <c:pt idx="172" formatCode="0.00E+00">
                  <c:v>1160000</c:v>
                </c:pt>
                <c:pt idx="173" formatCode="0.00E+00">
                  <c:v>1340000</c:v>
                </c:pt>
                <c:pt idx="174" formatCode="0.00E+00">
                  <c:v>1540000</c:v>
                </c:pt>
                <c:pt idx="175" formatCode="0.00E+00">
                  <c:v>1750000</c:v>
                </c:pt>
                <c:pt idx="176" formatCode="0.00E+00">
                  <c:v>1970000</c:v>
                </c:pt>
                <c:pt idx="177" formatCode="0.00E+00">
                  <c:v>2200000</c:v>
                </c:pt>
                <c:pt idx="178" formatCode="0.00E+00">
                  <c:v>2440000</c:v>
                </c:pt>
                <c:pt idx="179" formatCode="0.00E+00">
                  <c:v>2690000</c:v>
                </c:pt>
                <c:pt idx="180" formatCode="0.00E+00">
                  <c:v>2950000</c:v>
                </c:pt>
                <c:pt idx="181" formatCode="0.00E+00">
                  <c:v>3220000</c:v>
                </c:pt>
                <c:pt idx="182" formatCode="0.00E+00">
                  <c:v>3790000</c:v>
                </c:pt>
                <c:pt idx="183" formatCode="0.00E+00">
                  <c:v>4560000</c:v>
                </c:pt>
                <c:pt idx="184" formatCode="0.00E+00">
                  <c:v>5370000</c:v>
                </c:pt>
                <c:pt idx="185" formatCode="0.00E+00">
                  <c:v>6250000</c:v>
                </c:pt>
                <c:pt idx="186" formatCode="0.00E+00">
                  <c:v>7170000</c:v>
                </c:pt>
                <c:pt idx="187" formatCode="0.00E+00">
                  <c:v>8140000.0000000009</c:v>
                </c:pt>
                <c:pt idx="188" formatCode="0.00E+00">
                  <c:v>9150000</c:v>
                </c:pt>
                <c:pt idx="189" formatCode="0.00E+00">
                  <c:v>10210000</c:v>
                </c:pt>
                <c:pt idx="190" formatCode="0.00E+00">
                  <c:v>11310000</c:v>
                </c:pt>
                <c:pt idx="191" formatCode="0.00E+00">
                  <c:v>13620000</c:v>
                </c:pt>
                <c:pt idx="192" formatCode="0.00E+00">
                  <c:v>16079999.999999998</c:v>
                </c:pt>
                <c:pt idx="193" formatCode="0.00E+00">
                  <c:v>18680000</c:v>
                </c:pt>
                <c:pt idx="194" formatCode="0.00E+00">
                  <c:v>21400000</c:v>
                </c:pt>
                <c:pt idx="195" formatCode="0.00E+00">
                  <c:v>24230000</c:v>
                </c:pt>
                <c:pt idx="196" formatCode="0.00E+00">
                  <c:v>27170000</c:v>
                </c:pt>
                <c:pt idx="197" formatCode="0.00E+00">
                  <c:v>33340000.000000004</c:v>
                </c:pt>
                <c:pt idx="198" formatCode="0.00E+00">
                  <c:v>39850000</c:v>
                </c:pt>
                <c:pt idx="199" formatCode="0.00E+00">
                  <c:v>46650000</c:v>
                </c:pt>
                <c:pt idx="200" formatCode="0.00E+00">
                  <c:v>53700000</c:v>
                </c:pt>
                <c:pt idx="201" formatCode="0.00E+00">
                  <c:v>60970000</c:v>
                </c:pt>
                <c:pt idx="202" formatCode="0.00E+00">
                  <c:v>68440000</c:v>
                </c:pt>
                <c:pt idx="203" formatCode="0.00E+00">
                  <c:v>76070000</c:v>
                </c:pt>
                <c:pt idx="204" formatCode="0.00E+00">
                  <c:v>83850000</c:v>
                </c:pt>
                <c:pt idx="205" formatCode="0.00E+00">
                  <c:v>91760000</c:v>
                </c:pt>
                <c:pt idx="206" formatCode="0.00E+00">
                  <c:v>99780000</c:v>
                </c:pt>
                <c:pt idx="207" formatCode="0.00E+00">
                  <c:v>107900000</c:v>
                </c:pt>
                <c:pt idx="208" formatCode="0.00E+00">
                  <c:v>108710000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FEB6-4EBD-B02F-758B08D03604}"/>
            </c:ext>
          </c:extLst>
        </c:ser>
        <c:ser>
          <c:idx val="1"/>
          <c:order val="1"/>
          <c:tx>
            <c:v>Stragg. Long</c:v>
          </c:tx>
          <c:spPr>
            <a:ln>
              <a:solidFill>
                <a:srgbClr val="0000FF"/>
              </a:solidFill>
            </a:ln>
          </c:spPr>
          <c:marker>
            <c:symbol val="none"/>
          </c:marker>
          <c:xVal>
            <c:numRef>
              <c:f>srim181Ta_Air!$D$20:$D$228</c:f>
              <c:numCache>
                <c:formatCode>0.00000</c:formatCode>
                <c:ptCount val="209"/>
                <c:pt idx="0">
                  <c:v>1.1049723756906078E-5</c:v>
                </c:pt>
                <c:pt idx="1">
                  <c:v>1.2430939226519336E-5</c:v>
                </c:pt>
                <c:pt idx="2">
                  <c:v>1.3812154696132597E-5</c:v>
                </c:pt>
                <c:pt idx="3">
                  <c:v>1.5193370165745856E-5</c:v>
                </c:pt>
                <c:pt idx="4">
                  <c:v>1.6574585635359117E-5</c:v>
                </c:pt>
                <c:pt idx="5">
                  <c:v>1.7955801104972374E-5</c:v>
                </c:pt>
                <c:pt idx="6">
                  <c:v>1.9337016574585635E-5</c:v>
                </c:pt>
                <c:pt idx="7">
                  <c:v>2.0718232044198896E-5</c:v>
                </c:pt>
                <c:pt idx="8">
                  <c:v>2.2099447513812157E-5</c:v>
                </c:pt>
                <c:pt idx="9">
                  <c:v>2.4861878453038672E-5</c:v>
                </c:pt>
                <c:pt idx="10">
                  <c:v>2.7624309392265193E-5</c:v>
                </c:pt>
                <c:pt idx="11">
                  <c:v>3.0386740331491712E-5</c:v>
                </c:pt>
                <c:pt idx="12">
                  <c:v>3.3149171270718233E-5</c:v>
                </c:pt>
                <c:pt idx="13">
                  <c:v>3.5911602209944748E-5</c:v>
                </c:pt>
                <c:pt idx="14">
                  <c:v>3.867403314917127E-5</c:v>
                </c:pt>
                <c:pt idx="15">
                  <c:v>4.4198895027624314E-5</c:v>
                </c:pt>
                <c:pt idx="16">
                  <c:v>4.9723756906077343E-5</c:v>
                </c:pt>
                <c:pt idx="17">
                  <c:v>5.5248618784530387E-5</c:v>
                </c:pt>
                <c:pt idx="18">
                  <c:v>6.0773480662983424E-5</c:v>
                </c:pt>
                <c:pt idx="19">
                  <c:v>6.6298342541436467E-5</c:v>
                </c:pt>
                <c:pt idx="20">
                  <c:v>7.1823204419889497E-5</c:v>
                </c:pt>
                <c:pt idx="21">
                  <c:v>7.734806629834254E-5</c:v>
                </c:pt>
                <c:pt idx="22">
                  <c:v>8.2872928176795584E-5</c:v>
                </c:pt>
                <c:pt idx="23">
                  <c:v>8.8397790055248627E-5</c:v>
                </c:pt>
                <c:pt idx="24">
                  <c:v>9.3922651933701671E-5</c:v>
                </c:pt>
                <c:pt idx="25">
                  <c:v>9.9447513812154687E-5</c:v>
                </c:pt>
                <c:pt idx="26">
                  <c:v>1.1049723756906077E-4</c:v>
                </c:pt>
                <c:pt idx="27">
                  <c:v>1.2430939226519336E-4</c:v>
                </c:pt>
                <c:pt idx="28">
                  <c:v>1.3812154696132598E-4</c:v>
                </c:pt>
                <c:pt idx="29">
                  <c:v>1.5193370165745857E-4</c:v>
                </c:pt>
                <c:pt idx="30">
                  <c:v>1.6574585635359117E-4</c:v>
                </c:pt>
                <c:pt idx="31">
                  <c:v>1.7955801104972376E-4</c:v>
                </c:pt>
                <c:pt idx="32">
                  <c:v>1.9337016574585638E-4</c:v>
                </c:pt>
                <c:pt idx="33">
                  <c:v>2.0718232044198895E-4</c:v>
                </c:pt>
                <c:pt idx="34">
                  <c:v>2.2099447513812155E-4</c:v>
                </c:pt>
                <c:pt idx="35">
                  <c:v>2.4861878453038671E-4</c:v>
                </c:pt>
                <c:pt idx="36">
                  <c:v>2.7624309392265195E-4</c:v>
                </c:pt>
                <c:pt idx="37">
                  <c:v>3.0386740331491714E-4</c:v>
                </c:pt>
                <c:pt idx="38">
                  <c:v>3.3149171270718233E-4</c:v>
                </c:pt>
                <c:pt idx="39">
                  <c:v>3.5911602209944752E-4</c:v>
                </c:pt>
                <c:pt idx="40">
                  <c:v>3.8674033149171277E-4</c:v>
                </c:pt>
                <c:pt idx="41">
                  <c:v>4.419889502762431E-4</c:v>
                </c:pt>
                <c:pt idx="42">
                  <c:v>4.9723756906077342E-4</c:v>
                </c:pt>
                <c:pt idx="43">
                  <c:v>5.5248618784530391E-4</c:v>
                </c:pt>
                <c:pt idx="44">
                  <c:v>6.0773480662983429E-4</c:v>
                </c:pt>
                <c:pt idx="45">
                  <c:v>6.6298342541436467E-4</c:v>
                </c:pt>
                <c:pt idx="46">
                  <c:v>7.1823204419889505E-4</c:v>
                </c:pt>
                <c:pt idx="47">
                  <c:v>7.7348066298342554E-4</c:v>
                </c:pt>
                <c:pt idx="48">
                  <c:v>8.2872928176795581E-4</c:v>
                </c:pt>
                <c:pt idx="49">
                  <c:v>8.8397790055248619E-4</c:v>
                </c:pt>
                <c:pt idx="50">
                  <c:v>9.3922651933701668E-4</c:v>
                </c:pt>
                <c:pt idx="51">
                  <c:v>9.9447513812154684E-4</c:v>
                </c:pt>
                <c:pt idx="52">
                  <c:v>1.1049723756906078E-3</c:v>
                </c:pt>
                <c:pt idx="53">
                  <c:v>1.2430939226519338E-3</c:v>
                </c:pt>
                <c:pt idx="54">
                  <c:v>1.3812154696132596E-3</c:v>
                </c:pt>
                <c:pt idx="55">
                  <c:v>1.5193370165745858E-3</c:v>
                </c:pt>
                <c:pt idx="56">
                  <c:v>1.6574585635359116E-3</c:v>
                </c:pt>
                <c:pt idx="57">
                  <c:v>1.7955801104972376E-3</c:v>
                </c:pt>
                <c:pt idx="58">
                  <c:v>1.9337016574585634E-3</c:v>
                </c:pt>
                <c:pt idx="59">
                  <c:v>2.0718232044198894E-3</c:v>
                </c:pt>
                <c:pt idx="60">
                  <c:v>2.2099447513812156E-3</c:v>
                </c:pt>
                <c:pt idx="61">
                  <c:v>2.4861878453038676E-3</c:v>
                </c:pt>
                <c:pt idx="62">
                  <c:v>2.7624309392265192E-3</c:v>
                </c:pt>
                <c:pt idx="63">
                  <c:v>3.0386740331491717E-3</c:v>
                </c:pt>
                <c:pt idx="64">
                  <c:v>3.3149171270718232E-3</c:v>
                </c:pt>
                <c:pt idx="65">
                  <c:v>3.5911602209944752E-3</c:v>
                </c:pt>
                <c:pt idx="66">
                  <c:v>3.8674033149171268E-3</c:v>
                </c:pt>
                <c:pt idx="67">
                  <c:v>4.4198895027624313E-3</c:v>
                </c:pt>
                <c:pt idx="68">
                  <c:v>4.9723756906077353E-3</c:v>
                </c:pt>
                <c:pt idx="69" formatCode="0.000">
                  <c:v>5.5248618784530384E-3</c:v>
                </c:pt>
                <c:pt idx="70" formatCode="0.000">
                  <c:v>6.0773480662983433E-3</c:v>
                </c:pt>
                <c:pt idx="71" formatCode="0.000">
                  <c:v>6.6298342541436465E-3</c:v>
                </c:pt>
                <c:pt idx="72" formatCode="0.000">
                  <c:v>7.1823204419889505E-3</c:v>
                </c:pt>
                <c:pt idx="73" formatCode="0.000">
                  <c:v>7.7348066298342536E-3</c:v>
                </c:pt>
                <c:pt idx="74" formatCode="0.000">
                  <c:v>8.2872928176795577E-3</c:v>
                </c:pt>
                <c:pt idx="75" formatCode="0.000">
                  <c:v>8.8397790055248626E-3</c:v>
                </c:pt>
                <c:pt idx="76" formatCode="0.000">
                  <c:v>9.3922651933701657E-3</c:v>
                </c:pt>
                <c:pt idx="77" formatCode="0.000">
                  <c:v>9.9447513812154706E-3</c:v>
                </c:pt>
                <c:pt idx="78" formatCode="0.000">
                  <c:v>1.1049723756906077E-2</c:v>
                </c:pt>
                <c:pt idx="79" formatCode="0.000">
                  <c:v>1.2430939226519336E-2</c:v>
                </c:pt>
                <c:pt idx="80" formatCode="0.000">
                  <c:v>1.3812154696132596E-2</c:v>
                </c:pt>
                <c:pt idx="81" formatCode="0.000">
                  <c:v>1.5193370165745856E-2</c:v>
                </c:pt>
                <c:pt idx="82" formatCode="0.000">
                  <c:v>1.6574585635359115E-2</c:v>
                </c:pt>
                <c:pt idx="83" formatCode="0.000">
                  <c:v>1.7955801104972375E-2</c:v>
                </c:pt>
                <c:pt idx="84" formatCode="0.000">
                  <c:v>1.9337016574585635E-2</c:v>
                </c:pt>
                <c:pt idx="85" formatCode="0.000">
                  <c:v>2.0718232044198894E-2</c:v>
                </c:pt>
                <c:pt idx="86" formatCode="0.000">
                  <c:v>2.2099447513812154E-2</c:v>
                </c:pt>
                <c:pt idx="87" formatCode="0.000">
                  <c:v>2.4861878453038673E-2</c:v>
                </c:pt>
                <c:pt idx="88" formatCode="0.000">
                  <c:v>2.7624309392265192E-2</c:v>
                </c:pt>
                <c:pt idx="89" formatCode="0.000">
                  <c:v>3.0386740331491711E-2</c:v>
                </c:pt>
                <c:pt idx="90" formatCode="0.000">
                  <c:v>3.3149171270718231E-2</c:v>
                </c:pt>
                <c:pt idx="91" formatCode="0.000">
                  <c:v>3.591160220994475E-2</c:v>
                </c:pt>
                <c:pt idx="92" formatCode="0.000">
                  <c:v>3.8674033149171269E-2</c:v>
                </c:pt>
                <c:pt idx="93" formatCode="0.000">
                  <c:v>4.4198895027624308E-2</c:v>
                </c:pt>
                <c:pt idx="94" formatCode="0.000">
                  <c:v>4.9723756906077346E-2</c:v>
                </c:pt>
                <c:pt idx="95" formatCode="0.000">
                  <c:v>5.5248618784530384E-2</c:v>
                </c:pt>
                <c:pt idx="96" formatCode="0.000">
                  <c:v>6.0773480662983423E-2</c:v>
                </c:pt>
                <c:pt idx="97" formatCode="0.000">
                  <c:v>6.6298342541436461E-2</c:v>
                </c:pt>
                <c:pt idx="98" formatCode="0.000">
                  <c:v>7.18232044198895E-2</c:v>
                </c:pt>
                <c:pt idx="99" formatCode="0.000">
                  <c:v>7.7348066298342538E-2</c:v>
                </c:pt>
                <c:pt idx="100" formatCode="0.000">
                  <c:v>8.2872928176795577E-2</c:v>
                </c:pt>
                <c:pt idx="101" formatCode="0.000">
                  <c:v>8.8397790055248615E-2</c:v>
                </c:pt>
                <c:pt idx="102" formatCode="0.000">
                  <c:v>9.3922651933701654E-2</c:v>
                </c:pt>
                <c:pt idx="103" formatCode="0.000">
                  <c:v>9.9447513812154692E-2</c:v>
                </c:pt>
                <c:pt idx="104" formatCode="0.000">
                  <c:v>0.11049723756906077</c:v>
                </c:pt>
                <c:pt idx="105" formatCode="0.000">
                  <c:v>0.12430939226519337</c:v>
                </c:pt>
                <c:pt idx="106" formatCode="0.000">
                  <c:v>0.13812154696132597</c:v>
                </c:pt>
                <c:pt idx="107" formatCode="0.000">
                  <c:v>0.15193370165745856</c:v>
                </c:pt>
                <c:pt idx="108" formatCode="0.000">
                  <c:v>0.16574585635359115</c:v>
                </c:pt>
                <c:pt idx="109" formatCode="0.000">
                  <c:v>0.17955801104972377</c:v>
                </c:pt>
                <c:pt idx="110" formatCode="0.000">
                  <c:v>0.19337016574585636</c:v>
                </c:pt>
                <c:pt idx="111" formatCode="0.000">
                  <c:v>0.20718232044198895</c:v>
                </c:pt>
                <c:pt idx="112" formatCode="0.000">
                  <c:v>0.22099447513812154</c:v>
                </c:pt>
                <c:pt idx="113" formatCode="0.000">
                  <c:v>0.24861878453038674</c:v>
                </c:pt>
                <c:pt idx="114" formatCode="0.000">
                  <c:v>0.27624309392265195</c:v>
                </c:pt>
                <c:pt idx="115" formatCode="0.000">
                  <c:v>0.30386740331491713</c:v>
                </c:pt>
                <c:pt idx="116" formatCode="0.000">
                  <c:v>0.33149171270718231</c:v>
                </c:pt>
                <c:pt idx="117" formatCode="0.000">
                  <c:v>0.35911602209944754</c:v>
                </c:pt>
                <c:pt idx="118" formatCode="0.000">
                  <c:v>0.38674033149171272</c:v>
                </c:pt>
                <c:pt idx="119" formatCode="0.000">
                  <c:v>0.44198895027624308</c:v>
                </c:pt>
                <c:pt idx="120" formatCode="0.000">
                  <c:v>0.49723756906077349</c:v>
                </c:pt>
                <c:pt idx="121" formatCode="0.000">
                  <c:v>0.5524861878453039</c:v>
                </c:pt>
                <c:pt idx="122" formatCode="0.000">
                  <c:v>0.60773480662983426</c:v>
                </c:pt>
                <c:pt idx="123" formatCode="0.000">
                  <c:v>0.66298342541436461</c:v>
                </c:pt>
                <c:pt idx="124" formatCode="0.000">
                  <c:v>0.71823204419889508</c:v>
                </c:pt>
                <c:pt idx="125" formatCode="0.000">
                  <c:v>0.77348066298342544</c:v>
                </c:pt>
                <c:pt idx="126" formatCode="0.000">
                  <c:v>0.82872928176795579</c:v>
                </c:pt>
                <c:pt idx="127" formatCode="0.000">
                  <c:v>0.88397790055248615</c:v>
                </c:pt>
                <c:pt idx="128" formatCode="0.000">
                  <c:v>0.93922651933701662</c:v>
                </c:pt>
                <c:pt idx="129" formatCode="0.000">
                  <c:v>0.99447513812154698</c:v>
                </c:pt>
                <c:pt idx="130" formatCode="0.000">
                  <c:v>1.1049723756906078</c:v>
                </c:pt>
                <c:pt idx="131" formatCode="0.000">
                  <c:v>1.2430939226519337</c:v>
                </c:pt>
                <c:pt idx="132" formatCode="0.000">
                  <c:v>1.3812154696132597</c:v>
                </c:pt>
                <c:pt idx="133" formatCode="0.000">
                  <c:v>1.5193370165745856</c:v>
                </c:pt>
                <c:pt idx="134" formatCode="0.000">
                  <c:v>1.6574585635359116</c:v>
                </c:pt>
                <c:pt idx="135" formatCode="0.000">
                  <c:v>1.7955801104972375</c:v>
                </c:pt>
                <c:pt idx="136" formatCode="0.000">
                  <c:v>1.9337016574585635</c:v>
                </c:pt>
                <c:pt idx="137" formatCode="0.000">
                  <c:v>2.0718232044198897</c:v>
                </c:pt>
                <c:pt idx="138" formatCode="0.000">
                  <c:v>2.2099447513812156</c:v>
                </c:pt>
                <c:pt idx="139" formatCode="0.000">
                  <c:v>2.4861878453038675</c:v>
                </c:pt>
                <c:pt idx="140" formatCode="0.000">
                  <c:v>2.7624309392265194</c:v>
                </c:pt>
                <c:pt idx="141" formatCode="0.000">
                  <c:v>3.0386740331491713</c:v>
                </c:pt>
                <c:pt idx="142" formatCode="0.000">
                  <c:v>3.3149171270718232</c:v>
                </c:pt>
                <c:pt idx="143" formatCode="0.000">
                  <c:v>3.5911602209944751</c:v>
                </c:pt>
                <c:pt idx="144" formatCode="0.000">
                  <c:v>3.867403314917127</c:v>
                </c:pt>
                <c:pt idx="145" formatCode="0.000">
                  <c:v>4.4198895027624312</c:v>
                </c:pt>
                <c:pt idx="146" formatCode="0.000">
                  <c:v>4.972375690607735</c:v>
                </c:pt>
                <c:pt idx="147" formatCode="0.000">
                  <c:v>5.5248618784530388</c:v>
                </c:pt>
                <c:pt idx="148" formatCode="0.000">
                  <c:v>6.0773480662983426</c:v>
                </c:pt>
                <c:pt idx="149" formatCode="0.000">
                  <c:v>6.6298342541436464</c:v>
                </c:pt>
                <c:pt idx="150" formatCode="0.000">
                  <c:v>7.1823204419889501</c:v>
                </c:pt>
                <c:pt idx="151" formatCode="0.000">
                  <c:v>7.7348066298342539</c:v>
                </c:pt>
                <c:pt idx="152" formatCode="0.000">
                  <c:v>8.2872928176795586</c:v>
                </c:pt>
                <c:pt idx="153" formatCode="0.000">
                  <c:v>8.8397790055248624</c:v>
                </c:pt>
                <c:pt idx="154" formatCode="0.000">
                  <c:v>9.3922651933701662</c:v>
                </c:pt>
                <c:pt idx="155" formatCode="0.000">
                  <c:v>9.94475138121547</c:v>
                </c:pt>
                <c:pt idx="156" formatCode="0.000">
                  <c:v>11.049723756906078</c:v>
                </c:pt>
                <c:pt idx="157" formatCode="0.000">
                  <c:v>12.430939226519337</c:v>
                </c:pt>
                <c:pt idx="158" formatCode="0.000">
                  <c:v>13.812154696132596</c:v>
                </c:pt>
                <c:pt idx="159" formatCode="0.000">
                  <c:v>15.193370165745856</c:v>
                </c:pt>
                <c:pt idx="160" formatCode="0.000">
                  <c:v>16.574585635359117</c:v>
                </c:pt>
                <c:pt idx="161" formatCode="0.000">
                  <c:v>17.955801104972377</c:v>
                </c:pt>
                <c:pt idx="162" formatCode="0.000">
                  <c:v>19.337016574585636</c:v>
                </c:pt>
                <c:pt idx="163" formatCode="0.000">
                  <c:v>20.718232044198896</c:v>
                </c:pt>
                <c:pt idx="164" formatCode="0.000">
                  <c:v>22.099447513812155</c:v>
                </c:pt>
                <c:pt idx="165" formatCode="0.000">
                  <c:v>24.861878453038674</c:v>
                </c:pt>
                <c:pt idx="166" formatCode="0.000">
                  <c:v>27.624309392265193</c:v>
                </c:pt>
                <c:pt idx="167" formatCode="0.000">
                  <c:v>30.386740331491712</c:v>
                </c:pt>
                <c:pt idx="168" formatCode="0.000">
                  <c:v>33.149171270718234</c:v>
                </c:pt>
                <c:pt idx="169" formatCode="0.000">
                  <c:v>35.911602209944753</c:v>
                </c:pt>
                <c:pt idx="170" formatCode="0.000">
                  <c:v>38.674033149171272</c:v>
                </c:pt>
                <c:pt idx="171" formatCode="0.000">
                  <c:v>44.19889502762431</c:v>
                </c:pt>
                <c:pt idx="172" formatCode="0.000">
                  <c:v>49.723756906077348</c:v>
                </c:pt>
                <c:pt idx="173" formatCode="0.000">
                  <c:v>55.248618784530386</c:v>
                </c:pt>
                <c:pt idx="174" formatCode="0.000">
                  <c:v>60.773480662983424</c:v>
                </c:pt>
                <c:pt idx="175" formatCode="0.000">
                  <c:v>66.298342541436469</c:v>
                </c:pt>
                <c:pt idx="176" formatCode="0.000">
                  <c:v>71.823204419889507</c:v>
                </c:pt>
                <c:pt idx="177" formatCode="0.000">
                  <c:v>77.348066298342545</c:v>
                </c:pt>
                <c:pt idx="178" formatCode="0.000">
                  <c:v>82.872928176795583</c:v>
                </c:pt>
                <c:pt idx="179" formatCode="0.000">
                  <c:v>88.39779005524862</c:v>
                </c:pt>
                <c:pt idx="180" formatCode="0.000">
                  <c:v>93.922651933701658</c:v>
                </c:pt>
                <c:pt idx="181" formatCode="0.000">
                  <c:v>99.447513812154696</c:v>
                </c:pt>
                <c:pt idx="182" formatCode="0.000">
                  <c:v>110.49723756906077</c:v>
                </c:pt>
                <c:pt idx="183" formatCode="0.000">
                  <c:v>124.30939226519337</c:v>
                </c:pt>
                <c:pt idx="184" formatCode="0.000">
                  <c:v>138.12154696132598</c:v>
                </c:pt>
                <c:pt idx="185" formatCode="0.000">
                  <c:v>151.93370165745856</c:v>
                </c:pt>
                <c:pt idx="186" formatCode="0.000">
                  <c:v>165.74585635359117</c:v>
                </c:pt>
                <c:pt idx="187" formatCode="0.000">
                  <c:v>179.55801104972375</c:v>
                </c:pt>
                <c:pt idx="188" formatCode="0.000">
                  <c:v>193.37016574585635</c:v>
                </c:pt>
                <c:pt idx="189" formatCode="0.000">
                  <c:v>207.18232044198896</c:v>
                </c:pt>
                <c:pt idx="190" formatCode="0.000">
                  <c:v>220.99447513812154</c:v>
                </c:pt>
                <c:pt idx="191" formatCode="0.000">
                  <c:v>248.61878453038673</c:v>
                </c:pt>
                <c:pt idx="192" formatCode="0.000">
                  <c:v>276.24309392265195</c:v>
                </c:pt>
                <c:pt idx="193" formatCode="0.000">
                  <c:v>303.86740331491711</c:v>
                </c:pt>
                <c:pt idx="194" formatCode="0.000">
                  <c:v>331.49171270718233</c:v>
                </c:pt>
                <c:pt idx="195" formatCode="0.000">
                  <c:v>359.11602209944749</c:v>
                </c:pt>
                <c:pt idx="196" formatCode="0.000">
                  <c:v>386.74033149171271</c:v>
                </c:pt>
                <c:pt idx="197" formatCode="0.000">
                  <c:v>441.98895027624309</c:v>
                </c:pt>
                <c:pt idx="198" formatCode="0.000">
                  <c:v>497.23756906077347</c:v>
                </c:pt>
                <c:pt idx="199" formatCode="0.000">
                  <c:v>552.4861878453039</c:v>
                </c:pt>
                <c:pt idx="200" formatCode="0.000">
                  <c:v>607.73480662983422</c:v>
                </c:pt>
                <c:pt idx="201" formatCode="0.000">
                  <c:v>662.98342541436466</c:v>
                </c:pt>
                <c:pt idx="202" formatCode="0.000">
                  <c:v>718.23204419889498</c:v>
                </c:pt>
                <c:pt idx="203" formatCode="0.000">
                  <c:v>773.48066298342542</c:v>
                </c:pt>
                <c:pt idx="204" formatCode="0.000">
                  <c:v>828.72928176795585</c:v>
                </c:pt>
                <c:pt idx="205" formatCode="0.000">
                  <c:v>883.97790055248618</c:v>
                </c:pt>
                <c:pt idx="206" formatCode="0.000">
                  <c:v>939.22651933701661</c:v>
                </c:pt>
                <c:pt idx="207" formatCode="0.000">
                  <c:v>994.47513812154693</c:v>
                </c:pt>
                <c:pt idx="208" formatCode="0.000">
                  <c:v>1000</c:v>
                </c:pt>
              </c:numCache>
            </c:numRef>
          </c:xVal>
          <c:yVal>
            <c:numRef>
              <c:f>srim181Ta_Air!$M$20:$M$228</c:f>
              <c:numCache>
                <c:formatCode>0.000</c:formatCode>
                <c:ptCount val="209"/>
                <c:pt idx="0">
                  <c:v>2.23</c:v>
                </c:pt>
                <c:pt idx="1">
                  <c:v>2.34</c:v>
                </c:pt>
                <c:pt idx="2">
                  <c:v>2.44</c:v>
                </c:pt>
                <c:pt idx="3">
                  <c:v>2.54</c:v>
                </c:pt>
                <c:pt idx="4">
                  <c:v>2.63</c:v>
                </c:pt>
                <c:pt idx="5">
                  <c:v>2.72</c:v>
                </c:pt>
                <c:pt idx="6">
                  <c:v>2.8</c:v>
                </c:pt>
                <c:pt idx="7">
                  <c:v>2.88</c:v>
                </c:pt>
                <c:pt idx="8">
                  <c:v>2.96</c:v>
                </c:pt>
                <c:pt idx="9">
                  <c:v>3.1</c:v>
                </c:pt>
                <c:pt idx="10">
                  <c:v>3.24</c:v>
                </c:pt>
                <c:pt idx="11">
                  <c:v>3.37</c:v>
                </c:pt>
                <c:pt idx="12">
                  <c:v>3.49</c:v>
                </c:pt>
                <c:pt idx="13">
                  <c:v>3.61</c:v>
                </c:pt>
                <c:pt idx="14">
                  <c:v>3.72</c:v>
                </c:pt>
                <c:pt idx="15">
                  <c:v>3.94</c:v>
                </c:pt>
                <c:pt idx="16">
                  <c:v>4.1399999999999997</c:v>
                </c:pt>
                <c:pt idx="17">
                  <c:v>4.33</c:v>
                </c:pt>
                <c:pt idx="18">
                  <c:v>4.51</c:v>
                </c:pt>
                <c:pt idx="19">
                  <c:v>4.68</c:v>
                </c:pt>
                <c:pt idx="20">
                  <c:v>4.8499999999999996</c:v>
                </c:pt>
                <c:pt idx="21">
                  <c:v>5.01</c:v>
                </c:pt>
                <c:pt idx="22">
                  <c:v>5.16</c:v>
                </c:pt>
                <c:pt idx="23">
                  <c:v>5.31</c:v>
                </c:pt>
                <c:pt idx="24">
                  <c:v>5.45</c:v>
                </c:pt>
                <c:pt idx="25">
                  <c:v>5.59</c:v>
                </c:pt>
                <c:pt idx="26">
                  <c:v>5.86</c:v>
                </c:pt>
                <c:pt idx="27">
                  <c:v>6.18</c:v>
                </c:pt>
                <c:pt idx="28">
                  <c:v>6.49</c:v>
                </c:pt>
                <c:pt idx="29">
                  <c:v>6.79</c:v>
                </c:pt>
                <c:pt idx="30">
                  <c:v>7.07</c:v>
                </c:pt>
                <c:pt idx="31">
                  <c:v>7.34</c:v>
                </c:pt>
                <c:pt idx="32">
                  <c:v>7.6</c:v>
                </c:pt>
                <c:pt idx="33">
                  <c:v>7.86</c:v>
                </c:pt>
                <c:pt idx="34">
                  <c:v>8.11</c:v>
                </c:pt>
                <c:pt idx="35">
                  <c:v>8.59</c:v>
                </c:pt>
                <c:pt idx="36">
                  <c:v>9.06</c:v>
                </c:pt>
                <c:pt idx="37">
                  <c:v>9.5</c:v>
                </c:pt>
                <c:pt idx="38">
                  <c:v>9.94</c:v>
                </c:pt>
                <c:pt idx="39">
                  <c:v>10.36</c:v>
                </c:pt>
                <c:pt idx="40">
                  <c:v>10.77</c:v>
                </c:pt>
                <c:pt idx="41">
                  <c:v>11.57</c:v>
                </c:pt>
                <c:pt idx="42">
                  <c:v>12.34</c:v>
                </c:pt>
                <c:pt idx="43">
                  <c:v>13.08</c:v>
                </c:pt>
                <c:pt idx="44">
                  <c:v>13.8</c:v>
                </c:pt>
                <c:pt idx="45">
                  <c:v>14.5</c:v>
                </c:pt>
                <c:pt idx="46">
                  <c:v>15.18</c:v>
                </c:pt>
                <c:pt idx="47">
                  <c:v>15.85</c:v>
                </c:pt>
                <c:pt idx="48">
                  <c:v>16.5</c:v>
                </c:pt>
                <c:pt idx="49">
                  <c:v>17.149999999999999</c:v>
                </c:pt>
                <c:pt idx="50">
                  <c:v>17.78</c:v>
                </c:pt>
                <c:pt idx="51">
                  <c:v>18.41</c:v>
                </c:pt>
                <c:pt idx="52">
                  <c:v>19.649999999999999</c:v>
                </c:pt>
                <c:pt idx="53">
                  <c:v>21.19</c:v>
                </c:pt>
                <c:pt idx="54">
                  <c:v>22.68</c:v>
                </c:pt>
                <c:pt idx="55">
                  <c:v>24.13</c:v>
                </c:pt>
                <c:pt idx="56">
                  <c:v>25.56</c:v>
                </c:pt>
                <c:pt idx="57">
                  <c:v>26.96</c:v>
                </c:pt>
                <c:pt idx="58">
                  <c:v>28.34</c:v>
                </c:pt>
                <c:pt idx="59">
                  <c:v>29.7</c:v>
                </c:pt>
                <c:pt idx="60">
                  <c:v>31.03</c:v>
                </c:pt>
                <c:pt idx="61">
                  <c:v>33.71</c:v>
                </c:pt>
                <c:pt idx="62">
                  <c:v>36.32</c:v>
                </c:pt>
                <c:pt idx="63">
                  <c:v>38.89</c:v>
                </c:pt>
                <c:pt idx="64">
                  <c:v>41.43</c:v>
                </c:pt>
                <c:pt idx="65">
                  <c:v>43.94</c:v>
                </c:pt>
                <c:pt idx="66">
                  <c:v>46.44</c:v>
                </c:pt>
                <c:pt idx="67">
                  <c:v>51.57</c:v>
                </c:pt>
                <c:pt idx="68">
                  <c:v>56.6</c:v>
                </c:pt>
                <c:pt idx="69">
                  <c:v>61.52</c:v>
                </c:pt>
                <c:pt idx="70">
                  <c:v>66.33</c:v>
                </c:pt>
                <c:pt idx="71">
                  <c:v>71.03</c:v>
                </c:pt>
                <c:pt idx="72">
                  <c:v>75.64</c:v>
                </c:pt>
                <c:pt idx="73">
                  <c:v>80.150000000000006</c:v>
                </c:pt>
                <c:pt idx="74">
                  <c:v>84.56</c:v>
                </c:pt>
                <c:pt idx="75">
                  <c:v>88.88</c:v>
                </c:pt>
                <c:pt idx="76">
                  <c:v>93.12</c:v>
                </c:pt>
                <c:pt idx="77">
                  <c:v>97.28</c:v>
                </c:pt>
                <c:pt idx="78">
                  <c:v>105.83</c:v>
                </c:pt>
                <c:pt idx="79">
                  <c:v>116.31</c:v>
                </c:pt>
                <c:pt idx="80">
                  <c:v>126.34</c:v>
                </c:pt>
                <c:pt idx="81">
                  <c:v>136</c:v>
                </c:pt>
                <c:pt idx="82">
                  <c:v>145.35</c:v>
                </c:pt>
                <c:pt idx="83">
                  <c:v>154.44</c:v>
                </c:pt>
                <c:pt idx="84">
                  <c:v>163.30000000000001</c:v>
                </c:pt>
                <c:pt idx="85">
                  <c:v>171.96</c:v>
                </c:pt>
                <c:pt idx="86">
                  <c:v>180.45</c:v>
                </c:pt>
                <c:pt idx="87">
                  <c:v>198.64</c:v>
                </c:pt>
                <c:pt idx="88">
                  <c:v>216.06</c:v>
                </c:pt>
                <c:pt idx="89">
                  <c:v>232.82</c:v>
                </c:pt>
                <c:pt idx="90">
                  <c:v>248.98</c:v>
                </c:pt>
                <c:pt idx="91">
                  <c:v>264.58</c:v>
                </c:pt>
                <c:pt idx="92">
                  <c:v>279.63</c:v>
                </c:pt>
                <c:pt idx="93">
                  <c:v>312.77</c:v>
                </c:pt>
                <c:pt idx="94">
                  <c:v>342.96</c:v>
                </c:pt>
                <c:pt idx="95">
                  <c:v>370.46</c:v>
                </c:pt>
                <c:pt idx="96">
                  <c:v>395.46</c:v>
                </c:pt>
                <c:pt idx="97">
                  <c:v>418.16</c:v>
                </c:pt>
                <c:pt idx="98">
                  <c:v>438.75</c:v>
                </c:pt>
                <c:pt idx="99">
                  <c:v>457.41</c:v>
                </c:pt>
                <c:pt idx="100">
                  <c:v>474.32</c:v>
                </c:pt>
                <c:pt idx="101">
                  <c:v>489.65</c:v>
                </c:pt>
                <c:pt idx="102">
                  <c:v>503.58</c:v>
                </c:pt>
                <c:pt idx="103">
                  <c:v>516.24</c:v>
                </c:pt>
                <c:pt idx="104">
                  <c:v>543.48</c:v>
                </c:pt>
                <c:pt idx="105">
                  <c:v>573.61</c:v>
                </c:pt>
                <c:pt idx="106">
                  <c:v>597.73</c:v>
                </c:pt>
                <c:pt idx="107">
                  <c:v>617.42999999999995</c:v>
                </c:pt>
                <c:pt idx="108">
                  <c:v>633.80999999999995</c:v>
                </c:pt>
                <c:pt idx="109">
                  <c:v>647.66999999999996</c:v>
                </c:pt>
                <c:pt idx="110">
                  <c:v>659.56</c:v>
                </c:pt>
                <c:pt idx="111">
                  <c:v>669.91</c:v>
                </c:pt>
                <c:pt idx="112">
                  <c:v>679.02</c:v>
                </c:pt>
                <c:pt idx="113">
                  <c:v>701.01</c:v>
                </c:pt>
                <c:pt idx="114">
                  <c:v>718.98</c:v>
                </c:pt>
                <c:pt idx="115">
                  <c:v>734.13</c:v>
                </c:pt>
                <c:pt idx="116">
                  <c:v>747.21</c:v>
                </c:pt>
                <c:pt idx="117">
                  <c:v>758.72</c:v>
                </c:pt>
                <c:pt idx="118">
                  <c:v>769.01</c:v>
                </c:pt>
                <c:pt idx="119">
                  <c:v>798.37</c:v>
                </c:pt>
                <c:pt idx="120">
                  <c:v>823.21</c:v>
                </c:pt>
                <c:pt idx="121">
                  <c:v>844.83</c:v>
                </c:pt>
                <c:pt idx="122">
                  <c:v>864.06</c:v>
                </c:pt>
                <c:pt idx="123">
                  <c:v>881.44</c:v>
                </c:pt>
                <c:pt idx="124">
                  <c:v>897.34</c:v>
                </c:pt>
                <c:pt idx="125">
                  <c:v>912.05</c:v>
                </c:pt>
                <c:pt idx="126">
                  <c:v>925.78</c:v>
                </c:pt>
                <c:pt idx="127">
                  <c:v>938.69</c:v>
                </c:pt>
                <c:pt idx="128">
                  <c:v>950.9</c:v>
                </c:pt>
                <c:pt idx="129">
                  <c:v>962.52</c:v>
                </c:pt>
                <c:pt idx="130" formatCode="0.00E+00">
                  <c:v>1000</c:v>
                </c:pt>
                <c:pt idx="131" formatCode="0.00E+00">
                  <c:v>1060</c:v>
                </c:pt>
                <c:pt idx="132" formatCode="0.00E+00">
                  <c:v>1110</c:v>
                </c:pt>
                <c:pt idx="133" formatCode="0.00E+00">
                  <c:v>1160</c:v>
                </c:pt>
                <c:pt idx="134" formatCode="0.00E+00">
                  <c:v>1200</c:v>
                </c:pt>
                <c:pt idx="135" formatCode="0.00E+00">
                  <c:v>1240</c:v>
                </c:pt>
                <c:pt idx="136" formatCode="0.00E+00">
                  <c:v>1280</c:v>
                </c:pt>
                <c:pt idx="137" formatCode="0.00E+00">
                  <c:v>1320</c:v>
                </c:pt>
                <c:pt idx="138" formatCode="0.00E+00">
                  <c:v>1360</c:v>
                </c:pt>
                <c:pt idx="139" formatCode="0.00E+00">
                  <c:v>1490</c:v>
                </c:pt>
                <c:pt idx="140" formatCode="0.00E+00">
                  <c:v>1610</c:v>
                </c:pt>
                <c:pt idx="141" formatCode="0.00E+00">
                  <c:v>1720</c:v>
                </c:pt>
                <c:pt idx="142" formatCode="0.00E+00">
                  <c:v>1820</c:v>
                </c:pt>
                <c:pt idx="143" formatCode="0.00E+00">
                  <c:v>1910</c:v>
                </c:pt>
                <c:pt idx="144" formatCode="0.00E+00">
                  <c:v>2009.9999999999998</c:v>
                </c:pt>
                <c:pt idx="145" formatCode="0.00E+00">
                  <c:v>2340</c:v>
                </c:pt>
                <c:pt idx="146" formatCode="0.00E+00">
                  <c:v>2630</c:v>
                </c:pt>
                <c:pt idx="147" formatCode="0.00E+00">
                  <c:v>2890</c:v>
                </c:pt>
                <c:pt idx="148" formatCode="0.00E+00">
                  <c:v>3140</c:v>
                </c:pt>
                <c:pt idx="149" formatCode="0.00E+00">
                  <c:v>3370</c:v>
                </c:pt>
                <c:pt idx="150" formatCode="0.00E+00">
                  <c:v>3590</c:v>
                </c:pt>
                <c:pt idx="151" formatCode="0.00E+00">
                  <c:v>3800</c:v>
                </c:pt>
                <c:pt idx="152" formatCode="0.00E+00">
                  <c:v>4010</c:v>
                </c:pt>
                <c:pt idx="153" formatCode="0.00E+00">
                  <c:v>4210</c:v>
                </c:pt>
                <c:pt idx="154" formatCode="0.00E+00">
                  <c:v>4410</c:v>
                </c:pt>
                <c:pt idx="155" formatCode="0.00E+00">
                  <c:v>4600</c:v>
                </c:pt>
                <c:pt idx="156" formatCode="0.00E+00">
                  <c:v>5330</c:v>
                </c:pt>
                <c:pt idx="157" formatCode="0.00E+00">
                  <c:v>6350</c:v>
                </c:pt>
                <c:pt idx="158" formatCode="0.00E+00">
                  <c:v>7280</c:v>
                </c:pt>
                <c:pt idx="159" formatCode="0.00E+00">
                  <c:v>8160</c:v>
                </c:pt>
                <c:pt idx="160" formatCode="0.00E+00">
                  <c:v>9000</c:v>
                </c:pt>
                <c:pt idx="161" formatCode="0.00E+00">
                  <c:v>9820</c:v>
                </c:pt>
                <c:pt idx="162" formatCode="0.00E+00">
                  <c:v>10610</c:v>
                </c:pt>
                <c:pt idx="163" formatCode="0.00E+00">
                  <c:v>11390</c:v>
                </c:pt>
                <c:pt idx="164" formatCode="0.00E+00">
                  <c:v>12150</c:v>
                </c:pt>
                <c:pt idx="165" formatCode="0.00E+00">
                  <c:v>14980</c:v>
                </c:pt>
                <c:pt idx="166" formatCode="0.00E+00">
                  <c:v>17540</c:v>
                </c:pt>
                <c:pt idx="167" formatCode="0.00E+00">
                  <c:v>19930</c:v>
                </c:pt>
                <c:pt idx="168" formatCode="0.00E+00">
                  <c:v>22230</c:v>
                </c:pt>
                <c:pt idx="169" formatCode="0.00E+00">
                  <c:v>24500</c:v>
                </c:pt>
                <c:pt idx="170" formatCode="0.00E+00">
                  <c:v>26760</c:v>
                </c:pt>
                <c:pt idx="171" formatCode="0.00E+00">
                  <c:v>35170</c:v>
                </c:pt>
                <c:pt idx="172" formatCode="0.00E+00">
                  <c:v>42880</c:v>
                </c:pt>
                <c:pt idx="173" formatCode="0.00E+00">
                  <c:v>50260</c:v>
                </c:pt>
                <c:pt idx="174" formatCode="0.00E+00">
                  <c:v>57470</c:v>
                </c:pt>
                <c:pt idx="175" formatCode="0.00E+00">
                  <c:v>64580</c:v>
                </c:pt>
                <c:pt idx="176" formatCode="0.00E+00">
                  <c:v>71650</c:v>
                </c:pt>
                <c:pt idx="177" formatCode="0.00E+00">
                  <c:v>78690</c:v>
                </c:pt>
                <c:pt idx="178" formatCode="0.00E+00">
                  <c:v>85740</c:v>
                </c:pt>
                <c:pt idx="179" formatCode="0.00E+00">
                  <c:v>92800</c:v>
                </c:pt>
                <c:pt idx="180" formatCode="0.00E+00">
                  <c:v>99880</c:v>
                </c:pt>
                <c:pt idx="181" formatCode="0.00E+00">
                  <c:v>106970</c:v>
                </c:pt>
                <c:pt idx="182" formatCode="0.00E+00">
                  <c:v>133990</c:v>
                </c:pt>
                <c:pt idx="183" formatCode="0.00E+00">
                  <c:v>172200</c:v>
                </c:pt>
                <c:pt idx="184" formatCode="0.00E+00">
                  <c:v>207590</c:v>
                </c:pt>
                <c:pt idx="185" formatCode="0.00E+00">
                  <c:v>241470</c:v>
                </c:pt>
                <c:pt idx="186" formatCode="0.00E+00">
                  <c:v>274420</c:v>
                </c:pt>
                <c:pt idx="187" formatCode="0.00E+00">
                  <c:v>306750</c:v>
                </c:pt>
                <c:pt idx="188" formatCode="0.00E+00">
                  <c:v>338650</c:v>
                </c:pt>
                <c:pt idx="189" formatCode="0.00E+00">
                  <c:v>370230</c:v>
                </c:pt>
                <c:pt idx="190" formatCode="0.00E+00">
                  <c:v>401530</c:v>
                </c:pt>
                <c:pt idx="191" formatCode="0.00E+00">
                  <c:v>518000</c:v>
                </c:pt>
                <c:pt idx="192" formatCode="0.00E+00">
                  <c:v>624020</c:v>
                </c:pt>
                <c:pt idx="193" formatCode="0.00E+00">
                  <c:v>724010</c:v>
                </c:pt>
                <c:pt idx="194" formatCode="0.00E+00">
                  <c:v>819900</c:v>
                </c:pt>
                <c:pt idx="195" formatCode="0.00E+00">
                  <c:v>912720</c:v>
                </c:pt>
                <c:pt idx="196" formatCode="0.00E+00">
                  <c:v>1000000</c:v>
                </c:pt>
                <c:pt idx="197" formatCode="0.00E+00">
                  <c:v>1330000</c:v>
                </c:pt>
                <c:pt idx="198" formatCode="0.00E+00">
                  <c:v>1620000</c:v>
                </c:pt>
                <c:pt idx="199" formatCode="0.00E+00">
                  <c:v>1880000</c:v>
                </c:pt>
                <c:pt idx="200" formatCode="0.00E+00">
                  <c:v>2130000</c:v>
                </c:pt>
                <c:pt idx="201" formatCode="0.00E+00">
                  <c:v>2360000</c:v>
                </c:pt>
                <c:pt idx="202" formatCode="0.00E+00">
                  <c:v>2590000</c:v>
                </c:pt>
                <c:pt idx="203" formatCode="0.00E+00">
                  <c:v>2810000</c:v>
                </c:pt>
                <c:pt idx="204" formatCode="0.00E+00">
                  <c:v>3010000</c:v>
                </c:pt>
                <c:pt idx="205" formatCode="0.00E+00">
                  <c:v>3210000</c:v>
                </c:pt>
                <c:pt idx="206" formatCode="0.00E+00">
                  <c:v>3410000</c:v>
                </c:pt>
                <c:pt idx="207" formatCode="0.00E+00">
                  <c:v>3600000</c:v>
                </c:pt>
                <c:pt idx="208" formatCode="0.00E+00">
                  <c:v>3600000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FEB6-4EBD-B02F-758B08D03604}"/>
            </c:ext>
          </c:extLst>
        </c:ser>
        <c:ser>
          <c:idx val="2"/>
          <c:order val="2"/>
          <c:tx>
            <c:v>Stragg.Lateral</c:v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xVal>
            <c:numRef>
              <c:f>srim181Ta_Air!$D$20:$D$228</c:f>
              <c:numCache>
                <c:formatCode>0.00000</c:formatCode>
                <c:ptCount val="209"/>
                <c:pt idx="0">
                  <c:v>1.1049723756906078E-5</c:v>
                </c:pt>
                <c:pt idx="1">
                  <c:v>1.2430939226519336E-5</c:v>
                </c:pt>
                <c:pt idx="2">
                  <c:v>1.3812154696132597E-5</c:v>
                </c:pt>
                <c:pt idx="3">
                  <c:v>1.5193370165745856E-5</c:v>
                </c:pt>
                <c:pt idx="4">
                  <c:v>1.6574585635359117E-5</c:v>
                </c:pt>
                <c:pt idx="5">
                  <c:v>1.7955801104972374E-5</c:v>
                </c:pt>
                <c:pt idx="6">
                  <c:v>1.9337016574585635E-5</c:v>
                </c:pt>
                <c:pt idx="7">
                  <c:v>2.0718232044198896E-5</c:v>
                </c:pt>
                <c:pt idx="8">
                  <c:v>2.2099447513812157E-5</c:v>
                </c:pt>
                <c:pt idx="9">
                  <c:v>2.4861878453038672E-5</c:v>
                </c:pt>
                <c:pt idx="10">
                  <c:v>2.7624309392265193E-5</c:v>
                </c:pt>
                <c:pt idx="11">
                  <c:v>3.0386740331491712E-5</c:v>
                </c:pt>
                <c:pt idx="12">
                  <c:v>3.3149171270718233E-5</c:v>
                </c:pt>
                <c:pt idx="13">
                  <c:v>3.5911602209944748E-5</c:v>
                </c:pt>
                <c:pt idx="14">
                  <c:v>3.867403314917127E-5</c:v>
                </c:pt>
                <c:pt idx="15">
                  <c:v>4.4198895027624314E-5</c:v>
                </c:pt>
                <c:pt idx="16">
                  <c:v>4.9723756906077343E-5</c:v>
                </c:pt>
                <c:pt idx="17">
                  <c:v>5.5248618784530387E-5</c:v>
                </c:pt>
                <c:pt idx="18">
                  <c:v>6.0773480662983424E-5</c:v>
                </c:pt>
                <c:pt idx="19">
                  <c:v>6.6298342541436467E-5</c:v>
                </c:pt>
                <c:pt idx="20">
                  <c:v>7.1823204419889497E-5</c:v>
                </c:pt>
                <c:pt idx="21">
                  <c:v>7.734806629834254E-5</c:v>
                </c:pt>
                <c:pt idx="22">
                  <c:v>8.2872928176795584E-5</c:v>
                </c:pt>
                <c:pt idx="23">
                  <c:v>8.8397790055248627E-5</c:v>
                </c:pt>
                <c:pt idx="24">
                  <c:v>9.3922651933701671E-5</c:v>
                </c:pt>
                <c:pt idx="25">
                  <c:v>9.9447513812154687E-5</c:v>
                </c:pt>
                <c:pt idx="26">
                  <c:v>1.1049723756906077E-4</c:v>
                </c:pt>
                <c:pt idx="27">
                  <c:v>1.2430939226519336E-4</c:v>
                </c:pt>
                <c:pt idx="28">
                  <c:v>1.3812154696132598E-4</c:v>
                </c:pt>
                <c:pt idx="29">
                  <c:v>1.5193370165745857E-4</c:v>
                </c:pt>
                <c:pt idx="30">
                  <c:v>1.6574585635359117E-4</c:v>
                </c:pt>
                <c:pt idx="31">
                  <c:v>1.7955801104972376E-4</c:v>
                </c:pt>
                <c:pt idx="32">
                  <c:v>1.9337016574585638E-4</c:v>
                </c:pt>
                <c:pt idx="33">
                  <c:v>2.0718232044198895E-4</c:v>
                </c:pt>
                <c:pt idx="34">
                  <c:v>2.2099447513812155E-4</c:v>
                </c:pt>
                <c:pt idx="35">
                  <c:v>2.4861878453038671E-4</c:v>
                </c:pt>
                <c:pt idx="36">
                  <c:v>2.7624309392265195E-4</c:v>
                </c:pt>
                <c:pt idx="37">
                  <c:v>3.0386740331491714E-4</c:v>
                </c:pt>
                <c:pt idx="38">
                  <c:v>3.3149171270718233E-4</c:v>
                </c:pt>
                <c:pt idx="39">
                  <c:v>3.5911602209944752E-4</c:v>
                </c:pt>
                <c:pt idx="40">
                  <c:v>3.8674033149171277E-4</c:v>
                </c:pt>
                <c:pt idx="41">
                  <c:v>4.419889502762431E-4</c:v>
                </c:pt>
                <c:pt idx="42">
                  <c:v>4.9723756906077342E-4</c:v>
                </c:pt>
                <c:pt idx="43">
                  <c:v>5.5248618784530391E-4</c:v>
                </c:pt>
                <c:pt idx="44">
                  <c:v>6.0773480662983429E-4</c:v>
                </c:pt>
                <c:pt idx="45">
                  <c:v>6.6298342541436467E-4</c:v>
                </c:pt>
                <c:pt idx="46">
                  <c:v>7.1823204419889505E-4</c:v>
                </c:pt>
                <c:pt idx="47">
                  <c:v>7.7348066298342554E-4</c:v>
                </c:pt>
                <c:pt idx="48">
                  <c:v>8.2872928176795581E-4</c:v>
                </c:pt>
                <c:pt idx="49">
                  <c:v>8.8397790055248619E-4</c:v>
                </c:pt>
                <c:pt idx="50">
                  <c:v>9.3922651933701668E-4</c:v>
                </c:pt>
                <c:pt idx="51">
                  <c:v>9.9447513812154684E-4</c:v>
                </c:pt>
                <c:pt idx="52">
                  <c:v>1.1049723756906078E-3</c:v>
                </c:pt>
                <c:pt idx="53">
                  <c:v>1.2430939226519338E-3</c:v>
                </c:pt>
                <c:pt idx="54">
                  <c:v>1.3812154696132596E-3</c:v>
                </c:pt>
                <c:pt idx="55">
                  <c:v>1.5193370165745858E-3</c:v>
                </c:pt>
                <c:pt idx="56">
                  <c:v>1.6574585635359116E-3</c:v>
                </c:pt>
                <c:pt idx="57">
                  <c:v>1.7955801104972376E-3</c:v>
                </c:pt>
                <c:pt idx="58">
                  <c:v>1.9337016574585634E-3</c:v>
                </c:pt>
                <c:pt idx="59">
                  <c:v>2.0718232044198894E-3</c:v>
                </c:pt>
                <c:pt idx="60">
                  <c:v>2.2099447513812156E-3</c:v>
                </c:pt>
                <c:pt idx="61">
                  <c:v>2.4861878453038676E-3</c:v>
                </c:pt>
                <c:pt idx="62">
                  <c:v>2.7624309392265192E-3</c:v>
                </c:pt>
                <c:pt idx="63">
                  <c:v>3.0386740331491717E-3</c:v>
                </c:pt>
                <c:pt idx="64">
                  <c:v>3.3149171270718232E-3</c:v>
                </c:pt>
                <c:pt idx="65">
                  <c:v>3.5911602209944752E-3</c:v>
                </c:pt>
                <c:pt idx="66">
                  <c:v>3.8674033149171268E-3</c:v>
                </c:pt>
                <c:pt idx="67">
                  <c:v>4.4198895027624313E-3</c:v>
                </c:pt>
                <c:pt idx="68">
                  <c:v>4.9723756906077353E-3</c:v>
                </c:pt>
                <c:pt idx="69" formatCode="0.000">
                  <c:v>5.5248618784530384E-3</c:v>
                </c:pt>
                <c:pt idx="70" formatCode="0.000">
                  <c:v>6.0773480662983433E-3</c:v>
                </c:pt>
                <c:pt idx="71" formatCode="0.000">
                  <c:v>6.6298342541436465E-3</c:v>
                </c:pt>
                <c:pt idx="72" formatCode="0.000">
                  <c:v>7.1823204419889505E-3</c:v>
                </c:pt>
                <c:pt idx="73" formatCode="0.000">
                  <c:v>7.7348066298342536E-3</c:v>
                </c:pt>
                <c:pt idx="74" formatCode="0.000">
                  <c:v>8.2872928176795577E-3</c:v>
                </c:pt>
                <c:pt idx="75" formatCode="0.000">
                  <c:v>8.8397790055248626E-3</c:v>
                </c:pt>
                <c:pt idx="76" formatCode="0.000">
                  <c:v>9.3922651933701657E-3</c:v>
                </c:pt>
                <c:pt idx="77" formatCode="0.000">
                  <c:v>9.9447513812154706E-3</c:v>
                </c:pt>
                <c:pt idx="78" formatCode="0.000">
                  <c:v>1.1049723756906077E-2</c:v>
                </c:pt>
                <c:pt idx="79" formatCode="0.000">
                  <c:v>1.2430939226519336E-2</c:v>
                </c:pt>
                <c:pt idx="80" formatCode="0.000">
                  <c:v>1.3812154696132596E-2</c:v>
                </c:pt>
                <c:pt idx="81" formatCode="0.000">
                  <c:v>1.5193370165745856E-2</c:v>
                </c:pt>
                <c:pt idx="82" formatCode="0.000">
                  <c:v>1.6574585635359115E-2</c:v>
                </c:pt>
                <c:pt idx="83" formatCode="0.000">
                  <c:v>1.7955801104972375E-2</c:v>
                </c:pt>
                <c:pt idx="84" formatCode="0.000">
                  <c:v>1.9337016574585635E-2</c:v>
                </c:pt>
                <c:pt idx="85" formatCode="0.000">
                  <c:v>2.0718232044198894E-2</c:v>
                </c:pt>
                <c:pt idx="86" formatCode="0.000">
                  <c:v>2.2099447513812154E-2</c:v>
                </c:pt>
                <c:pt idx="87" formatCode="0.000">
                  <c:v>2.4861878453038673E-2</c:v>
                </c:pt>
                <c:pt idx="88" formatCode="0.000">
                  <c:v>2.7624309392265192E-2</c:v>
                </c:pt>
                <c:pt idx="89" formatCode="0.000">
                  <c:v>3.0386740331491711E-2</c:v>
                </c:pt>
                <c:pt idx="90" formatCode="0.000">
                  <c:v>3.3149171270718231E-2</c:v>
                </c:pt>
                <c:pt idx="91" formatCode="0.000">
                  <c:v>3.591160220994475E-2</c:v>
                </c:pt>
                <c:pt idx="92" formatCode="0.000">
                  <c:v>3.8674033149171269E-2</c:v>
                </c:pt>
                <c:pt idx="93" formatCode="0.000">
                  <c:v>4.4198895027624308E-2</c:v>
                </c:pt>
                <c:pt idx="94" formatCode="0.000">
                  <c:v>4.9723756906077346E-2</c:v>
                </c:pt>
                <c:pt idx="95" formatCode="0.000">
                  <c:v>5.5248618784530384E-2</c:v>
                </c:pt>
                <c:pt idx="96" formatCode="0.000">
                  <c:v>6.0773480662983423E-2</c:v>
                </c:pt>
                <c:pt idx="97" formatCode="0.000">
                  <c:v>6.6298342541436461E-2</c:v>
                </c:pt>
                <c:pt idx="98" formatCode="0.000">
                  <c:v>7.18232044198895E-2</c:v>
                </c:pt>
                <c:pt idx="99" formatCode="0.000">
                  <c:v>7.7348066298342538E-2</c:v>
                </c:pt>
                <c:pt idx="100" formatCode="0.000">
                  <c:v>8.2872928176795577E-2</c:v>
                </c:pt>
                <c:pt idx="101" formatCode="0.000">
                  <c:v>8.8397790055248615E-2</c:v>
                </c:pt>
                <c:pt idx="102" formatCode="0.000">
                  <c:v>9.3922651933701654E-2</c:v>
                </c:pt>
                <c:pt idx="103" formatCode="0.000">
                  <c:v>9.9447513812154692E-2</c:v>
                </c:pt>
                <c:pt idx="104" formatCode="0.000">
                  <c:v>0.11049723756906077</c:v>
                </c:pt>
                <c:pt idx="105" formatCode="0.000">
                  <c:v>0.12430939226519337</c:v>
                </c:pt>
                <c:pt idx="106" formatCode="0.000">
                  <c:v>0.13812154696132597</c:v>
                </c:pt>
                <c:pt idx="107" formatCode="0.000">
                  <c:v>0.15193370165745856</c:v>
                </c:pt>
                <c:pt idx="108" formatCode="0.000">
                  <c:v>0.16574585635359115</c:v>
                </c:pt>
                <c:pt idx="109" formatCode="0.000">
                  <c:v>0.17955801104972377</c:v>
                </c:pt>
                <c:pt idx="110" formatCode="0.000">
                  <c:v>0.19337016574585636</c:v>
                </c:pt>
                <c:pt idx="111" formatCode="0.000">
                  <c:v>0.20718232044198895</c:v>
                </c:pt>
                <c:pt idx="112" formatCode="0.000">
                  <c:v>0.22099447513812154</c:v>
                </c:pt>
                <c:pt idx="113" formatCode="0.000">
                  <c:v>0.24861878453038674</c:v>
                </c:pt>
                <c:pt idx="114" formatCode="0.000">
                  <c:v>0.27624309392265195</c:v>
                </c:pt>
                <c:pt idx="115" formatCode="0.000">
                  <c:v>0.30386740331491713</c:v>
                </c:pt>
                <c:pt idx="116" formatCode="0.000">
                  <c:v>0.33149171270718231</c:v>
                </c:pt>
                <c:pt idx="117" formatCode="0.000">
                  <c:v>0.35911602209944754</c:v>
                </c:pt>
                <c:pt idx="118" formatCode="0.000">
                  <c:v>0.38674033149171272</c:v>
                </c:pt>
                <c:pt idx="119" formatCode="0.000">
                  <c:v>0.44198895027624308</c:v>
                </c:pt>
                <c:pt idx="120" formatCode="0.000">
                  <c:v>0.49723756906077349</c:v>
                </c:pt>
                <c:pt idx="121" formatCode="0.000">
                  <c:v>0.5524861878453039</c:v>
                </c:pt>
                <c:pt idx="122" formatCode="0.000">
                  <c:v>0.60773480662983426</c:v>
                </c:pt>
                <c:pt idx="123" formatCode="0.000">
                  <c:v>0.66298342541436461</c:v>
                </c:pt>
                <c:pt idx="124" formatCode="0.000">
                  <c:v>0.71823204419889508</c:v>
                </c:pt>
                <c:pt idx="125" formatCode="0.000">
                  <c:v>0.77348066298342544</c:v>
                </c:pt>
                <c:pt idx="126" formatCode="0.000">
                  <c:v>0.82872928176795579</c:v>
                </c:pt>
                <c:pt idx="127" formatCode="0.000">
                  <c:v>0.88397790055248615</c:v>
                </c:pt>
                <c:pt idx="128" formatCode="0.000">
                  <c:v>0.93922651933701662</c:v>
                </c:pt>
                <c:pt idx="129" formatCode="0.000">
                  <c:v>0.99447513812154698</c:v>
                </c:pt>
                <c:pt idx="130" formatCode="0.000">
                  <c:v>1.1049723756906078</c:v>
                </c:pt>
                <c:pt idx="131" formatCode="0.000">
                  <c:v>1.2430939226519337</c:v>
                </c:pt>
                <c:pt idx="132" formatCode="0.000">
                  <c:v>1.3812154696132597</c:v>
                </c:pt>
                <c:pt idx="133" formatCode="0.000">
                  <c:v>1.5193370165745856</c:v>
                </c:pt>
                <c:pt idx="134" formatCode="0.000">
                  <c:v>1.6574585635359116</c:v>
                </c:pt>
                <c:pt idx="135" formatCode="0.000">
                  <c:v>1.7955801104972375</c:v>
                </c:pt>
                <c:pt idx="136" formatCode="0.000">
                  <c:v>1.9337016574585635</c:v>
                </c:pt>
                <c:pt idx="137" formatCode="0.000">
                  <c:v>2.0718232044198897</c:v>
                </c:pt>
                <c:pt idx="138" formatCode="0.000">
                  <c:v>2.2099447513812156</c:v>
                </c:pt>
                <c:pt idx="139" formatCode="0.000">
                  <c:v>2.4861878453038675</c:v>
                </c:pt>
                <c:pt idx="140" formatCode="0.000">
                  <c:v>2.7624309392265194</c:v>
                </c:pt>
                <c:pt idx="141" formatCode="0.000">
                  <c:v>3.0386740331491713</c:v>
                </c:pt>
                <c:pt idx="142" formatCode="0.000">
                  <c:v>3.3149171270718232</c:v>
                </c:pt>
                <c:pt idx="143" formatCode="0.000">
                  <c:v>3.5911602209944751</c:v>
                </c:pt>
                <c:pt idx="144" formatCode="0.000">
                  <c:v>3.867403314917127</c:v>
                </c:pt>
                <c:pt idx="145" formatCode="0.000">
                  <c:v>4.4198895027624312</c:v>
                </c:pt>
                <c:pt idx="146" formatCode="0.000">
                  <c:v>4.972375690607735</c:v>
                </c:pt>
                <c:pt idx="147" formatCode="0.000">
                  <c:v>5.5248618784530388</c:v>
                </c:pt>
                <c:pt idx="148" formatCode="0.000">
                  <c:v>6.0773480662983426</c:v>
                </c:pt>
                <c:pt idx="149" formatCode="0.000">
                  <c:v>6.6298342541436464</c:v>
                </c:pt>
                <c:pt idx="150" formatCode="0.000">
                  <c:v>7.1823204419889501</c:v>
                </c:pt>
                <c:pt idx="151" formatCode="0.000">
                  <c:v>7.7348066298342539</c:v>
                </c:pt>
                <c:pt idx="152" formatCode="0.000">
                  <c:v>8.2872928176795586</c:v>
                </c:pt>
                <c:pt idx="153" formatCode="0.000">
                  <c:v>8.8397790055248624</c:v>
                </c:pt>
                <c:pt idx="154" formatCode="0.000">
                  <c:v>9.3922651933701662</c:v>
                </c:pt>
                <c:pt idx="155" formatCode="0.000">
                  <c:v>9.94475138121547</c:v>
                </c:pt>
                <c:pt idx="156" formatCode="0.000">
                  <c:v>11.049723756906078</c:v>
                </c:pt>
                <c:pt idx="157" formatCode="0.000">
                  <c:v>12.430939226519337</c:v>
                </c:pt>
                <c:pt idx="158" formatCode="0.000">
                  <c:v>13.812154696132596</c:v>
                </c:pt>
                <c:pt idx="159" formatCode="0.000">
                  <c:v>15.193370165745856</c:v>
                </c:pt>
                <c:pt idx="160" formatCode="0.000">
                  <c:v>16.574585635359117</c:v>
                </c:pt>
                <c:pt idx="161" formatCode="0.000">
                  <c:v>17.955801104972377</c:v>
                </c:pt>
                <c:pt idx="162" formatCode="0.000">
                  <c:v>19.337016574585636</c:v>
                </c:pt>
                <c:pt idx="163" formatCode="0.000">
                  <c:v>20.718232044198896</c:v>
                </c:pt>
                <c:pt idx="164" formatCode="0.000">
                  <c:v>22.099447513812155</c:v>
                </c:pt>
                <c:pt idx="165" formatCode="0.000">
                  <c:v>24.861878453038674</c:v>
                </c:pt>
                <c:pt idx="166" formatCode="0.000">
                  <c:v>27.624309392265193</c:v>
                </c:pt>
                <c:pt idx="167" formatCode="0.000">
                  <c:v>30.386740331491712</c:v>
                </c:pt>
                <c:pt idx="168" formatCode="0.000">
                  <c:v>33.149171270718234</c:v>
                </c:pt>
                <c:pt idx="169" formatCode="0.000">
                  <c:v>35.911602209944753</c:v>
                </c:pt>
                <c:pt idx="170" formatCode="0.000">
                  <c:v>38.674033149171272</c:v>
                </c:pt>
                <c:pt idx="171" formatCode="0.000">
                  <c:v>44.19889502762431</c:v>
                </c:pt>
                <c:pt idx="172" formatCode="0.000">
                  <c:v>49.723756906077348</c:v>
                </c:pt>
                <c:pt idx="173" formatCode="0.000">
                  <c:v>55.248618784530386</c:v>
                </c:pt>
                <c:pt idx="174" formatCode="0.000">
                  <c:v>60.773480662983424</c:v>
                </c:pt>
                <c:pt idx="175" formatCode="0.000">
                  <c:v>66.298342541436469</c:v>
                </c:pt>
                <c:pt idx="176" formatCode="0.000">
                  <c:v>71.823204419889507</c:v>
                </c:pt>
                <c:pt idx="177" formatCode="0.000">
                  <c:v>77.348066298342545</c:v>
                </c:pt>
                <c:pt idx="178" formatCode="0.000">
                  <c:v>82.872928176795583</c:v>
                </c:pt>
                <c:pt idx="179" formatCode="0.000">
                  <c:v>88.39779005524862</c:v>
                </c:pt>
                <c:pt idx="180" formatCode="0.000">
                  <c:v>93.922651933701658</c:v>
                </c:pt>
                <c:pt idx="181" formatCode="0.000">
                  <c:v>99.447513812154696</c:v>
                </c:pt>
                <c:pt idx="182" formatCode="0.000">
                  <c:v>110.49723756906077</c:v>
                </c:pt>
                <c:pt idx="183" formatCode="0.000">
                  <c:v>124.30939226519337</c:v>
                </c:pt>
                <c:pt idx="184" formatCode="0.000">
                  <c:v>138.12154696132598</c:v>
                </c:pt>
                <c:pt idx="185" formatCode="0.000">
                  <c:v>151.93370165745856</c:v>
                </c:pt>
                <c:pt idx="186" formatCode="0.000">
                  <c:v>165.74585635359117</c:v>
                </c:pt>
                <c:pt idx="187" formatCode="0.000">
                  <c:v>179.55801104972375</c:v>
                </c:pt>
                <c:pt idx="188" formatCode="0.000">
                  <c:v>193.37016574585635</c:v>
                </c:pt>
                <c:pt idx="189" formatCode="0.000">
                  <c:v>207.18232044198896</c:v>
                </c:pt>
                <c:pt idx="190" formatCode="0.000">
                  <c:v>220.99447513812154</c:v>
                </c:pt>
                <c:pt idx="191" formatCode="0.000">
                  <c:v>248.61878453038673</c:v>
                </c:pt>
                <c:pt idx="192" formatCode="0.000">
                  <c:v>276.24309392265195</c:v>
                </c:pt>
                <c:pt idx="193" formatCode="0.000">
                  <c:v>303.86740331491711</c:v>
                </c:pt>
                <c:pt idx="194" formatCode="0.000">
                  <c:v>331.49171270718233</c:v>
                </c:pt>
                <c:pt idx="195" formatCode="0.000">
                  <c:v>359.11602209944749</c:v>
                </c:pt>
                <c:pt idx="196" formatCode="0.000">
                  <c:v>386.74033149171271</c:v>
                </c:pt>
                <c:pt idx="197" formatCode="0.000">
                  <c:v>441.98895027624309</c:v>
                </c:pt>
                <c:pt idx="198" formatCode="0.000">
                  <c:v>497.23756906077347</c:v>
                </c:pt>
                <c:pt idx="199" formatCode="0.000">
                  <c:v>552.4861878453039</c:v>
                </c:pt>
                <c:pt idx="200" formatCode="0.000">
                  <c:v>607.73480662983422</c:v>
                </c:pt>
                <c:pt idx="201" formatCode="0.000">
                  <c:v>662.98342541436466</c:v>
                </c:pt>
                <c:pt idx="202" formatCode="0.000">
                  <c:v>718.23204419889498</c:v>
                </c:pt>
                <c:pt idx="203" formatCode="0.000">
                  <c:v>773.48066298342542</c:v>
                </c:pt>
                <c:pt idx="204" formatCode="0.000">
                  <c:v>828.72928176795585</c:v>
                </c:pt>
                <c:pt idx="205" formatCode="0.000">
                  <c:v>883.97790055248618</c:v>
                </c:pt>
                <c:pt idx="206" formatCode="0.000">
                  <c:v>939.22651933701661</c:v>
                </c:pt>
                <c:pt idx="207" formatCode="0.000">
                  <c:v>994.47513812154693</c:v>
                </c:pt>
                <c:pt idx="208" formatCode="0.000">
                  <c:v>1000</c:v>
                </c:pt>
              </c:numCache>
            </c:numRef>
          </c:xVal>
          <c:yVal>
            <c:numRef>
              <c:f>srim181Ta_Air!$P$20:$P$228</c:f>
              <c:numCache>
                <c:formatCode>0.000</c:formatCode>
                <c:ptCount val="209"/>
                <c:pt idx="0">
                  <c:v>1.57</c:v>
                </c:pt>
                <c:pt idx="1">
                  <c:v>1.64</c:v>
                </c:pt>
                <c:pt idx="2">
                  <c:v>1.72</c:v>
                </c:pt>
                <c:pt idx="3">
                  <c:v>1.79</c:v>
                </c:pt>
                <c:pt idx="4">
                  <c:v>1.85</c:v>
                </c:pt>
                <c:pt idx="5">
                  <c:v>1.91</c:v>
                </c:pt>
                <c:pt idx="6">
                  <c:v>1.98</c:v>
                </c:pt>
                <c:pt idx="7">
                  <c:v>2.0299999999999998</c:v>
                </c:pt>
                <c:pt idx="8">
                  <c:v>2.09</c:v>
                </c:pt>
                <c:pt idx="9">
                  <c:v>2.2000000000000002</c:v>
                </c:pt>
                <c:pt idx="10">
                  <c:v>2.2999999999999998</c:v>
                </c:pt>
                <c:pt idx="11">
                  <c:v>2.4</c:v>
                </c:pt>
                <c:pt idx="12">
                  <c:v>2.5</c:v>
                </c:pt>
                <c:pt idx="13">
                  <c:v>2.59</c:v>
                </c:pt>
                <c:pt idx="14">
                  <c:v>2.68</c:v>
                </c:pt>
                <c:pt idx="15">
                  <c:v>2.85</c:v>
                </c:pt>
                <c:pt idx="16">
                  <c:v>3.01</c:v>
                </c:pt>
                <c:pt idx="17">
                  <c:v>3.16</c:v>
                </c:pt>
                <c:pt idx="18">
                  <c:v>3.31</c:v>
                </c:pt>
                <c:pt idx="19">
                  <c:v>3.45</c:v>
                </c:pt>
                <c:pt idx="20">
                  <c:v>3.58</c:v>
                </c:pt>
                <c:pt idx="21">
                  <c:v>3.72</c:v>
                </c:pt>
                <c:pt idx="22">
                  <c:v>3.85</c:v>
                </c:pt>
                <c:pt idx="23">
                  <c:v>3.97</c:v>
                </c:pt>
                <c:pt idx="24">
                  <c:v>4.09</c:v>
                </c:pt>
                <c:pt idx="25">
                  <c:v>4.21</c:v>
                </c:pt>
                <c:pt idx="26">
                  <c:v>4.4400000000000004</c:v>
                </c:pt>
                <c:pt idx="27">
                  <c:v>4.72</c:v>
                </c:pt>
                <c:pt idx="28">
                  <c:v>4.99</c:v>
                </c:pt>
                <c:pt idx="29">
                  <c:v>5.25</c:v>
                </c:pt>
                <c:pt idx="30">
                  <c:v>5.5</c:v>
                </c:pt>
                <c:pt idx="31">
                  <c:v>5.74</c:v>
                </c:pt>
                <c:pt idx="32">
                  <c:v>5.97</c:v>
                </c:pt>
                <c:pt idx="33">
                  <c:v>6.2</c:v>
                </c:pt>
                <c:pt idx="34">
                  <c:v>6.43</c:v>
                </c:pt>
                <c:pt idx="35">
                  <c:v>6.87</c:v>
                </c:pt>
                <c:pt idx="36">
                  <c:v>7.29</c:v>
                </c:pt>
                <c:pt idx="37">
                  <c:v>7.69</c:v>
                </c:pt>
                <c:pt idx="38">
                  <c:v>8.09</c:v>
                </c:pt>
                <c:pt idx="39">
                  <c:v>8.48</c:v>
                </c:pt>
                <c:pt idx="40">
                  <c:v>8.85</c:v>
                </c:pt>
                <c:pt idx="41">
                  <c:v>9.59</c:v>
                </c:pt>
                <c:pt idx="42">
                  <c:v>10.3</c:v>
                </c:pt>
                <c:pt idx="43">
                  <c:v>10.98</c:v>
                </c:pt>
                <c:pt idx="44">
                  <c:v>11.65</c:v>
                </c:pt>
                <c:pt idx="45">
                  <c:v>12.3</c:v>
                </c:pt>
                <c:pt idx="46">
                  <c:v>12.94</c:v>
                </c:pt>
                <c:pt idx="47">
                  <c:v>13.57</c:v>
                </c:pt>
                <c:pt idx="48">
                  <c:v>14.18</c:v>
                </c:pt>
                <c:pt idx="49">
                  <c:v>14.79</c:v>
                </c:pt>
                <c:pt idx="50">
                  <c:v>15.39</c:v>
                </c:pt>
                <c:pt idx="51">
                  <c:v>15.98</c:v>
                </c:pt>
                <c:pt idx="52">
                  <c:v>17.14</c:v>
                </c:pt>
                <c:pt idx="53">
                  <c:v>18.559999999999999</c:v>
                </c:pt>
                <c:pt idx="54">
                  <c:v>19.940000000000001</c:v>
                </c:pt>
                <c:pt idx="55">
                  <c:v>21.3</c:v>
                </c:pt>
                <c:pt idx="56">
                  <c:v>22.64</c:v>
                </c:pt>
                <c:pt idx="57">
                  <c:v>23.96</c:v>
                </c:pt>
                <c:pt idx="58">
                  <c:v>25.26</c:v>
                </c:pt>
                <c:pt idx="59">
                  <c:v>26.55</c:v>
                </c:pt>
                <c:pt idx="60">
                  <c:v>27.81</c:v>
                </c:pt>
                <c:pt idx="61">
                  <c:v>30.3</c:v>
                </c:pt>
                <c:pt idx="62">
                  <c:v>32.74</c:v>
                </c:pt>
                <c:pt idx="63">
                  <c:v>35.159999999999997</c:v>
                </c:pt>
                <c:pt idx="64">
                  <c:v>37.56</c:v>
                </c:pt>
                <c:pt idx="65">
                  <c:v>39.94</c:v>
                </c:pt>
                <c:pt idx="66">
                  <c:v>42.32</c:v>
                </c:pt>
                <c:pt idx="67">
                  <c:v>47.04</c:v>
                </c:pt>
                <c:pt idx="68">
                  <c:v>51.74</c:v>
                </c:pt>
                <c:pt idx="69">
                  <c:v>56.4</c:v>
                </c:pt>
                <c:pt idx="70">
                  <c:v>61.03</c:v>
                </c:pt>
                <c:pt idx="71">
                  <c:v>65.63</c:v>
                </c:pt>
                <c:pt idx="72">
                  <c:v>70.180000000000007</c:v>
                </c:pt>
                <c:pt idx="73">
                  <c:v>74.7</c:v>
                </c:pt>
                <c:pt idx="74">
                  <c:v>79.17</c:v>
                </c:pt>
                <c:pt idx="75">
                  <c:v>83.61</c:v>
                </c:pt>
                <c:pt idx="76">
                  <c:v>88</c:v>
                </c:pt>
                <c:pt idx="77">
                  <c:v>92.36</c:v>
                </c:pt>
                <c:pt idx="78">
                  <c:v>100.97</c:v>
                </c:pt>
                <c:pt idx="79">
                  <c:v>111.56</c:v>
                </c:pt>
                <c:pt idx="80">
                  <c:v>121.98</c:v>
                </c:pt>
                <c:pt idx="81">
                  <c:v>132.24</c:v>
                </c:pt>
                <c:pt idx="82">
                  <c:v>142.37</c:v>
                </c:pt>
                <c:pt idx="83">
                  <c:v>152.4</c:v>
                </c:pt>
                <c:pt idx="84">
                  <c:v>162.34</c:v>
                </c:pt>
                <c:pt idx="85">
                  <c:v>172.19</c:v>
                </c:pt>
                <c:pt idx="86">
                  <c:v>181.98</c:v>
                </c:pt>
                <c:pt idx="87">
                  <c:v>201.38</c:v>
                </c:pt>
                <c:pt idx="88">
                  <c:v>220.57</c:v>
                </c:pt>
                <c:pt idx="89">
                  <c:v>239.54</c:v>
                </c:pt>
                <c:pt idx="90">
                  <c:v>258.29000000000002</c:v>
                </c:pt>
                <c:pt idx="91">
                  <c:v>276.8</c:v>
                </c:pt>
                <c:pt idx="92">
                  <c:v>295.05</c:v>
                </c:pt>
                <c:pt idx="93">
                  <c:v>330.66</c:v>
                </c:pt>
                <c:pt idx="94">
                  <c:v>364.87</c:v>
                </c:pt>
                <c:pt idx="95">
                  <c:v>397.51</c:v>
                </c:pt>
                <c:pt idx="96">
                  <c:v>428.43</c:v>
                </c:pt>
                <c:pt idx="97">
                  <c:v>457.59</c:v>
                </c:pt>
                <c:pt idx="98">
                  <c:v>484.95</c:v>
                </c:pt>
                <c:pt idx="99">
                  <c:v>510.54</c:v>
                </c:pt>
                <c:pt idx="100">
                  <c:v>534.41</c:v>
                </c:pt>
                <c:pt idx="101">
                  <c:v>556.66</c:v>
                </c:pt>
                <c:pt idx="102">
                  <c:v>577.37</c:v>
                </c:pt>
                <c:pt idx="103">
                  <c:v>596.64</c:v>
                </c:pt>
                <c:pt idx="104">
                  <c:v>631.27</c:v>
                </c:pt>
                <c:pt idx="105">
                  <c:v>668.24</c:v>
                </c:pt>
                <c:pt idx="106">
                  <c:v>699.5</c:v>
                </c:pt>
                <c:pt idx="107">
                  <c:v>726.17</c:v>
                </c:pt>
                <c:pt idx="108">
                  <c:v>749.15</c:v>
                </c:pt>
                <c:pt idx="109">
                  <c:v>769.16</c:v>
                </c:pt>
                <c:pt idx="110">
                  <c:v>786.75</c:v>
                </c:pt>
                <c:pt idx="111">
                  <c:v>802.35</c:v>
                </c:pt>
                <c:pt idx="112">
                  <c:v>816.31</c:v>
                </c:pt>
                <c:pt idx="113">
                  <c:v>840.31</c:v>
                </c:pt>
                <c:pt idx="114">
                  <c:v>860.33</c:v>
                </c:pt>
                <c:pt idx="115">
                  <c:v>877.4</c:v>
                </c:pt>
                <c:pt idx="116">
                  <c:v>892.23</c:v>
                </c:pt>
                <c:pt idx="117">
                  <c:v>905.3</c:v>
                </c:pt>
                <c:pt idx="118">
                  <c:v>916.96</c:v>
                </c:pt>
                <c:pt idx="119">
                  <c:v>937.03</c:v>
                </c:pt>
                <c:pt idx="120">
                  <c:v>953.87</c:v>
                </c:pt>
                <c:pt idx="121">
                  <c:v>968.35</c:v>
                </c:pt>
                <c:pt idx="122">
                  <c:v>981.04</c:v>
                </c:pt>
                <c:pt idx="123">
                  <c:v>992.33</c:v>
                </c:pt>
                <c:pt idx="124" formatCode="0.00E+00">
                  <c:v>1000</c:v>
                </c:pt>
                <c:pt idx="125" formatCode="0.00E+00">
                  <c:v>1010</c:v>
                </c:pt>
                <c:pt idx="126" formatCode="0.00E+00">
                  <c:v>1020</c:v>
                </c:pt>
                <c:pt idx="127" formatCode="0.00E+00">
                  <c:v>1030</c:v>
                </c:pt>
                <c:pt idx="128" formatCode="0.00E+00">
                  <c:v>1040</c:v>
                </c:pt>
                <c:pt idx="129" formatCode="0.00E+00">
                  <c:v>1040</c:v>
                </c:pt>
                <c:pt idx="130" formatCode="0.00E+00">
                  <c:v>1050</c:v>
                </c:pt>
                <c:pt idx="131" formatCode="0.00E+00">
                  <c:v>1070</c:v>
                </c:pt>
                <c:pt idx="132" formatCode="0.00E+00">
                  <c:v>1080</c:v>
                </c:pt>
                <c:pt idx="133" formatCode="0.00E+00">
                  <c:v>1090</c:v>
                </c:pt>
                <c:pt idx="134" formatCode="0.00E+00">
                  <c:v>1100</c:v>
                </c:pt>
                <c:pt idx="135" formatCode="0.00E+00">
                  <c:v>1110</c:v>
                </c:pt>
                <c:pt idx="136" formatCode="0.00E+00">
                  <c:v>1120</c:v>
                </c:pt>
                <c:pt idx="137" formatCode="0.00E+00">
                  <c:v>1130</c:v>
                </c:pt>
                <c:pt idx="138" formatCode="0.00E+00">
                  <c:v>1140</c:v>
                </c:pt>
                <c:pt idx="139" formatCode="0.00E+00">
                  <c:v>1160</c:v>
                </c:pt>
                <c:pt idx="140" formatCode="0.00E+00">
                  <c:v>1170</c:v>
                </c:pt>
                <c:pt idx="141" formatCode="0.00E+00">
                  <c:v>1180</c:v>
                </c:pt>
                <c:pt idx="142" formatCode="0.00E+00">
                  <c:v>1200</c:v>
                </c:pt>
                <c:pt idx="143" formatCode="0.00E+00">
                  <c:v>1210</c:v>
                </c:pt>
                <c:pt idx="144" formatCode="0.00E+00">
                  <c:v>1220</c:v>
                </c:pt>
                <c:pt idx="145" formatCode="0.00E+00">
                  <c:v>1250</c:v>
                </c:pt>
                <c:pt idx="146" formatCode="0.00E+00">
                  <c:v>1270</c:v>
                </c:pt>
                <c:pt idx="147" formatCode="0.00E+00">
                  <c:v>1290</c:v>
                </c:pt>
                <c:pt idx="148" formatCode="0.00E+00">
                  <c:v>1310</c:v>
                </c:pt>
                <c:pt idx="149" formatCode="0.00E+00">
                  <c:v>1330</c:v>
                </c:pt>
                <c:pt idx="150" formatCode="0.00E+00">
                  <c:v>1350</c:v>
                </c:pt>
                <c:pt idx="151" formatCode="0.00E+00">
                  <c:v>1370</c:v>
                </c:pt>
                <c:pt idx="152" formatCode="0.00E+00">
                  <c:v>1390</c:v>
                </c:pt>
                <c:pt idx="153" formatCode="0.00E+00">
                  <c:v>1410</c:v>
                </c:pt>
                <c:pt idx="154" formatCode="0.00E+00">
                  <c:v>1430</c:v>
                </c:pt>
                <c:pt idx="155" formatCode="0.00E+00">
                  <c:v>1450</c:v>
                </c:pt>
                <c:pt idx="156" formatCode="0.00E+00">
                  <c:v>1490</c:v>
                </c:pt>
                <c:pt idx="157" formatCode="0.00E+00">
                  <c:v>1540</c:v>
                </c:pt>
                <c:pt idx="158" formatCode="0.00E+00">
                  <c:v>1590</c:v>
                </c:pt>
                <c:pt idx="159" formatCode="0.00E+00">
                  <c:v>1640</c:v>
                </c:pt>
                <c:pt idx="160" formatCode="0.00E+00">
                  <c:v>1690</c:v>
                </c:pt>
                <c:pt idx="161" formatCode="0.00E+00">
                  <c:v>1750</c:v>
                </c:pt>
                <c:pt idx="162" formatCode="0.00E+00">
                  <c:v>1810</c:v>
                </c:pt>
                <c:pt idx="163" formatCode="0.00E+00">
                  <c:v>1860</c:v>
                </c:pt>
                <c:pt idx="164" formatCode="0.00E+00">
                  <c:v>1920</c:v>
                </c:pt>
                <c:pt idx="165" formatCode="0.00E+00">
                  <c:v>2050</c:v>
                </c:pt>
                <c:pt idx="166" formatCode="0.00E+00">
                  <c:v>2170</c:v>
                </c:pt>
                <c:pt idx="167" formatCode="0.00E+00">
                  <c:v>2300</c:v>
                </c:pt>
                <c:pt idx="168" formatCode="0.00E+00">
                  <c:v>2440</c:v>
                </c:pt>
                <c:pt idx="169" formatCode="0.00E+00">
                  <c:v>2580</c:v>
                </c:pt>
                <c:pt idx="170" formatCode="0.00E+00">
                  <c:v>2730</c:v>
                </c:pt>
                <c:pt idx="171" formatCode="0.00E+00">
                  <c:v>3040</c:v>
                </c:pt>
                <c:pt idx="172" formatCode="0.00E+00">
                  <c:v>3380</c:v>
                </c:pt>
                <c:pt idx="173" formatCode="0.00E+00">
                  <c:v>3740</c:v>
                </c:pt>
                <c:pt idx="174" formatCode="0.00E+00">
                  <c:v>4120</c:v>
                </c:pt>
                <c:pt idx="175" formatCode="0.00E+00">
                  <c:v>4520</c:v>
                </c:pt>
                <c:pt idx="176" formatCode="0.00E+00">
                  <c:v>4940</c:v>
                </c:pt>
                <c:pt idx="177" formatCode="0.00E+00">
                  <c:v>5370</c:v>
                </c:pt>
                <c:pt idx="178" formatCode="0.00E+00">
                  <c:v>5830</c:v>
                </c:pt>
                <c:pt idx="179" formatCode="0.00E+00">
                  <c:v>6300</c:v>
                </c:pt>
                <c:pt idx="180" formatCode="0.00E+00">
                  <c:v>6790</c:v>
                </c:pt>
                <c:pt idx="181" formatCode="0.00E+00">
                  <c:v>7300</c:v>
                </c:pt>
                <c:pt idx="182" formatCode="0.00E+00">
                  <c:v>8360</c:v>
                </c:pt>
                <c:pt idx="183" formatCode="0.00E+00">
                  <c:v>9770</c:v>
                </c:pt>
                <c:pt idx="184" formatCode="0.00E+00">
                  <c:v>11260</c:v>
                </c:pt>
                <c:pt idx="185" formatCode="0.00E+00">
                  <c:v>12830</c:v>
                </c:pt>
                <c:pt idx="186" formatCode="0.00E+00">
                  <c:v>14470</c:v>
                </c:pt>
                <c:pt idx="187" formatCode="0.00E+00">
                  <c:v>16180</c:v>
                </c:pt>
                <c:pt idx="188" formatCode="0.00E+00">
                  <c:v>17950</c:v>
                </c:pt>
                <c:pt idx="189" formatCode="0.00E+00">
                  <c:v>19780</c:v>
                </c:pt>
                <c:pt idx="190" formatCode="0.00E+00">
                  <c:v>21670</c:v>
                </c:pt>
                <c:pt idx="191" formatCode="0.00E+00">
                  <c:v>25580</c:v>
                </c:pt>
                <c:pt idx="192" formatCode="0.00E+00">
                  <c:v>29670</c:v>
                </c:pt>
                <c:pt idx="193" formatCode="0.00E+00">
                  <c:v>33920</c:v>
                </c:pt>
                <c:pt idx="194" formatCode="0.00E+00">
                  <c:v>38310</c:v>
                </c:pt>
                <c:pt idx="195" formatCode="0.00E+00">
                  <c:v>42810</c:v>
                </c:pt>
                <c:pt idx="196" formatCode="0.00E+00">
                  <c:v>47420</c:v>
                </c:pt>
                <c:pt idx="197" formatCode="0.00E+00">
                  <c:v>56880</c:v>
                </c:pt>
                <c:pt idx="198" formatCode="0.00E+00">
                  <c:v>66610</c:v>
                </c:pt>
                <c:pt idx="199" formatCode="0.00E+00">
                  <c:v>76530</c:v>
                </c:pt>
                <c:pt idx="200" formatCode="0.00E+00">
                  <c:v>86570</c:v>
                </c:pt>
                <c:pt idx="201" formatCode="0.00E+00">
                  <c:v>96690</c:v>
                </c:pt>
                <c:pt idx="202" formatCode="0.00E+00">
                  <c:v>106850</c:v>
                </c:pt>
                <c:pt idx="203" formatCode="0.00E+00">
                  <c:v>117030</c:v>
                </c:pt>
                <c:pt idx="204" formatCode="0.00E+00">
                  <c:v>127190</c:v>
                </c:pt>
                <c:pt idx="205" formatCode="0.00E+00">
                  <c:v>137310</c:v>
                </c:pt>
                <c:pt idx="206" formatCode="0.00E+00">
                  <c:v>147390</c:v>
                </c:pt>
                <c:pt idx="207" formatCode="0.00E+00">
                  <c:v>157400</c:v>
                </c:pt>
                <c:pt idx="208" formatCode="0.00E+00">
                  <c:v>158400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FEB6-4EBD-B02F-758B08D036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39853200"/>
        <c:axId val="639844968"/>
      </c:scatterChart>
      <c:valAx>
        <c:axId val="639853200"/>
        <c:scaling>
          <c:logBase val="10"/>
          <c:orientation val="minMax"/>
        </c:scaling>
        <c:delete val="0"/>
        <c:axPos val="b"/>
        <c:majorGridlines>
          <c:spPr>
            <a:ln>
              <a:solidFill>
                <a:schemeClr val="tx1">
                  <a:lumMod val="50000"/>
                  <a:lumOff val="50000"/>
                </a:schemeClr>
              </a:solidFill>
              <a:prstDash val="dash"/>
            </a:ln>
          </c:spPr>
        </c:majorGridlines>
        <c:minorGridlines>
          <c:spPr>
            <a:ln>
              <a:solidFill>
                <a:srgbClr val="CCECFF"/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E</a:t>
                </a:r>
                <a:r>
                  <a:rPr lang="en-US" baseline="0"/>
                  <a:t> beam</a:t>
                </a:r>
                <a:r>
                  <a:rPr lang="en-US"/>
                  <a:t> [MeV/A]</a:t>
                </a:r>
                <a:endParaRPr lang="ja-JP"/>
              </a:p>
            </c:rich>
          </c:tx>
          <c:layout>
            <c:manualLayout>
              <c:xMode val="edge"/>
              <c:yMode val="edge"/>
              <c:x val="0.71294192788639121"/>
              <c:y val="0.87084520417853895"/>
            </c:manualLayout>
          </c:layout>
          <c:overlay val="0"/>
          <c:spPr>
            <a:solidFill>
              <a:schemeClr val="bg1"/>
            </a:solidFill>
          </c:spPr>
        </c:title>
        <c:numFmt formatCode="General" sourceLinked="0"/>
        <c:majorTickMark val="cross"/>
        <c:minorTickMark val="in"/>
        <c:tickLblPos val="nextTo"/>
        <c:txPr>
          <a:bodyPr/>
          <a:lstStyle/>
          <a:p>
            <a:pPr>
              <a:defRPr b="1"/>
            </a:pPr>
            <a:endParaRPr lang="ja-JP"/>
          </a:p>
        </c:txPr>
        <c:crossAx val="639844968"/>
        <c:crosses val="autoZero"/>
        <c:crossBetween val="midCat"/>
        <c:majorUnit val="10"/>
      </c:valAx>
      <c:valAx>
        <c:axId val="639844968"/>
        <c:scaling>
          <c:logBase val="10"/>
          <c:orientation val="minMax"/>
        </c:scaling>
        <c:delete val="0"/>
        <c:axPos val="l"/>
        <c:majorGridlines>
          <c:spPr>
            <a:ln w="12700">
              <a:solidFill>
                <a:schemeClr val="tx2"/>
              </a:solidFill>
              <a:prstDash val="sysDash"/>
            </a:ln>
          </c:spPr>
        </c:majorGridlines>
        <c:minorGridlines>
          <c:spPr>
            <a:ln>
              <a:solidFill>
                <a:schemeClr val="tx2">
                  <a:lumMod val="20000"/>
                  <a:lumOff val="80000"/>
                </a:schemeClr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>
                    <a:solidFill>
                      <a:schemeClr val="tx1"/>
                    </a:solidFill>
                  </a:defRPr>
                </a:pPr>
                <a:r>
                  <a:rPr lang="en-US">
                    <a:solidFill>
                      <a:schemeClr val="tx1"/>
                    </a:solidFill>
                  </a:rPr>
                  <a:t>Range, Straggling [</a:t>
                </a:r>
                <a:r>
                  <a:rPr lang="en-US" altLang="ja-JP">
                    <a:solidFill>
                      <a:schemeClr val="tx1"/>
                    </a:solidFill>
                  </a:rPr>
                  <a:t>μm]</a:t>
                </a:r>
                <a:endParaRPr lang="ja-JP">
                  <a:solidFill>
                    <a:schemeClr val="tx1"/>
                  </a:solidFill>
                </a:endParaRPr>
              </a:p>
            </c:rich>
          </c:tx>
          <c:layout>
            <c:manualLayout>
              <c:xMode val="edge"/>
              <c:yMode val="edge"/>
              <c:x val="9.3999580850872747E-2"/>
              <c:y val="0.18000134598559794"/>
            </c:manualLayout>
          </c:layout>
          <c:overlay val="0"/>
          <c:spPr>
            <a:solidFill>
              <a:schemeClr val="bg1"/>
            </a:solidFill>
          </c:spPr>
        </c:title>
        <c:numFmt formatCode="General" sourceLinked="0"/>
        <c:majorTickMark val="cross"/>
        <c:minorTickMark val="out"/>
        <c:tickLblPos val="nextTo"/>
        <c:spPr>
          <a:ln>
            <a:solidFill>
              <a:schemeClr val="tx2"/>
            </a:solidFill>
          </a:ln>
        </c:spPr>
        <c:txPr>
          <a:bodyPr/>
          <a:lstStyle/>
          <a:p>
            <a:pPr>
              <a:defRPr b="1">
                <a:solidFill>
                  <a:schemeClr val="tx1"/>
                </a:solidFill>
              </a:defRPr>
            </a:pPr>
            <a:endParaRPr lang="ja-JP"/>
          </a:p>
        </c:txPr>
        <c:crossAx val="639853200"/>
        <c:crosses val="autoZero"/>
        <c:crossBetween val="midCat"/>
      </c:valAx>
      <c:spPr>
        <a:noFill/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46369450016466607"/>
          <c:y val="4.2812810791813434E-2"/>
          <c:w val="0.28994361446264111"/>
          <c:h val="0.10935415124391513"/>
        </c:manualLayout>
      </c:layout>
      <c:overlay val="0"/>
      <c:spPr>
        <a:solidFill>
          <a:schemeClr val="bg1"/>
        </a:solidFill>
        <a:ln>
          <a:noFill/>
        </a:ln>
      </c:spPr>
    </c:legend>
    <c:plotVisOnly val="1"/>
    <c:dispBlanksAs val="gap"/>
    <c:showDLblsOverMax val="0"/>
  </c:chart>
  <c:spPr>
    <a:solidFill>
      <a:schemeClr val="bg1"/>
    </a:solidFill>
    <a:ln w="3175">
      <a:solidFill>
        <a:schemeClr val="tx1">
          <a:lumMod val="50000"/>
          <a:lumOff val="50000"/>
        </a:schemeClr>
      </a:solidFill>
    </a:ln>
  </c:spPr>
  <c:txPr>
    <a:bodyPr/>
    <a:lstStyle/>
    <a:p>
      <a:pPr>
        <a:defRPr baseline="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srim181Ta_Kapton!$P$5</c:f>
          <c:strCache>
            <c:ptCount val="1"/>
            <c:pt idx="0">
              <c:v>srim181Ta_Kapton</c:v>
            </c:pt>
          </c:strCache>
        </c:strRef>
      </c:tx>
      <c:layout>
        <c:manualLayout>
          <c:xMode val="edge"/>
          <c:yMode val="edge"/>
          <c:x val="0.10167170191339379"/>
          <c:y val="6.9135802469135796E-2"/>
        </c:manualLayout>
      </c:layout>
      <c:overlay val="1"/>
      <c:spPr>
        <a:solidFill>
          <a:schemeClr val="bg1"/>
        </a:solidFill>
        <a:ln>
          <a:solidFill>
            <a:srgbClr val="00B050"/>
          </a:solidFill>
        </a:ln>
      </c:spPr>
      <c:txPr>
        <a:bodyPr/>
        <a:lstStyle/>
        <a:p>
          <a:pPr>
            <a:defRPr sz="1200"/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5.0907058670898057E-2"/>
          <c:y val="4.1004378353659665E-2"/>
          <c:w val="0.89444707244294086"/>
          <c:h val="0.9081176241858655"/>
        </c:manualLayout>
      </c:layout>
      <c:scatterChart>
        <c:scatterStyle val="lineMarker"/>
        <c:varyColors val="0"/>
        <c:ser>
          <c:idx val="0"/>
          <c:order val="0"/>
          <c:tx>
            <c:v>dE/dxElec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srim181Ta_Kapton!$D$20:$D$228</c:f>
              <c:numCache>
                <c:formatCode>0.00000</c:formatCode>
                <c:ptCount val="209"/>
                <c:pt idx="0">
                  <c:v>1.1049723756906078E-5</c:v>
                </c:pt>
                <c:pt idx="1">
                  <c:v>1.2430939226519336E-5</c:v>
                </c:pt>
                <c:pt idx="2">
                  <c:v>1.3812154696132597E-5</c:v>
                </c:pt>
                <c:pt idx="3">
                  <c:v>1.5193370165745856E-5</c:v>
                </c:pt>
                <c:pt idx="4">
                  <c:v>1.6574585635359117E-5</c:v>
                </c:pt>
                <c:pt idx="5">
                  <c:v>1.7955801104972374E-5</c:v>
                </c:pt>
                <c:pt idx="6">
                  <c:v>1.9337016574585635E-5</c:v>
                </c:pt>
                <c:pt idx="7">
                  <c:v>2.0718232044198896E-5</c:v>
                </c:pt>
                <c:pt idx="8">
                  <c:v>2.2099447513812157E-5</c:v>
                </c:pt>
                <c:pt idx="9">
                  <c:v>2.4861878453038672E-5</c:v>
                </c:pt>
                <c:pt idx="10">
                  <c:v>2.7624309392265193E-5</c:v>
                </c:pt>
                <c:pt idx="11">
                  <c:v>3.0386740331491712E-5</c:v>
                </c:pt>
                <c:pt idx="12">
                  <c:v>3.3149171270718233E-5</c:v>
                </c:pt>
                <c:pt idx="13">
                  <c:v>3.5911602209944748E-5</c:v>
                </c:pt>
                <c:pt idx="14">
                  <c:v>3.867403314917127E-5</c:v>
                </c:pt>
                <c:pt idx="15">
                  <c:v>4.4198895027624314E-5</c:v>
                </c:pt>
                <c:pt idx="16">
                  <c:v>4.9723756906077343E-5</c:v>
                </c:pt>
                <c:pt idx="17">
                  <c:v>5.5248618784530387E-5</c:v>
                </c:pt>
                <c:pt idx="18">
                  <c:v>6.0773480662983424E-5</c:v>
                </c:pt>
                <c:pt idx="19">
                  <c:v>6.6298342541436467E-5</c:v>
                </c:pt>
                <c:pt idx="20">
                  <c:v>7.1823204419889497E-5</c:v>
                </c:pt>
                <c:pt idx="21">
                  <c:v>7.734806629834254E-5</c:v>
                </c:pt>
                <c:pt idx="22">
                  <c:v>8.2872928176795584E-5</c:v>
                </c:pt>
                <c:pt idx="23">
                  <c:v>8.8397790055248627E-5</c:v>
                </c:pt>
                <c:pt idx="24">
                  <c:v>9.3922651933701671E-5</c:v>
                </c:pt>
                <c:pt idx="25">
                  <c:v>9.9447513812154687E-5</c:v>
                </c:pt>
                <c:pt idx="26">
                  <c:v>1.1049723756906077E-4</c:v>
                </c:pt>
                <c:pt idx="27">
                  <c:v>1.2430939226519336E-4</c:v>
                </c:pt>
                <c:pt idx="28">
                  <c:v>1.3812154696132598E-4</c:v>
                </c:pt>
                <c:pt idx="29">
                  <c:v>1.5193370165745857E-4</c:v>
                </c:pt>
                <c:pt idx="30">
                  <c:v>1.6574585635359117E-4</c:v>
                </c:pt>
                <c:pt idx="31">
                  <c:v>1.7955801104972376E-4</c:v>
                </c:pt>
                <c:pt idx="32">
                  <c:v>1.9337016574585638E-4</c:v>
                </c:pt>
                <c:pt idx="33">
                  <c:v>2.0718232044198895E-4</c:v>
                </c:pt>
                <c:pt idx="34">
                  <c:v>2.2099447513812155E-4</c:v>
                </c:pt>
                <c:pt idx="35">
                  <c:v>2.4861878453038671E-4</c:v>
                </c:pt>
                <c:pt idx="36">
                  <c:v>2.7624309392265195E-4</c:v>
                </c:pt>
                <c:pt idx="37">
                  <c:v>3.0386740331491714E-4</c:v>
                </c:pt>
                <c:pt idx="38">
                  <c:v>3.3149171270718233E-4</c:v>
                </c:pt>
                <c:pt idx="39">
                  <c:v>3.5911602209944752E-4</c:v>
                </c:pt>
                <c:pt idx="40">
                  <c:v>3.8674033149171277E-4</c:v>
                </c:pt>
                <c:pt idx="41">
                  <c:v>4.419889502762431E-4</c:v>
                </c:pt>
                <c:pt idx="42">
                  <c:v>4.9723756906077342E-4</c:v>
                </c:pt>
                <c:pt idx="43">
                  <c:v>5.5248618784530391E-4</c:v>
                </c:pt>
                <c:pt idx="44">
                  <c:v>6.0773480662983429E-4</c:v>
                </c:pt>
                <c:pt idx="45">
                  <c:v>6.6298342541436467E-4</c:v>
                </c:pt>
                <c:pt idx="46">
                  <c:v>7.1823204419889505E-4</c:v>
                </c:pt>
                <c:pt idx="47">
                  <c:v>7.7348066298342554E-4</c:v>
                </c:pt>
                <c:pt idx="48">
                  <c:v>8.2872928176795581E-4</c:v>
                </c:pt>
                <c:pt idx="49">
                  <c:v>8.8397790055248619E-4</c:v>
                </c:pt>
                <c:pt idx="50">
                  <c:v>9.3922651933701668E-4</c:v>
                </c:pt>
                <c:pt idx="51">
                  <c:v>9.9447513812154684E-4</c:v>
                </c:pt>
                <c:pt idx="52">
                  <c:v>1.1049723756906078E-3</c:v>
                </c:pt>
                <c:pt idx="53">
                  <c:v>1.2430939226519338E-3</c:v>
                </c:pt>
                <c:pt idx="54">
                  <c:v>1.3812154696132596E-3</c:v>
                </c:pt>
                <c:pt idx="55">
                  <c:v>1.5193370165745858E-3</c:v>
                </c:pt>
                <c:pt idx="56">
                  <c:v>1.6574585635359116E-3</c:v>
                </c:pt>
                <c:pt idx="57">
                  <c:v>1.7955801104972376E-3</c:v>
                </c:pt>
                <c:pt idx="58">
                  <c:v>1.9337016574585634E-3</c:v>
                </c:pt>
                <c:pt idx="59">
                  <c:v>2.0718232044198894E-3</c:v>
                </c:pt>
                <c:pt idx="60">
                  <c:v>2.2099447513812156E-3</c:v>
                </c:pt>
                <c:pt idx="61">
                  <c:v>2.4861878453038676E-3</c:v>
                </c:pt>
                <c:pt idx="62">
                  <c:v>2.7624309392265192E-3</c:v>
                </c:pt>
                <c:pt idx="63">
                  <c:v>3.0386740331491717E-3</c:v>
                </c:pt>
                <c:pt idx="64">
                  <c:v>3.3149171270718232E-3</c:v>
                </c:pt>
                <c:pt idx="65">
                  <c:v>3.5911602209944752E-3</c:v>
                </c:pt>
                <c:pt idx="66">
                  <c:v>3.8674033149171268E-3</c:v>
                </c:pt>
                <c:pt idx="67">
                  <c:v>4.4198895027624313E-3</c:v>
                </c:pt>
                <c:pt idx="68">
                  <c:v>4.9723756906077353E-3</c:v>
                </c:pt>
                <c:pt idx="69" formatCode="0.000">
                  <c:v>5.5248618784530384E-3</c:v>
                </c:pt>
                <c:pt idx="70" formatCode="0.000">
                  <c:v>6.0773480662983433E-3</c:v>
                </c:pt>
                <c:pt idx="71" formatCode="0.000">
                  <c:v>6.6298342541436465E-3</c:v>
                </c:pt>
                <c:pt idx="72" formatCode="0.000">
                  <c:v>7.1823204419889505E-3</c:v>
                </c:pt>
                <c:pt idx="73" formatCode="0.000">
                  <c:v>7.7348066298342536E-3</c:v>
                </c:pt>
                <c:pt idx="74" formatCode="0.000">
                  <c:v>8.2872928176795577E-3</c:v>
                </c:pt>
                <c:pt idx="75" formatCode="0.000">
                  <c:v>8.8397790055248626E-3</c:v>
                </c:pt>
                <c:pt idx="76" formatCode="0.000">
                  <c:v>9.3922651933701657E-3</c:v>
                </c:pt>
                <c:pt idx="77" formatCode="0.000">
                  <c:v>9.9447513812154706E-3</c:v>
                </c:pt>
                <c:pt idx="78" formatCode="0.000">
                  <c:v>1.1049723756906077E-2</c:v>
                </c:pt>
                <c:pt idx="79" formatCode="0.000">
                  <c:v>1.2430939226519336E-2</c:v>
                </c:pt>
                <c:pt idx="80" formatCode="0.000">
                  <c:v>1.3812154696132596E-2</c:v>
                </c:pt>
                <c:pt idx="81" formatCode="0.000">
                  <c:v>1.5193370165745856E-2</c:v>
                </c:pt>
                <c:pt idx="82" formatCode="0.000">
                  <c:v>1.6574585635359115E-2</c:v>
                </c:pt>
                <c:pt idx="83" formatCode="0.000">
                  <c:v>1.7955801104972375E-2</c:v>
                </c:pt>
                <c:pt idx="84" formatCode="0.000">
                  <c:v>1.9337016574585635E-2</c:v>
                </c:pt>
                <c:pt idx="85" formatCode="0.000">
                  <c:v>2.0718232044198894E-2</c:v>
                </c:pt>
                <c:pt idx="86" formatCode="0.000">
                  <c:v>2.2099447513812154E-2</c:v>
                </c:pt>
                <c:pt idx="87" formatCode="0.000">
                  <c:v>2.4861878453038673E-2</c:v>
                </c:pt>
                <c:pt idx="88" formatCode="0.000">
                  <c:v>2.7624309392265192E-2</c:v>
                </c:pt>
                <c:pt idx="89" formatCode="0.000">
                  <c:v>3.0386740331491711E-2</c:v>
                </c:pt>
                <c:pt idx="90" formatCode="0.000">
                  <c:v>3.3149171270718231E-2</c:v>
                </c:pt>
                <c:pt idx="91" formatCode="0.000">
                  <c:v>3.591160220994475E-2</c:v>
                </c:pt>
                <c:pt idx="92" formatCode="0.000">
                  <c:v>3.8674033149171269E-2</c:v>
                </c:pt>
                <c:pt idx="93" formatCode="0.000">
                  <c:v>4.4198895027624308E-2</c:v>
                </c:pt>
                <c:pt idx="94" formatCode="0.000">
                  <c:v>4.9723756906077346E-2</c:v>
                </c:pt>
                <c:pt idx="95" formatCode="0.000">
                  <c:v>5.5248618784530384E-2</c:v>
                </c:pt>
                <c:pt idx="96" formatCode="0.000">
                  <c:v>6.0773480662983423E-2</c:v>
                </c:pt>
                <c:pt idx="97" formatCode="0.000">
                  <c:v>6.6298342541436461E-2</c:v>
                </c:pt>
                <c:pt idx="98" formatCode="0.000">
                  <c:v>7.18232044198895E-2</c:v>
                </c:pt>
                <c:pt idx="99" formatCode="0.000">
                  <c:v>7.7348066298342538E-2</c:v>
                </c:pt>
                <c:pt idx="100" formatCode="0.000">
                  <c:v>8.2872928176795577E-2</c:v>
                </c:pt>
                <c:pt idx="101" formatCode="0.000">
                  <c:v>8.8397790055248615E-2</c:v>
                </c:pt>
                <c:pt idx="102" formatCode="0.000">
                  <c:v>9.3922651933701654E-2</c:v>
                </c:pt>
                <c:pt idx="103" formatCode="0.000">
                  <c:v>9.9447513812154692E-2</c:v>
                </c:pt>
                <c:pt idx="104" formatCode="0.000">
                  <c:v>0.11049723756906077</c:v>
                </c:pt>
                <c:pt idx="105" formatCode="0.000">
                  <c:v>0.12430939226519337</c:v>
                </c:pt>
                <c:pt idx="106" formatCode="0.000">
                  <c:v>0.13812154696132597</c:v>
                </c:pt>
                <c:pt idx="107" formatCode="0.000">
                  <c:v>0.15193370165745856</c:v>
                </c:pt>
                <c:pt idx="108" formatCode="0.000">
                  <c:v>0.16574585635359115</c:v>
                </c:pt>
                <c:pt idx="109" formatCode="0.000">
                  <c:v>0.17955801104972377</c:v>
                </c:pt>
                <c:pt idx="110" formatCode="0.000">
                  <c:v>0.19337016574585636</c:v>
                </c:pt>
                <c:pt idx="111" formatCode="0.000">
                  <c:v>0.20718232044198895</c:v>
                </c:pt>
                <c:pt idx="112" formatCode="0.000">
                  <c:v>0.22099447513812154</c:v>
                </c:pt>
                <c:pt idx="113" formatCode="0.000">
                  <c:v>0.24861878453038674</c:v>
                </c:pt>
                <c:pt idx="114" formatCode="0.000">
                  <c:v>0.27624309392265195</c:v>
                </c:pt>
                <c:pt idx="115" formatCode="0.000">
                  <c:v>0.30386740331491713</c:v>
                </c:pt>
                <c:pt idx="116" formatCode="0.000">
                  <c:v>0.33149171270718231</c:v>
                </c:pt>
                <c:pt idx="117" formatCode="0.000">
                  <c:v>0.35911602209944754</c:v>
                </c:pt>
                <c:pt idx="118" formatCode="0.000">
                  <c:v>0.38674033149171272</c:v>
                </c:pt>
                <c:pt idx="119" formatCode="0.000">
                  <c:v>0.44198895027624308</c:v>
                </c:pt>
                <c:pt idx="120" formatCode="0.000">
                  <c:v>0.49723756906077349</c:v>
                </c:pt>
                <c:pt idx="121" formatCode="0.000">
                  <c:v>0.5524861878453039</c:v>
                </c:pt>
                <c:pt idx="122" formatCode="0.000">
                  <c:v>0.60773480662983426</c:v>
                </c:pt>
                <c:pt idx="123" formatCode="0.000">
                  <c:v>0.66298342541436461</c:v>
                </c:pt>
                <c:pt idx="124" formatCode="0.000">
                  <c:v>0.71823204419889508</c:v>
                </c:pt>
                <c:pt idx="125" formatCode="0.000">
                  <c:v>0.77348066298342544</c:v>
                </c:pt>
                <c:pt idx="126" formatCode="0.000">
                  <c:v>0.82872928176795579</c:v>
                </c:pt>
                <c:pt idx="127" formatCode="0.000">
                  <c:v>0.88397790055248615</c:v>
                </c:pt>
                <c:pt idx="128" formatCode="0.000">
                  <c:v>0.93922651933701662</c:v>
                </c:pt>
                <c:pt idx="129" formatCode="0.000">
                  <c:v>0.99447513812154698</c:v>
                </c:pt>
                <c:pt idx="130" formatCode="0.000">
                  <c:v>1.1049723756906078</c:v>
                </c:pt>
                <c:pt idx="131" formatCode="0.000">
                  <c:v>1.2430939226519337</c:v>
                </c:pt>
                <c:pt idx="132" formatCode="0.000">
                  <c:v>1.3812154696132597</c:v>
                </c:pt>
                <c:pt idx="133" formatCode="0.000">
                  <c:v>1.5193370165745856</c:v>
                </c:pt>
                <c:pt idx="134" formatCode="0.000">
                  <c:v>1.6574585635359116</c:v>
                </c:pt>
                <c:pt idx="135" formatCode="0.000">
                  <c:v>1.7955801104972375</c:v>
                </c:pt>
                <c:pt idx="136" formatCode="0.000">
                  <c:v>1.9337016574585635</c:v>
                </c:pt>
                <c:pt idx="137" formatCode="0.000">
                  <c:v>2.0718232044198897</c:v>
                </c:pt>
                <c:pt idx="138" formatCode="0.000">
                  <c:v>2.2099447513812156</c:v>
                </c:pt>
                <c:pt idx="139" formatCode="0.000">
                  <c:v>2.4861878453038675</c:v>
                </c:pt>
                <c:pt idx="140" formatCode="0.000">
                  <c:v>2.7624309392265194</c:v>
                </c:pt>
                <c:pt idx="141" formatCode="0.000">
                  <c:v>3.0386740331491713</c:v>
                </c:pt>
                <c:pt idx="142" formatCode="0.000">
                  <c:v>3.3149171270718232</c:v>
                </c:pt>
                <c:pt idx="143" formatCode="0.000">
                  <c:v>3.5911602209944751</c:v>
                </c:pt>
                <c:pt idx="144" formatCode="0.000">
                  <c:v>3.867403314917127</c:v>
                </c:pt>
                <c:pt idx="145" formatCode="0.000">
                  <c:v>4.4198895027624312</c:v>
                </c:pt>
                <c:pt idx="146" formatCode="0.000">
                  <c:v>4.972375690607735</c:v>
                </c:pt>
                <c:pt idx="147" formatCode="0.000">
                  <c:v>5.5248618784530388</c:v>
                </c:pt>
                <c:pt idx="148" formatCode="0.000">
                  <c:v>6.0773480662983426</c:v>
                </c:pt>
                <c:pt idx="149" formatCode="0.000">
                  <c:v>6.6298342541436464</c:v>
                </c:pt>
                <c:pt idx="150" formatCode="0.000">
                  <c:v>7.1823204419889501</c:v>
                </c:pt>
                <c:pt idx="151" formatCode="0.000">
                  <c:v>7.7348066298342539</c:v>
                </c:pt>
                <c:pt idx="152" formatCode="0.000">
                  <c:v>8.2872928176795586</c:v>
                </c:pt>
                <c:pt idx="153" formatCode="0.000">
                  <c:v>8.8397790055248624</c:v>
                </c:pt>
                <c:pt idx="154" formatCode="0.000">
                  <c:v>9.3922651933701662</c:v>
                </c:pt>
                <c:pt idx="155" formatCode="0.000">
                  <c:v>9.94475138121547</c:v>
                </c:pt>
                <c:pt idx="156" formatCode="0.000">
                  <c:v>11.049723756906078</c:v>
                </c:pt>
                <c:pt idx="157" formatCode="0.000">
                  <c:v>12.430939226519337</c:v>
                </c:pt>
                <c:pt idx="158" formatCode="0.000">
                  <c:v>13.812154696132596</c:v>
                </c:pt>
                <c:pt idx="159" formatCode="0.000">
                  <c:v>15.193370165745856</c:v>
                </c:pt>
                <c:pt idx="160" formatCode="0.000">
                  <c:v>16.574585635359117</c:v>
                </c:pt>
                <c:pt idx="161" formatCode="0.000">
                  <c:v>17.955801104972377</c:v>
                </c:pt>
                <c:pt idx="162" formatCode="0.000">
                  <c:v>19.337016574585636</c:v>
                </c:pt>
                <c:pt idx="163" formatCode="0.000">
                  <c:v>20.718232044198896</c:v>
                </c:pt>
                <c:pt idx="164" formatCode="0.000">
                  <c:v>22.099447513812155</c:v>
                </c:pt>
                <c:pt idx="165" formatCode="0.000">
                  <c:v>24.861878453038674</c:v>
                </c:pt>
                <c:pt idx="166" formatCode="0.000">
                  <c:v>27.624309392265193</c:v>
                </c:pt>
                <c:pt idx="167" formatCode="0.000">
                  <c:v>30.386740331491712</c:v>
                </c:pt>
                <c:pt idx="168" formatCode="0.000">
                  <c:v>33.149171270718234</c:v>
                </c:pt>
                <c:pt idx="169" formatCode="0.000">
                  <c:v>35.911602209944753</c:v>
                </c:pt>
                <c:pt idx="170" formatCode="0.000">
                  <c:v>38.674033149171272</c:v>
                </c:pt>
                <c:pt idx="171" formatCode="0.000">
                  <c:v>44.19889502762431</c:v>
                </c:pt>
                <c:pt idx="172" formatCode="0.000">
                  <c:v>49.723756906077348</c:v>
                </c:pt>
                <c:pt idx="173" formatCode="0.000">
                  <c:v>55.248618784530386</c:v>
                </c:pt>
                <c:pt idx="174" formatCode="0.000">
                  <c:v>60.773480662983424</c:v>
                </c:pt>
                <c:pt idx="175" formatCode="0.000">
                  <c:v>66.298342541436469</c:v>
                </c:pt>
                <c:pt idx="176" formatCode="0.000">
                  <c:v>71.823204419889507</c:v>
                </c:pt>
                <c:pt idx="177" formatCode="0.000">
                  <c:v>77.348066298342545</c:v>
                </c:pt>
                <c:pt idx="178" formatCode="0.000">
                  <c:v>82.872928176795583</c:v>
                </c:pt>
                <c:pt idx="179" formatCode="0.000">
                  <c:v>88.39779005524862</c:v>
                </c:pt>
                <c:pt idx="180" formatCode="0.000">
                  <c:v>93.922651933701658</c:v>
                </c:pt>
                <c:pt idx="181" formatCode="0.000">
                  <c:v>99.447513812154696</c:v>
                </c:pt>
                <c:pt idx="182" formatCode="0.000">
                  <c:v>110.49723756906077</c:v>
                </c:pt>
                <c:pt idx="183" formatCode="0.000">
                  <c:v>124.30939226519337</c:v>
                </c:pt>
                <c:pt idx="184" formatCode="0.000">
                  <c:v>138.12154696132598</c:v>
                </c:pt>
                <c:pt idx="185" formatCode="0.000">
                  <c:v>151.93370165745856</c:v>
                </c:pt>
                <c:pt idx="186" formatCode="0.000">
                  <c:v>165.74585635359117</c:v>
                </c:pt>
                <c:pt idx="187" formatCode="0.000">
                  <c:v>179.55801104972375</c:v>
                </c:pt>
                <c:pt idx="188" formatCode="0.000">
                  <c:v>193.37016574585635</c:v>
                </c:pt>
                <c:pt idx="189" formatCode="0.000">
                  <c:v>207.18232044198896</c:v>
                </c:pt>
                <c:pt idx="190" formatCode="0.000">
                  <c:v>220.99447513812154</c:v>
                </c:pt>
                <c:pt idx="191" formatCode="0.000">
                  <c:v>248.61878453038673</c:v>
                </c:pt>
                <c:pt idx="192" formatCode="0.000">
                  <c:v>276.24309392265195</c:v>
                </c:pt>
                <c:pt idx="193" formatCode="0.000">
                  <c:v>303.86740331491711</c:v>
                </c:pt>
                <c:pt idx="194" formatCode="0.000">
                  <c:v>331.49171270718233</c:v>
                </c:pt>
                <c:pt idx="195" formatCode="0.000">
                  <c:v>359.11602209944749</c:v>
                </c:pt>
                <c:pt idx="196" formatCode="0.000">
                  <c:v>386.74033149171271</c:v>
                </c:pt>
                <c:pt idx="197" formatCode="0.000">
                  <c:v>441.98895027624309</c:v>
                </c:pt>
                <c:pt idx="198" formatCode="0.000">
                  <c:v>497.23756906077347</c:v>
                </c:pt>
                <c:pt idx="199" formatCode="0.000">
                  <c:v>552.4861878453039</c:v>
                </c:pt>
                <c:pt idx="200" formatCode="0.000">
                  <c:v>607.73480662983422</c:v>
                </c:pt>
                <c:pt idx="201" formatCode="0.000">
                  <c:v>662.98342541436466</c:v>
                </c:pt>
                <c:pt idx="202" formatCode="0.000">
                  <c:v>718.23204419889498</c:v>
                </c:pt>
                <c:pt idx="203" formatCode="0.000">
                  <c:v>773.48066298342542</c:v>
                </c:pt>
                <c:pt idx="204" formatCode="0.000">
                  <c:v>828.72928176795585</c:v>
                </c:pt>
                <c:pt idx="205" formatCode="0.000">
                  <c:v>883.97790055248618</c:v>
                </c:pt>
                <c:pt idx="206" formatCode="0.000">
                  <c:v>939.22651933701661</c:v>
                </c:pt>
                <c:pt idx="207" formatCode="0.000">
                  <c:v>994.47513812154693</c:v>
                </c:pt>
                <c:pt idx="208" formatCode="0.000">
                  <c:v>1000</c:v>
                </c:pt>
              </c:numCache>
            </c:numRef>
          </c:xVal>
          <c:yVal>
            <c:numRef>
              <c:f>srim181Ta_Kapton!$E$20:$E$228</c:f>
              <c:numCache>
                <c:formatCode>0.000E+00</c:formatCode>
                <c:ptCount val="209"/>
                <c:pt idx="0">
                  <c:v>0.2651</c:v>
                </c:pt>
                <c:pt idx="1">
                  <c:v>0.28120000000000001</c:v>
                </c:pt>
                <c:pt idx="2">
                  <c:v>0.2964</c:v>
                </c:pt>
                <c:pt idx="3">
                  <c:v>0.31090000000000001</c:v>
                </c:pt>
                <c:pt idx="4">
                  <c:v>0.32469999999999999</c:v>
                </c:pt>
                <c:pt idx="5">
                  <c:v>0.33800000000000002</c:v>
                </c:pt>
                <c:pt idx="6">
                  <c:v>0.35070000000000001</c:v>
                </c:pt>
                <c:pt idx="7">
                  <c:v>0.36299999999999999</c:v>
                </c:pt>
                <c:pt idx="8">
                  <c:v>0.37490000000000001</c:v>
                </c:pt>
                <c:pt idx="9">
                  <c:v>0.3977</c:v>
                </c:pt>
                <c:pt idx="10">
                  <c:v>0.41920000000000002</c:v>
                </c:pt>
                <c:pt idx="11">
                  <c:v>0.43969999999999998</c:v>
                </c:pt>
                <c:pt idx="12">
                  <c:v>0.4592</c:v>
                </c:pt>
                <c:pt idx="13">
                  <c:v>0.47799999999999998</c:v>
                </c:pt>
                <c:pt idx="14">
                  <c:v>0.496</c:v>
                </c:pt>
                <c:pt idx="15">
                  <c:v>0.53029999999999999</c:v>
                </c:pt>
                <c:pt idx="16">
                  <c:v>0.56240000000000001</c:v>
                </c:pt>
                <c:pt idx="17">
                  <c:v>0.59289999999999998</c:v>
                </c:pt>
                <c:pt idx="18">
                  <c:v>0.62180000000000002</c:v>
                </c:pt>
                <c:pt idx="19">
                  <c:v>0.64939999999999998</c:v>
                </c:pt>
                <c:pt idx="20">
                  <c:v>0.67600000000000005</c:v>
                </c:pt>
                <c:pt idx="21">
                  <c:v>0.70150000000000001</c:v>
                </c:pt>
                <c:pt idx="22">
                  <c:v>0.72609999999999997</c:v>
                </c:pt>
                <c:pt idx="23">
                  <c:v>0.74990000000000001</c:v>
                </c:pt>
                <c:pt idx="24">
                  <c:v>0.77300000000000002</c:v>
                </c:pt>
                <c:pt idx="25">
                  <c:v>0.7954</c:v>
                </c:pt>
                <c:pt idx="26">
                  <c:v>0.83840000000000003</c:v>
                </c:pt>
                <c:pt idx="27">
                  <c:v>0.88929999999999998</c:v>
                </c:pt>
                <c:pt idx="28">
                  <c:v>0.93740000000000001</c:v>
                </c:pt>
                <c:pt idx="29">
                  <c:v>0.98309999999999997</c:v>
                </c:pt>
                <c:pt idx="30">
                  <c:v>1.0269999999999999</c:v>
                </c:pt>
                <c:pt idx="31">
                  <c:v>1.069</c:v>
                </c:pt>
                <c:pt idx="32">
                  <c:v>1.109</c:v>
                </c:pt>
                <c:pt idx="33">
                  <c:v>1.1479999999999999</c:v>
                </c:pt>
                <c:pt idx="34">
                  <c:v>1.1859999999999999</c:v>
                </c:pt>
                <c:pt idx="35">
                  <c:v>1.258</c:v>
                </c:pt>
                <c:pt idx="36">
                  <c:v>1.3260000000000001</c:v>
                </c:pt>
                <c:pt idx="37">
                  <c:v>1.39</c:v>
                </c:pt>
                <c:pt idx="38">
                  <c:v>1.452</c:v>
                </c:pt>
                <c:pt idx="39">
                  <c:v>1.512</c:v>
                </c:pt>
                <c:pt idx="40">
                  <c:v>1.569</c:v>
                </c:pt>
                <c:pt idx="41">
                  <c:v>1.677</c:v>
                </c:pt>
                <c:pt idx="42">
                  <c:v>1.7789999999999999</c:v>
                </c:pt>
                <c:pt idx="43">
                  <c:v>1.875</c:v>
                </c:pt>
                <c:pt idx="44">
                  <c:v>1.966</c:v>
                </c:pt>
                <c:pt idx="45">
                  <c:v>2.0539999999999998</c:v>
                </c:pt>
                <c:pt idx="46">
                  <c:v>2.1379999999999999</c:v>
                </c:pt>
                <c:pt idx="47">
                  <c:v>2.218</c:v>
                </c:pt>
                <c:pt idx="48">
                  <c:v>2.2959999999999998</c:v>
                </c:pt>
                <c:pt idx="49">
                  <c:v>2.3719999999999999</c:v>
                </c:pt>
                <c:pt idx="50">
                  <c:v>2.4449999999999998</c:v>
                </c:pt>
                <c:pt idx="51">
                  <c:v>2.5150000000000001</c:v>
                </c:pt>
                <c:pt idx="52">
                  <c:v>2.6520000000000001</c:v>
                </c:pt>
                <c:pt idx="53">
                  <c:v>2.8119999999999998</c:v>
                </c:pt>
                <c:pt idx="54">
                  <c:v>2.9649999999999999</c:v>
                </c:pt>
                <c:pt idx="55">
                  <c:v>3.109</c:v>
                </c:pt>
                <c:pt idx="56">
                  <c:v>3.2480000000000002</c:v>
                </c:pt>
                <c:pt idx="57">
                  <c:v>3.38</c:v>
                </c:pt>
                <c:pt idx="58">
                  <c:v>3.508</c:v>
                </c:pt>
                <c:pt idx="59">
                  <c:v>3.71</c:v>
                </c:pt>
                <c:pt idx="60">
                  <c:v>3.9169999999999998</c:v>
                </c:pt>
                <c:pt idx="61">
                  <c:v>4.1660000000000004</c:v>
                </c:pt>
                <c:pt idx="62">
                  <c:v>4.2990000000000004</c:v>
                </c:pt>
                <c:pt idx="63">
                  <c:v>4.3840000000000003</c:v>
                </c:pt>
                <c:pt idx="64">
                  <c:v>4.4539999999999997</c:v>
                </c:pt>
                <c:pt idx="65">
                  <c:v>4.524</c:v>
                </c:pt>
                <c:pt idx="66">
                  <c:v>4.6020000000000003</c:v>
                </c:pt>
                <c:pt idx="67">
                  <c:v>4.7889999999999997</c:v>
                </c:pt>
                <c:pt idx="68">
                  <c:v>5.0179999999999998</c:v>
                </c:pt>
                <c:pt idx="69">
                  <c:v>5.2770000000000001</c:v>
                </c:pt>
                <c:pt idx="70">
                  <c:v>5.5540000000000003</c:v>
                </c:pt>
                <c:pt idx="71">
                  <c:v>5.8390000000000004</c:v>
                </c:pt>
                <c:pt idx="72">
                  <c:v>6.1239999999999997</c:v>
                </c:pt>
                <c:pt idx="73">
                  <c:v>6.4029999999999996</c:v>
                </c:pt>
                <c:pt idx="74">
                  <c:v>6.6710000000000003</c:v>
                </c:pt>
                <c:pt idx="75">
                  <c:v>6.9260000000000002</c:v>
                </c:pt>
                <c:pt idx="76">
                  <c:v>7.1660000000000004</c:v>
                </c:pt>
                <c:pt idx="77">
                  <c:v>7.39</c:v>
                </c:pt>
                <c:pt idx="78">
                  <c:v>7.7930000000000001</c:v>
                </c:pt>
                <c:pt idx="79">
                  <c:v>8.2149999999999999</c:v>
                </c:pt>
                <c:pt idx="80">
                  <c:v>8.5630000000000006</c:v>
                </c:pt>
                <c:pt idx="81">
                  <c:v>8.8529999999999998</c:v>
                </c:pt>
                <c:pt idx="82">
                  <c:v>9.1010000000000009</c:v>
                </c:pt>
                <c:pt idx="83">
                  <c:v>9.3170000000000002</c:v>
                </c:pt>
                <c:pt idx="84">
                  <c:v>9.5109999999999992</c:v>
                </c:pt>
                <c:pt idx="85">
                  <c:v>9.6890000000000001</c:v>
                </c:pt>
                <c:pt idx="86">
                  <c:v>9.8539999999999992</c:v>
                </c:pt>
                <c:pt idx="87">
                  <c:v>10.16</c:v>
                </c:pt>
                <c:pt idx="88">
                  <c:v>10.45</c:v>
                </c:pt>
                <c:pt idx="89">
                  <c:v>10.74</c:v>
                </c:pt>
                <c:pt idx="90">
                  <c:v>11.03</c:v>
                </c:pt>
                <c:pt idx="91">
                  <c:v>11.32</c:v>
                </c:pt>
                <c:pt idx="92">
                  <c:v>11.63</c:v>
                </c:pt>
                <c:pt idx="93">
                  <c:v>12.28</c:v>
                </c:pt>
                <c:pt idx="94">
                  <c:v>12.98</c:v>
                </c:pt>
                <c:pt idx="95">
                  <c:v>13.74</c:v>
                </c:pt>
                <c:pt idx="96">
                  <c:v>14.55</c:v>
                </c:pt>
                <c:pt idx="97">
                  <c:v>15.39</c:v>
                </c:pt>
                <c:pt idx="98">
                  <c:v>16.28</c:v>
                </c:pt>
                <c:pt idx="99">
                  <c:v>17.190000000000001</c:v>
                </c:pt>
                <c:pt idx="100">
                  <c:v>18.13</c:v>
                </c:pt>
                <c:pt idx="101">
                  <c:v>19.079999999999998</c:v>
                </c:pt>
                <c:pt idx="102">
                  <c:v>20.05</c:v>
                </c:pt>
                <c:pt idx="103">
                  <c:v>21.03</c:v>
                </c:pt>
                <c:pt idx="104">
                  <c:v>23</c:v>
                </c:pt>
                <c:pt idx="105">
                  <c:v>25.47</c:v>
                </c:pt>
                <c:pt idx="106">
                  <c:v>27.91</c:v>
                </c:pt>
                <c:pt idx="107">
                  <c:v>30.29</c:v>
                </c:pt>
                <c:pt idx="108">
                  <c:v>32.619999999999997</c:v>
                </c:pt>
                <c:pt idx="109">
                  <c:v>34.869999999999997</c:v>
                </c:pt>
                <c:pt idx="110">
                  <c:v>37.04</c:v>
                </c:pt>
                <c:pt idx="111">
                  <c:v>39.130000000000003</c:v>
                </c:pt>
                <c:pt idx="112">
                  <c:v>41.15</c:v>
                </c:pt>
                <c:pt idx="113">
                  <c:v>44.96</c:v>
                </c:pt>
                <c:pt idx="114">
                  <c:v>48.5</c:v>
                </c:pt>
                <c:pt idx="115">
                  <c:v>51.81</c:v>
                </c:pt>
                <c:pt idx="116">
                  <c:v>54.9</c:v>
                </c:pt>
                <c:pt idx="117">
                  <c:v>57.8</c:v>
                </c:pt>
                <c:pt idx="118">
                  <c:v>60.52</c:v>
                </c:pt>
                <c:pt idx="119">
                  <c:v>65.5</c:v>
                </c:pt>
                <c:pt idx="120">
                  <c:v>69.92</c:v>
                </c:pt>
                <c:pt idx="121">
                  <c:v>73.83</c:v>
                </c:pt>
                <c:pt idx="122">
                  <c:v>77.3</c:v>
                </c:pt>
                <c:pt idx="123">
                  <c:v>80.36</c:v>
                </c:pt>
                <c:pt idx="124">
                  <c:v>83.08</c:v>
                </c:pt>
                <c:pt idx="125">
                  <c:v>85.49</c:v>
                </c:pt>
                <c:pt idx="126">
                  <c:v>87.65</c:v>
                </c:pt>
                <c:pt idx="127">
                  <c:v>89.57</c:v>
                </c:pt>
                <c:pt idx="128">
                  <c:v>91.3</c:v>
                </c:pt>
                <c:pt idx="129">
                  <c:v>92.85</c:v>
                </c:pt>
                <c:pt idx="130">
                  <c:v>95.52</c:v>
                </c:pt>
                <c:pt idx="131">
                  <c:v>98.18</c:v>
                </c:pt>
                <c:pt idx="132">
                  <c:v>100.3</c:v>
                </c:pt>
                <c:pt idx="133">
                  <c:v>101.9</c:v>
                </c:pt>
                <c:pt idx="134">
                  <c:v>103.2</c:v>
                </c:pt>
                <c:pt idx="135">
                  <c:v>104.2</c:v>
                </c:pt>
                <c:pt idx="136">
                  <c:v>105</c:v>
                </c:pt>
                <c:pt idx="137">
                  <c:v>106.1</c:v>
                </c:pt>
                <c:pt idx="138">
                  <c:v>107.3</c:v>
                </c:pt>
                <c:pt idx="139">
                  <c:v>108</c:v>
                </c:pt>
                <c:pt idx="140">
                  <c:v>108.3</c:v>
                </c:pt>
                <c:pt idx="141">
                  <c:v>108.3</c:v>
                </c:pt>
                <c:pt idx="142">
                  <c:v>108.2</c:v>
                </c:pt>
                <c:pt idx="143">
                  <c:v>107.9</c:v>
                </c:pt>
                <c:pt idx="144">
                  <c:v>107.5</c:v>
                </c:pt>
                <c:pt idx="145">
                  <c:v>106.4</c:v>
                </c:pt>
                <c:pt idx="146">
                  <c:v>105.2</c:v>
                </c:pt>
                <c:pt idx="147">
                  <c:v>103.9</c:v>
                </c:pt>
                <c:pt idx="148">
                  <c:v>102.5</c:v>
                </c:pt>
                <c:pt idx="149">
                  <c:v>101.1</c:v>
                </c:pt>
                <c:pt idx="150">
                  <c:v>99.64</c:v>
                </c:pt>
                <c:pt idx="151">
                  <c:v>98.25</c:v>
                </c:pt>
                <c:pt idx="152">
                  <c:v>96.9</c:v>
                </c:pt>
                <c:pt idx="153">
                  <c:v>95.58</c:v>
                </c:pt>
                <c:pt idx="154">
                  <c:v>94.31</c:v>
                </c:pt>
                <c:pt idx="155">
                  <c:v>93.07</c:v>
                </c:pt>
                <c:pt idx="156">
                  <c:v>90.73</c:v>
                </c:pt>
                <c:pt idx="157">
                  <c:v>88.04</c:v>
                </c:pt>
                <c:pt idx="158">
                  <c:v>85.57</c:v>
                </c:pt>
                <c:pt idx="159">
                  <c:v>83.29</c:v>
                </c:pt>
                <c:pt idx="160">
                  <c:v>81.17</c:v>
                </c:pt>
                <c:pt idx="161">
                  <c:v>79.19</c:v>
                </c:pt>
                <c:pt idx="162">
                  <c:v>77.31</c:v>
                </c:pt>
                <c:pt idx="163">
                  <c:v>75.510000000000005</c:v>
                </c:pt>
                <c:pt idx="164">
                  <c:v>73.78</c:v>
                </c:pt>
                <c:pt idx="165">
                  <c:v>70.44</c:v>
                </c:pt>
                <c:pt idx="166">
                  <c:v>67.180000000000007</c:v>
                </c:pt>
                <c:pt idx="167">
                  <c:v>63.97</c:v>
                </c:pt>
                <c:pt idx="168">
                  <c:v>61.06</c:v>
                </c:pt>
                <c:pt idx="169">
                  <c:v>58.43</c:v>
                </c:pt>
                <c:pt idx="170">
                  <c:v>56.06</c:v>
                </c:pt>
                <c:pt idx="171">
                  <c:v>51.91</c:v>
                </c:pt>
                <c:pt idx="172">
                  <c:v>48.41</c:v>
                </c:pt>
                <c:pt idx="173">
                  <c:v>45.43</c:v>
                </c:pt>
                <c:pt idx="174">
                  <c:v>42.85</c:v>
                </c:pt>
                <c:pt idx="175">
                  <c:v>40.6</c:v>
                </c:pt>
                <c:pt idx="176">
                  <c:v>38.619999999999997</c:v>
                </c:pt>
                <c:pt idx="177">
                  <c:v>36.869999999999997</c:v>
                </c:pt>
                <c:pt idx="178">
                  <c:v>35.299999999999997</c:v>
                </c:pt>
                <c:pt idx="179">
                  <c:v>33.89</c:v>
                </c:pt>
                <c:pt idx="180">
                  <c:v>32.61</c:v>
                </c:pt>
                <c:pt idx="181">
                  <c:v>31.45</c:v>
                </c:pt>
                <c:pt idx="182">
                  <c:v>29.42</c:v>
                </c:pt>
                <c:pt idx="183">
                  <c:v>27.32</c:v>
                </c:pt>
                <c:pt idx="184">
                  <c:v>25.59</c:v>
                </c:pt>
                <c:pt idx="185">
                  <c:v>24.13</c:v>
                </c:pt>
                <c:pt idx="186">
                  <c:v>22.88</c:v>
                </c:pt>
                <c:pt idx="187">
                  <c:v>21.81</c:v>
                </c:pt>
                <c:pt idx="188">
                  <c:v>20.87</c:v>
                </c:pt>
                <c:pt idx="189">
                  <c:v>20.05</c:v>
                </c:pt>
                <c:pt idx="190">
                  <c:v>19.32</c:v>
                </c:pt>
                <c:pt idx="191">
                  <c:v>18.079999999999998</c:v>
                </c:pt>
                <c:pt idx="192">
                  <c:v>17.07</c:v>
                </c:pt>
                <c:pt idx="193">
                  <c:v>16.23</c:v>
                </c:pt>
                <c:pt idx="194">
                  <c:v>15.52</c:v>
                </c:pt>
                <c:pt idx="195">
                  <c:v>14.92</c:v>
                </c:pt>
                <c:pt idx="196">
                  <c:v>14.4</c:v>
                </c:pt>
                <c:pt idx="197">
                  <c:v>13.56</c:v>
                </c:pt>
                <c:pt idx="198">
                  <c:v>12.91</c:v>
                </c:pt>
                <c:pt idx="199">
                  <c:v>12.39</c:v>
                </c:pt>
                <c:pt idx="200">
                  <c:v>11.98</c:v>
                </c:pt>
                <c:pt idx="201">
                  <c:v>11.63</c:v>
                </c:pt>
                <c:pt idx="202">
                  <c:v>11.35</c:v>
                </c:pt>
                <c:pt idx="203">
                  <c:v>11.11</c:v>
                </c:pt>
                <c:pt idx="204">
                  <c:v>10.9</c:v>
                </c:pt>
                <c:pt idx="205">
                  <c:v>10.73</c:v>
                </c:pt>
                <c:pt idx="206">
                  <c:v>10.58</c:v>
                </c:pt>
                <c:pt idx="207">
                  <c:v>10.45</c:v>
                </c:pt>
                <c:pt idx="208">
                  <c:v>10.44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9102-4DD4-A492-386768F858A3}"/>
            </c:ext>
          </c:extLst>
        </c:ser>
        <c:ser>
          <c:idx val="1"/>
          <c:order val="1"/>
          <c:tx>
            <c:v>dE/dxNucl</c:v>
          </c:tx>
          <c:spPr>
            <a:ln>
              <a:solidFill>
                <a:srgbClr val="0000FF"/>
              </a:solidFill>
            </a:ln>
          </c:spPr>
          <c:marker>
            <c:symbol val="none"/>
          </c:marker>
          <c:xVal>
            <c:numRef>
              <c:f>srim181Ta_Kapton!$D$20:$D$228</c:f>
              <c:numCache>
                <c:formatCode>0.00000</c:formatCode>
                <c:ptCount val="209"/>
                <c:pt idx="0">
                  <c:v>1.1049723756906078E-5</c:v>
                </c:pt>
                <c:pt idx="1">
                  <c:v>1.2430939226519336E-5</c:v>
                </c:pt>
                <c:pt idx="2">
                  <c:v>1.3812154696132597E-5</c:v>
                </c:pt>
                <c:pt idx="3">
                  <c:v>1.5193370165745856E-5</c:v>
                </c:pt>
                <c:pt idx="4">
                  <c:v>1.6574585635359117E-5</c:v>
                </c:pt>
                <c:pt idx="5">
                  <c:v>1.7955801104972374E-5</c:v>
                </c:pt>
                <c:pt idx="6">
                  <c:v>1.9337016574585635E-5</c:v>
                </c:pt>
                <c:pt idx="7">
                  <c:v>2.0718232044198896E-5</c:v>
                </c:pt>
                <c:pt idx="8">
                  <c:v>2.2099447513812157E-5</c:v>
                </c:pt>
                <c:pt idx="9">
                  <c:v>2.4861878453038672E-5</c:v>
                </c:pt>
                <c:pt idx="10">
                  <c:v>2.7624309392265193E-5</c:v>
                </c:pt>
                <c:pt idx="11">
                  <c:v>3.0386740331491712E-5</c:v>
                </c:pt>
                <c:pt idx="12">
                  <c:v>3.3149171270718233E-5</c:v>
                </c:pt>
                <c:pt idx="13">
                  <c:v>3.5911602209944748E-5</c:v>
                </c:pt>
                <c:pt idx="14">
                  <c:v>3.867403314917127E-5</c:v>
                </c:pt>
                <c:pt idx="15">
                  <c:v>4.4198895027624314E-5</c:v>
                </c:pt>
                <c:pt idx="16">
                  <c:v>4.9723756906077343E-5</c:v>
                </c:pt>
                <c:pt idx="17">
                  <c:v>5.5248618784530387E-5</c:v>
                </c:pt>
                <c:pt idx="18">
                  <c:v>6.0773480662983424E-5</c:v>
                </c:pt>
                <c:pt idx="19">
                  <c:v>6.6298342541436467E-5</c:v>
                </c:pt>
                <c:pt idx="20">
                  <c:v>7.1823204419889497E-5</c:v>
                </c:pt>
                <c:pt idx="21">
                  <c:v>7.734806629834254E-5</c:v>
                </c:pt>
                <c:pt idx="22">
                  <c:v>8.2872928176795584E-5</c:v>
                </c:pt>
                <c:pt idx="23">
                  <c:v>8.8397790055248627E-5</c:v>
                </c:pt>
                <c:pt idx="24">
                  <c:v>9.3922651933701671E-5</c:v>
                </c:pt>
                <c:pt idx="25">
                  <c:v>9.9447513812154687E-5</c:v>
                </c:pt>
                <c:pt idx="26">
                  <c:v>1.1049723756906077E-4</c:v>
                </c:pt>
                <c:pt idx="27">
                  <c:v>1.2430939226519336E-4</c:v>
                </c:pt>
                <c:pt idx="28">
                  <c:v>1.3812154696132598E-4</c:v>
                </c:pt>
                <c:pt idx="29">
                  <c:v>1.5193370165745857E-4</c:v>
                </c:pt>
                <c:pt idx="30">
                  <c:v>1.6574585635359117E-4</c:v>
                </c:pt>
                <c:pt idx="31">
                  <c:v>1.7955801104972376E-4</c:v>
                </c:pt>
                <c:pt idx="32">
                  <c:v>1.9337016574585638E-4</c:v>
                </c:pt>
                <c:pt idx="33">
                  <c:v>2.0718232044198895E-4</c:v>
                </c:pt>
                <c:pt idx="34">
                  <c:v>2.2099447513812155E-4</c:v>
                </c:pt>
                <c:pt idx="35">
                  <c:v>2.4861878453038671E-4</c:v>
                </c:pt>
                <c:pt idx="36">
                  <c:v>2.7624309392265195E-4</c:v>
                </c:pt>
                <c:pt idx="37">
                  <c:v>3.0386740331491714E-4</c:v>
                </c:pt>
                <c:pt idx="38">
                  <c:v>3.3149171270718233E-4</c:v>
                </c:pt>
                <c:pt idx="39">
                  <c:v>3.5911602209944752E-4</c:v>
                </c:pt>
                <c:pt idx="40">
                  <c:v>3.8674033149171277E-4</c:v>
                </c:pt>
                <c:pt idx="41">
                  <c:v>4.419889502762431E-4</c:v>
                </c:pt>
                <c:pt idx="42">
                  <c:v>4.9723756906077342E-4</c:v>
                </c:pt>
                <c:pt idx="43">
                  <c:v>5.5248618784530391E-4</c:v>
                </c:pt>
                <c:pt idx="44">
                  <c:v>6.0773480662983429E-4</c:v>
                </c:pt>
                <c:pt idx="45">
                  <c:v>6.6298342541436467E-4</c:v>
                </c:pt>
                <c:pt idx="46">
                  <c:v>7.1823204419889505E-4</c:v>
                </c:pt>
                <c:pt idx="47">
                  <c:v>7.7348066298342554E-4</c:v>
                </c:pt>
                <c:pt idx="48">
                  <c:v>8.2872928176795581E-4</c:v>
                </c:pt>
                <c:pt idx="49">
                  <c:v>8.8397790055248619E-4</c:v>
                </c:pt>
                <c:pt idx="50">
                  <c:v>9.3922651933701668E-4</c:v>
                </c:pt>
                <c:pt idx="51">
                  <c:v>9.9447513812154684E-4</c:v>
                </c:pt>
                <c:pt idx="52">
                  <c:v>1.1049723756906078E-3</c:v>
                </c:pt>
                <c:pt idx="53">
                  <c:v>1.2430939226519338E-3</c:v>
                </c:pt>
                <c:pt idx="54">
                  <c:v>1.3812154696132596E-3</c:v>
                </c:pt>
                <c:pt idx="55">
                  <c:v>1.5193370165745858E-3</c:v>
                </c:pt>
                <c:pt idx="56">
                  <c:v>1.6574585635359116E-3</c:v>
                </c:pt>
                <c:pt idx="57">
                  <c:v>1.7955801104972376E-3</c:v>
                </c:pt>
                <c:pt idx="58">
                  <c:v>1.9337016574585634E-3</c:v>
                </c:pt>
                <c:pt idx="59">
                  <c:v>2.0718232044198894E-3</c:v>
                </c:pt>
                <c:pt idx="60">
                  <c:v>2.2099447513812156E-3</c:v>
                </c:pt>
                <c:pt idx="61">
                  <c:v>2.4861878453038676E-3</c:v>
                </c:pt>
                <c:pt idx="62">
                  <c:v>2.7624309392265192E-3</c:v>
                </c:pt>
                <c:pt idx="63">
                  <c:v>3.0386740331491717E-3</c:v>
                </c:pt>
                <c:pt idx="64">
                  <c:v>3.3149171270718232E-3</c:v>
                </c:pt>
                <c:pt idx="65">
                  <c:v>3.5911602209944752E-3</c:v>
                </c:pt>
                <c:pt idx="66">
                  <c:v>3.8674033149171268E-3</c:v>
                </c:pt>
                <c:pt idx="67">
                  <c:v>4.4198895027624313E-3</c:v>
                </c:pt>
                <c:pt idx="68">
                  <c:v>4.9723756906077353E-3</c:v>
                </c:pt>
                <c:pt idx="69" formatCode="0.000">
                  <c:v>5.5248618784530384E-3</c:v>
                </c:pt>
                <c:pt idx="70" formatCode="0.000">
                  <c:v>6.0773480662983433E-3</c:v>
                </c:pt>
                <c:pt idx="71" formatCode="0.000">
                  <c:v>6.6298342541436465E-3</c:v>
                </c:pt>
                <c:pt idx="72" formatCode="0.000">
                  <c:v>7.1823204419889505E-3</c:v>
                </c:pt>
                <c:pt idx="73" formatCode="0.000">
                  <c:v>7.7348066298342536E-3</c:v>
                </c:pt>
                <c:pt idx="74" formatCode="0.000">
                  <c:v>8.2872928176795577E-3</c:v>
                </c:pt>
                <c:pt idx="75" formatCode="0.000">
                  <c:v>8.8397790055248626E-3</c:v>
                </c:pt>
                <c:pt idx="76" formatCode="0.000">
                  <c:v>9.3922651933701657E-3</c:v>
                </c:pt>
                <c:pt idx="77" formatCode="0.000">
                  <c:v>9.9447513812154706E-3</c:v>
                </c:pt>
                <c:pt idx="78" formatCode="0.000">
                  <c:v>1.1049723756906077E-2</c:v>
                </c:pt>
                <c:pt idx="79" formatCode="0.000">
                  <c:v>1.2430939226519336E-2</c:v>
                </c:pt>
                <c:pt idx="80" formatCode="0.000">
                  <c:v>1.3812154696132596E-2</c:v>
                </c:pt>
                <c:pt idx="81" formatCode="0.000">
                  <c:v>1.5193370165745856E-2</c:v>
                </c:pt>
                <c:pt idx="82" formatCode="0.000">
                  <c:v>1.6574585635359115E-2</c:v>
                </c:pt>
                <c:pt idx="83" formatCode="0.000">
                  <c:v>1.7955801104972375E-2</c:v>
                </c:pt>
                <c:pt idx="84" formatCode="0.000">
                  <c:v>1.9337016574585635E-2</c:v>
                </c:pt>
                <c:pt idx="85" formatCode="0.000">
                  <c:v>2.0718232044198894E-2</c:v>
                </c:pt>
                <c:pt idx="86" formatCode="0.000">
                  <c:v>2.2099447513812154E-2</c:v>
                </c:pt>
                <c:pt idx="87" formatCode="0.000">
                  <c:v>2.4861878453038673E-2</c:v>
                </c:pt>
                <c:pt idx="88" formatCode="0.000">
                  <c:v>2.7624309392265192E-2</c:v>
                </c:pt>
                <c:pt idx="89" formatCode="0.000">
                  <c:v>3.0386740331491711E-2</c:v>
                </c:pt>
                <c:pt idx="90" formatCode="0.000">
                  <c:v>3.3149171270718231E-2</c:v>
                </c:pt>
                <c:pt idx="91" formatCode="0.000">
                  <c:v>3.591160220994475E-2</c:v>
                </c:pt>
                <c:pt idx="92" formatCode="0.000">
                  <c:v>3.8674033149171269E-2</c:v>
                </c:pt>
                <c:pt idx="93" formatCode="0.000">
                  <c:v>4.4198895027624308E-2</c:v>
                </c:pt>
                <c:pt idx="94" formatCode="0.000">
                  <c:v>4.9723756906077346E-2</c:v>
                </c:pt>
                <c:pt idx="95" formatCode="0.000">
                  <c:v>5.5248618784530384E-2</c:v>
                </c:pt>
                <c:pt idx="96" formatCode="0.000">
                  <c:v>6.0773480662983423E-2</c:v>
                </c:pt>
                <c:pt idx="97" formatCode="0.000">
                  <c:v>6.6298342541436461E-2</c:v>
                </c:pt>
                <c:pt idx="98" formatCode="0.000">
                  <c:v>7.18232044198895E-2</c:v>
                </c:pt>
                <c:pt idx="99" formatCode="0.000">
                  <c:v>7.7348066298342538E-2</c:v>
                </c:pt>
                <c:pt idx="100" formatCode="0.000">
                  <c:v>8.2872928176795577E-2</c:v>
                </c:pt>
                <c:pt idx="101" formatCode="0.000">
                  <c:v>8.8397790055248615E-2</c:v>
                </c:pt>
                <c:pt idx="102" formatCode="0.000">
                  <c:v>9.3922651933701654E-2</c:v>
                </c:pt>
                <c:pt idx="103" formatCode="0.000">
                  <c:v>9.9447513812154692E-2</c:v>
                </c:pt>
                <c:pt idx="104" formatCode="0.000">
                  <c:v>0.11049723756906077</c:v>
                </c:pt>
                <c:pt idx="105" formatCode="0.000">
                  <c:v>0.12430939226519337</c:v>
                </c:pt>
                <c:pt idx="106" formatCode="0.000">
                  <c:v>0.13812154696132597</c:v>
                </c:pt>
                <c:pt idx="107" formatCode="0.000">
                  <c:v>0.15193370165745856</c:v>
                </c:pt>
                <c:pt idx="108" formatCode="0.000">
                  <c:v>0.16574585635359115</c:v>
                </c:pt>
                <c:pt idx="109" formatCode="0.000">
                  <c:v>0.17955801104972377</c:v>
                </c:pt>
                <c:pt idx="110" formatCode="0.000">
                  <c:v>0.19337016574585636</c:v>
                </c:pt>
                <c:pt idx="111" formatCode="0.000">
                  <c:v>0.20718232044198895</c:v>
                </c:pt>
                <c:pt idx="112" formatCode="0.000">
                  <c:v>0.22099447513812154</c:v>
                </c:pt>
                <c:pt idx="113" formatCode="0.000">
                  <c:v>0.24861878453038674</c:v>
                </c:pt>
                <c:pt idx="114" formatCode="0.000">
                  <c:v>0.27624309392265195</c:v>
                </c:pt>
                <c:pt idx="115" formatCode="0.000">
                  <c:v>0.30386740331491713</c:v>
                </c:pt>
                <c:pt idx="116" formatCode="0.000">
                  <c:v>0.33149171270718231</c:v>
                </c:pt>
                <c:pt idx="117" formatCode="0.000">
                  <c:v>0.35911602209944754</c:v>
                </c:pt>
                <c:pt idx="118" formatCode="0.000">
                  <c:v>0.38674033149171272</c:v>
                </c:pt>
                <c:pt idx="119" formatCode="0.000">
                  <c:v>0.44198895027624308</c:v>
                </c:pt>
                <c:pt idx="120" formatCode="0.000">
                  <c:v>0.49723756906077349</c:v>
                </c:pt>
                <c:pt idx="121" formatCode="0.000">
                  <c:v>0.5524861878453039</c:v>
                </c:pt>
                <c:pt idx="122" formatCode="0.000">
                  <c:v>0.60773480662983426</c:v>
                </c:pt>
                <c:pt idx="123" formatCode="0.000">
                  <c:v>0.66298342541436461</c:v>
                </c:pt>
                <c:pt idx="124" formatCode="0.000">
                  <c:v>0.71823204419889508</c:v>
                </c:pt>
                <c:pt idx="125" formatCode="0.000">
                  <c:v>0.77348066298342544</c:v>
                </c:pt>
                <c:pt idx="126" formatCode="0.000">
                  <c:v>0.82872928176795579</c:v>
                </c:pt>
                <c:pt idx="127" formatCode="0.000">
                  <c:v>0.88397790055248615</c:v>
                </c:pt>
                <c:pt idx="128" formatCode="0.000">
                  <c:v>0.93922651933701662</c:v>
                </c:pt>
                <c:pt idx="129" formatCode="0.000">
                  <c:v>0.99447513812154698</c:v>
                </c:pt>
                <c:pt idx="130" formatCode="0.000">
                  <c:v>1.1049723756906078</c:v>
                </c:pt>
                <c:pt idx="131" formatCode="0.000">
                  <c:v>1.2430939226519337</c:v>
                </c:pt>
                <c:pt idx="132" formatCode="0.000">
                  <c:v>1.3812154696132597</c:v>
                </c:pt>
                <c:pt idx="133" formatCode="0.000">
                  <c:v>1.5193370165745856</c:v>
                </c:pt>
                <c:pt idx="134" formatCode="0.000">
                  <c:v>1.6574585635359116</c:v>
                </c:pt>
                <c:pt idx="135" formatCode="0.000">
                  <c:v>1.7955801104972375</c:v>
                </c:pt>
                <c:pt idx="136" formatCode="0.000">
                  <c:v>1.9337016574585635</c:v>
                </c:pt>
                <c:pt idx="137" formatCode="0.000">
                  <c:v>2.0718232044198897</c:v>
                </c:pt>
                <c:pt idx="138" formatCode="0.000">
                  <c:v>2.2099447513812156</c:v>
                </c:pt>
                <c:pt idx="139" formatCode="0.000">
                  <c:v>2.4861878453038675</c:v>
                </c:pt>
                <c:pt idx="140" formatCode="0.000">
                  <c:v>2.7624309392265194</c:v>
                </c:pt>
                <c:pt idx="141" formatCode="0.000">
                  <c:v>3.0386740331491713</c:v>
                </c:pt>
                <c:pt idx="142" formatCode="0.000">
                  <c:v>3.3149171270718232</c:v>
                </c:pt>
                <c:pt idx="143" formatCode="0.000">
                  <c:v>3.5911602209944751</c:v>
                </c:pt>
                <c:pt idx="144" formatCode="0.000">
                  <c:v>3.867403314917127</c:v>
                </c:pt>
                <c:pt idx="145" formatCode="0.000">
                  <c:v>4.4198895027624312</c:v>
                </c:pt>
                <c:pt idx="146" formatCode="0.000">
                  <c:v>4.972375690607735</c:v>
                </c:pt>
                <c:pt idx="147" formatCode="0.000">
                  <c:v>5.5248618784530388</c:v>
                </c:pt>
                <c:pt idx="148" formatCode="0.000">
                  <c:v>6.0773480662983426</c:v>
                </c:pt>
                <c:pt idx="149" formatCode="0.000">
                  <c:v>6.6298342541436464</c:v>
                </c:pt>
                <c:pt idx="150" formatCode="0.000">
                  <c:v>7.1823204419889501</c:v>
                </c:pt>
                <c:pt idx="151" formatCode="0.000">
                  <c:v>7.7348066298342539</c:v>
                </c:pt>
                <c:pt idx="152" formatCode="0.000">
                  <c:v>8.2872928176795586</c:v>
                </c:pt>
                <c:pt idx="153" formatCode="0.000">
                  <c:v>8.8397790055248624</c:v>
                </c:pt>
                <c:pt idx="154" formatCode="0.000">
                  <c:v>9.3922651933701662</c:v>
                </c:pt>
                <c:pt idx="155" formatCode="0.000">
                  <c:v>9.94475138121547</c:v>
                </c:pt>
                <c:pt idx="156" formatCode="0.000">
                  <c:v>11.049723756906078</c:v>
                </c:pt>
                <c:pt idx="157" formatCode="0.000">
                  <c:v>12.430939226519337</c:v>
                </c:pt>
                <c:pt idx="158" formatCode="0.000">
                  <c:v>13.812154696132596</c:v>
                </c:pt>
                <c:pt idx="159" formatCode="0.000">
                  <c:v>15.193370165745856</c:v>
                </c:pt>
                <c:pt idx="160" formatCode="0.000">
                  <c:v>16.574585635359117</c:v>
                </c:pt>
                <c:pt idx="161" formatCode="0.000">
                  <c:v>17.955801104972377</c:v>
                </c:pt>
                <c:pt idx="162" formatCode="0.000">
                  <c:v>19.337016574585636</c:v>
                </c:pt>
                <c:pt idx="163" formatCode="0.000">
                  <c:v>20.718232044198896</c:v>
                </c:pt>
                <c:pt idx="164" formatCode="0.000">
                  <c:v>22.099447513812155</c:v>
                </c:pt>
                <c:pt idx="165" formatCode="0.000">
                  <c:v>24.861878453038674</c:v>
                </c:pt>
                <c:pt idx="166" formatCode="0.000">
                  <c:v>27.624309392265193</c:v>
                </c:pt>
                <c:pt idx="167" formatCode="0.000">
                  <c:v>30.386740331491712</c:v>
                </c:pt>
                <c:pt idx="168" formatCode="0.000">
                  <c:v>33.149171270718234</c:v>
                </c:pt>
                <c:pt idx="169" formatCode="0.000">
                  <c:v>35.911602209944753</c:v>
                </c:pt>
                <c:pt idx="170" formatCode="0.000">
                  <c:v>38.674033149171272</c:v>
                </c:pt>
                <c:pt idx="171" formatCode="0.000">
                  <c:v>44.19889502762431</c:v>
                </c:pt>
                <c:pt idx="172" formatCode="0.000">
                  <c:v>49.723756906077348</c:v>
                </c:pt>
                <c:pt idx="173" formatCode="0.000">
                  <c:v>55.248618784530386</c:v>
                </c:pt>
                <c:pt idx="174" formatCode="0.000">
                  <c:v>60.773480662983424</c:v>
                </c:pt>
                <c:pt idx="175" formatCode="0.000">
                  <c:v>66.298342541436469</c:v>
                </c:pt>
                <c:pt idx="176" formatCode="0.000">
                  <c:v>71.823204419889507</c:v>
                </c:pt>
                <c:pt idx="177" formatCode="0.000">
                  <c:v>77.348066298342545</c:v>
                </c:pt>
                <c:pt idx="178" formatCode="0.000">
                  <c:v>82.872928176795583</c:v>
                </c:pt>
                <c:pt idx="179" formatCode="0.000">
                  <c:v>88.39779005524862</c:v>
                </c:pt>
                <c:pt idx="180" formatCode="0.000">
                  <c:v>93.922651933701658</c:v>
                </c:pt>
                <c:pt idx="181" formatCode="0.000">
                  <c:v>99.447513812154696</c:v>
                </c:pt>
                <c:pt idx="182" formatCode="0.000">
                  <c:v>110.49723756906077</c:v>
                </c:pt>
                <c:pt idx="183" formatCode="0.000">
                  <c:v>124.30939226519337</c:v>
                </c:pt>
                <c:pt idx="184" formatCode="0.000">
                  <c:v>138.12154696132598</c:v>
                </c:pt>
                <c:pt idx="185" formatCode="0.000">
                  <c:v>151.93370165745856</c:v>
                </c:pt>
                <c:pt idx="186" formatCode="0.000">
                  <c:v>165.74585635359117</c:v>
                </c:pt>
                <c:pt idx="187" formatCode="0.000">
                  <c:v>179.55801104972375</c:v>
                </c:pt>
                <c:pt idx="188" formatCode="0.000">
                  <c:v>193.37016574585635</c:v>
                </c:pt>
                <c:pt idx="189" formatCode="0.000">
                  <c:v>207.18232044198896</c:v>
                </c:pt>
                <c:pt idx="190" formatCode="0.000">
                  <c:v>220.99447513812154</c:v>
                </c:pt>
                <c:pt idx="191" formatCode="0.000">
                  <c:v>248.61878453038673</c:v>
                </c:pt>
                <c:pt idx="192" formatCode="0.000">
                  <c:v>276.24309392265195</c:v>
                </c:pt>
                <c:pt idx="193" formatCode="0.000">
                  <c:v>303.86740331491711</c:v>
                </c:pt>
                <c:pt idx="194" formatCode="0.000">
                  <c:v>331.49171270718233</c:v>
                </c:pt>
                <c:pt idx="195" formatCode="0.000">
                  <c:v>359.11602209944749</c:v>
                </c:pt>
                <c:pt idx="196" formatCode="0.000">
                  <c:v>386.74033149171271</c:v>
                </c:pt>
                <c:pt idx="197" formatCode="0.000">
                  <c:v>441.98895027624309</c:v>
                </c:pt>
                <c:pt idx="198" formatCode="0.000">
                  <c:v>497.23756906077347</c:v>
                </c:pt>
                <c:pt idx="199" formatCode="0.000">
                  <c:v>552.4861878453039</c:v>
                </c:pt>
                <c:pt idx="200" formatCode="0.000">
                  <c:v>607.73480662983422</c:v>
                </c:pt>
                <c:pt idx="201" formatCode="0.000">
                  <c:v>662.98342541436466</c:v>
                </c:pt>
                <c:pt idx="202" formatCode="0.000">
                  <c:v>718.23204419889498</c:v>
                </c:pt>
                <c:pt idx="203" formatCode="0.000">
                  <c:v>773.48066298342542</c:v>
                </c:pt>
                <c:pt idx="204" formatCode="0.000">
                  <c:v>828.72928176795585</c:v>
                </c:pt>
                <c:pt idx="205" formatCode="0.000">
                  <c:v>883.97790055248618</c:v>
                </c:pt>
                <c:pt idx="206" formatCode="0.000">
                  <c:v>939.22651933701661</c:v>
                </c:pt>
                <c:pt idx="207" formatCode="0.000">
                  <c:v>994.47513812154693</c:v>
                </c:pt>
                <c:pt idx="208" formatCode="0.000">
                  <c:v>1000</c:v>
                </c:pt>
              </c:numCache>
            </c:numRef>
          </c:xVal>
          <c:yVal>
            <c:numRef>
              <c:f>srim181Ta_Kapton!$F$20:$F$228</c:f>
              <c:numCache>
                <c:formatCode>0.000E+00</c:formatCode>
                <c:ptCount val="209"/>
                <c:pt idx="0">
                  <c:v>3.5009999999999999</c:v>
                </c:pt>
                <c:pt idx="1">
                  <c:v>3.71</c:v>
                </c:pt>
                <c:pt idx="2">
                  <c:v>3.9049999999999998</c:v>
                </c:pt>
                <c:pt idx="3">
                  <c:v>4.0880000000000001</c:v>
                </c:pt>
                <c:pt idx="4">
                  <c:v>4.2610000000000001</c:v>
                </c:pt>
                <c:pt idx="5">
                  <c:v>4.4240000000000004</c:v>
                </c:pt>
                <c:pt idx="6">
                  <c:v>4.5789999999999997</c:v>
                </c:pt>
                <c:pt idx="7">
                  <c:v>4.726</c:v>
                </c:pt>
                <c:pt idx="8">
                  <c:v>4.867</c:v>
                </c:pt>
                <c:pt idx="9">
                  <c:v>5.1319999999999997</c:v>
                </c:pt>
                <c:pt idx="10">
                  <c:v>5.3760000000000003</c:v>
                </c:pt>
                <c:pt idx="11">
                  <c:v>5.6040000000000001</c:v>
                </c:pt>
                <c:pt idx="12">
                  <c:v>5.8170000000000002</c:v>
                </c:pt>
                <c:pt idx="13">
                  <c:v>6.0170000000000003</c:v>
                </c:pt>
                <c:pt idx="14">
                  <c:v>6.2050000000000001</c:v>
                </c:pt>
                <c:pt idx="15">
                  <c:v>6.5529999999999999</c:v>
                </c:pt>
                <c:pt idx="16">
                  <c:v>6.8680000000000003</c:v>
                </c:pt>
                <c:pt idx="17">
                  <c:v>7.157</c:v>
                </c:pt>
                <c:pt idx="18">
                  <c:v>7.4219999999999997</c:v>
                </c:pt>
                <c:pt idx="19">
                  <c:v>7.6680000000000001</c:v>
                </c:pt>
                <c:pt idx="20">
                  <c:v>7.8979999999999997</c:v>
                </c:pt>
                <c:pt idx="21">
                  <c:v>8.1120000000000001</c:v>
                </c:pt>
                <c:pt idx="22">
                  <c:v>8.3140000000000001</c:v>
                </c:pt>
                <c:pt idx="23">
                  <c:v>8.5030000000000001</c:v>
                </c:pt>
                <c:pt idx="24">
                  <c:v>8.6829999999999998</c:v>
                </c:pt>
                <c:pt idx="25">
                  <c:v>8.8529999999999998</c:v>
                </c:pt>
                <c:pt idx="26">
                  <c:v>9.1679999999999993</c:v>
                </c:pt>
                <c:pt idx="27">
                  <c:v>9.5220000000000002</c:v>
                </c:pt>
                <c:pt idx="28">
                  <c:v>9.84</c:v>
                </c:pt>
                <c:pt idx="29">
                  <c:v>10.130000000000001</c:v>
                </c:pt>
                <c:pt idx="30">
                  <c:v>10.39</c:v>
                </c:pt>
                <c:pt idx="31">
                  <c:v>10.63</c:v>
                </c:pt>
                <c:pt idx="32">
                  <c:v>10.85</c:v>
                </c:pt>
                <c:pt idx="33">
                  <c:v>11.06</c:v>
                </c:pt>
                <c:pt idx="34">
                  <c:v>11.25</c:v>
                </c:pt>
                <c:pt idx="35">
                  <c:v>11.59</c:v>
                </c:pt>
                <c:pt idx="36">
                  <c:v>11.89</c:v>
                </c:pt>
                <c:pt idx="37">
                  <c:v>12.16</c:v>
                </c:pt>
                <c:pt idx="38">
                  <c:v>12.4</c:v>
                </c:pt>
                <c:pt idx="39">
                  <c:v>12.61</c:v>
                </c:pt>
                <c:pt idx="40">
                  <c:v>12.81</c:v>
                </c:pt>
                <c:pt idx="41">
                  <c:v>13.14</c:v>
                </c:pt>
                <c:pt idx="42">
                  <c:v>13.43</c:v>
                </c:pt>
                <c:pt idx="43">
                  <c:v>13.66</c:v>
                </c:pt>
                <c:pt idx="44">
                  <c:v>13.87</c:v>
                </c:pt>
                <c:pt idx="45">
                  <c:v>14.04</c:v>
                </c:pt>
                <c:pt idx="46">
                  <c:v>14.19</c:v>
                </c:pt>
                <c:pt idx="47">
                  <c:v>14.32</c:v>
                </c:pt>
                <c:pt idx="48">
                  <c:v>14.43</c:v>
                </c:pt>
                <c:pt idx="49">
                  <c:v>14.53</c:v>
                </c:pt>
                <c:pt idx="50">
                  <c:v>14.61</c:v>
                </c:pt>
                <c:pt idx="51">
                  <c:v>14.69</c:v>
                </c:pt>
                <c:pt idx="52">
                  <c:v>14.8</c:v>
                </c:pt>
                <c:pt idx="53">
                  <c:v>14.91</c:v>
                </c:pt>
                <c:pt idx="54">
                  <c:v>14.97</c:v>
                </c:pt>
                <c:pt idx="55">
                  <c:v>15.01</c:v>
                </c:pt>
                <c:pt idx="56">
                  <c:v>15.03</c:v>
                </c:pt>
                <c:pt idx="57">
                  <c:v>15.02</c:v>
                </c:pt>
                <c:pt idx="58">
                  <c:v>15.01</c:v>
                </c:pt>
                <c:pt idx="59">
                  <c:v>14.98</c:v>
                </c:pt>
                <c:pt idx="60">
                  <c:v>14.94</c:v>
                </c:pt>
                <c:pt idx="61">
                  <c:v>14.85</c:v>
                </c:pt>
                <c:pt idx="62">
                  <c:v>14.73</c:v>
                </c:pt>
                <c:pt idx="63">
                  <c:v>14.6</c:v>
                </c:pt>
                <c:pt idx="64">
                  <c:v>14.46</c:v>
                </c:pt>
                <c:pt idx="65">
                  <c:v>14.31</c:v>
                </c:pt>
                <c:pt idx="66">
                  <c:v>14.16</c:v>
                </c:pt>
                <c:pt idx="67">
                  <c:v>13.85</c:v>
                </c:pt>
                <c:pt idx="68">
                  <c:v>13.55</c:v>
                </c:pt>
                <c:pt idx="69">
                  <c:v>13.25</c:v>
                </c:pt>
                <c:pt idx="70">
                  <c:v>12.97</c:v>
                </c:pt>
                <c:pt idx="71">
                  <c:v>12.69</c:v>
                </c:pt>
                <c:pt idx="72">
                  <c:v>12.42</c:v>
                </c:pt>
                <c:pt idx="73">
                  <c:v>12.17</c:v>
                </c:pt>
                <c:pt idx="74">
                  <c:v>11.92</c:v>
                </c:pt>
                <c:pt idx="75">
                  <c:v>11.68</c:v>
                </c:pt>
                <c:pt idx="76">
                  <c:v>11.46</c:v>
                </c:pt>
                <c:pt idx="77">
                  <c:v>11.24</c:v>
                </c:pt>
                <c:pt idx="78">
                  <c:v>10.84</c:v>
                </c:pt>
                <c:pt idx="79">
                  <c:v>10.38</c:v>
                </c:pt>
                <c:pt idx="80">
                  <c:v>9.9580000000000002</c:v>
                </c:pt>
                <c:pt idx="81">
                  <c:v>9.577</c:v>
                </c:pt>
                <c:pt idx="82">
                  <c:v>9.2289999999999992</c:v>
                </c:pt>
                <c:pt idx="83">
                  <c:v>8.9090000000000007</c:v>
                </c:pt>
                <c:pt idx="84">
                  <c:v>8.6150000000000002</c:v>
                </c:pt>
                <c:pt idx="85">
                  <c:v>8.3420000000000005</c:v>
                </c:pt>
                <c:pt idx="86">
                  <c:v>8.09</c:v>
                </c:pt>
                <c:pt idx="87">
                  <c:v>7.6349999999999998</c:v>
                </c:pt>
                <c:pt idx="88">
                  <c:v>7.2359999999999998</c:v>
                </c:pt>
                <c:pt idx="89">
                  <c:v>6.8840000000000003</c:v>
                </c:pt>
                <c:pt idx="90">
                  <c:v>6.57</c:v>
                </c:pt>
                <c:pt idx="91">
                  <c:v>6.2869999999999999</c:v>
                </c:pt>
                <c:pt idx="92">
                  <c:v>6.032</c:v>
                </c:pt>
                <c:pt idx="93">
                  <c:v>5.5869999999999997</c:v>
                </c:pt>
                <c:pt idx="94">
                  <c:v>5.2130000000000001</c:v>
                </c:pt>
                <c:pt idx="95">
                  <c:v>4.8920000000000003</c:v>
                </c:pt>
                <c:pt idx="96">
                  <c:v>4.6139999999999999</c:v>
                </c:pt>
                <c:pt idx="97">
                  <c:v>4.3689999999999998</c:v>
                </c:pt>
                <c:pt idx="98">
                  <c:v>4.1529999999999996</c:v>
                </c:pt>
                <c:pt idx="99">
                  <c:v>3.96</c:v>
                </c:pt>
                <c:pt idx="100">
                  <c:v>3.7869999999999999</c:v>
                </c:pt>
                <c:pt idx="101">
                  <c:v>3.63</c:v>
                </c:pt>
                <c:pt idx="102">
                  <c:v>3.4870000000000001</c:v>
                </c:pt>
                <c:pt idx="103">
                  <c:v>3.3570000000000002</c:v>
                </c:pt>
                <c:pt idx="104">
                  <c:v>3.1259999999999999</c:v>
                </c:pt>
                <c:pt idx="105">
                  <c:v>2.8839999999999999</c:v>
                </c:pt>
                <c:pt idx="106">
                  <c:v>2.681</c:v>
                </c:pt>
                <c:pt idx="107">
                  <c:v>2.5070000000000001</c:v>
                </c:pt>
                <c:pt idx="108">
                  <c:v>2.3570000000000002</c:v>
                </c:pt>
                <c:pt idx="109">
                  <c:v>2.226</c:v>
                </c:pt>
                <c:pt idx="110">
                  <c:v>2.11</c:v>
                </c:pt>
                <c:pt idx="111">
                  <c:v>2.0070000000000001</c:v>
                </c:pt>
                <c:pt idx="112">
                  <c:v>1.915</c:v>
                </c:pt>
                <c:pt idx="113">
                  <c:v>1.756</c:v>
                </c:pt>
                <c:pt idx="114">
                  <c:v>1.6240000000000001</c:v>
                </c:pt>
                <c:pt idx="115">
                  <c:v>1.512</c:v>
                </c:pt>
                <c:pt idx="116">
                  <c:v>1.4159999999999999</c:v>
                </c:pt>
                <c:pt idx="117">
                  <c:v>1.3320000000000001</c:v>
                </c:pt>
                <c:pt idx="118">
                  <c:v>1.2589999999999999</c:v>
                </c:pt>
                <c:pt idx="119">
                  <c:v>1.1359999999999999</c:v>
                </c:pt>
                <c:pt idx="120">
                  <c:v>1.0369999999999999</c:v>
                </c:pt>
                <c:pt idx="121">
                  <c:v>0.95509999999999995</c:v>
                </c:pt>
                <c:pt idx="122">
                  <c:v>0.88619999999999999</c:v>
                </c:pt>
                <c:pt idx="123">
                  <c:v>0.82740000000000002</c:v>
                </c:pt>
                <c:pt idx="124">
                  <c:v>0.77659999999999996</c:v>
                </c:pt>
                <c:pt idx="125">
                  <c:v>0.73209999999999997</c:v>
                </c:pt>
                <c:pt idx="126">
                  <c:v>0.69279999999999997</c:v>
                </c:pt>
                <c:pt idx="127">
                  <c:v>0.65790000000000004</c:v>
                </c:pt>
                <c:pt idx="128">
                  <c:v>0.62660000000000005</c:v>
                </c:pt>
                <c:pt idx="129">
                  <c:v>0.59840000000000004</c:v>
                </c:pt>
                <c:pt idx="130">
                  <c:v>0.54949999999999999</c:v>
                </c:pt>
                <c:pt idx="131">
                  <c:v>0.49930000000000002</c:v>
                </c:pt>
                <c:pt idx="132">
                  <c:v>0.45810000000000001</c:v>
                </c:pt>
                <c:pt idx="133">
                  <c:v>0.42359999999999998</c:v>
                </c:pt>
                <c:pt idx="134">
                  <c:v>0.39429999999999998</c:v>
                </c:pt>
                <c:pt idx="135">
                  <c:v>0.36909999999999998</c:v>
                </c:pt>
                <c:pt idx="136">
                  <c:v>0.34710000000000002</c:v>
                </c:pt>
                <c:pt idx="137">
                  <c:v>0.32779999999999998</c:v>
                </c:pt>
                <c:pt idx="138">
                  <c:v>0.31069999999999998</c:v>
                </c:pt>
                <c:pt idx="139">
                  <c:v>0.28160000000000002</c:v>
                </c:pt>
                <c:pt idx="140">
                  <c:v>0.25779999999999997</c:v>
                </c:pt>
                <c:pt idx="141">
                  <c:v>0.2379</c:v>
                </c:pt>
                <c:pt idx="142">
                  <c:v>0.22109999999999999</c:v>
                </c:pt>
                <c:pt idx="143">
                  <c:v>0.20669999999999999</c:v>
                </c:pt>
                <c:pt idx="144">
                  <c:v>0.19409999999999999</c:v>
                </c:pt>
                <c:pt idx="145">
                  <c:v>0.17330000000000001</c:v>
                </c:pt>
                <c:pt idx="146">
                  <c:v>0.15670000000000001</c:v>
                </c:pt>
                <c:pt idx="147">
                  <c:v>0.14319999999999999</c:v>
                </c:pt>
                <c:pt idx="148">
                  <c:v>0.13200000000000001</c:v>
                </c:pt>
                <c:pt idx="149">
                  <c:v>0.1225</c:v>
                </c:pt>
                <c:pt idx="150">
                  <c:v>0.1143</c:v>
                </c:pt>
                <c:pt idx="151">
                  <c:v>0.10730000000000001</c:v>
                </c:pt>
                <c:pt idx="152">
                  <c:v>0.1011</c:v>
                </c:pt>
                <c:pt idx="153">
                  <c:v>9.5579999999999998E-2</c:v>
                </c:pt>
                <c:pt idx="154">
                  <c:v>9.0700000000000003E-2</c:v>
                </c:pt>
                <c:pt idx="155">
                  <c:v>8.6309999999999998E-2</c:v>
                </c:pt>
                <c:pt idx="156">
                  <c:v>7.8770000000000007E-2</c:v>
                </c:pt>
                <c:pt idx="157">
                  <c:v>7.109E-2</c:v>
                </c:pt>
                <c:pt idx="158">
                  <c:v>6.4850000000000005E-2</c:v>
                </c:pt>
                <c:pt idx="159">
                  <c:v>5.9670000000000001E-2</c:v>
                </c:pt>
                <c:pt idx="160">
                  <c:v>5.5289999999999999E-2</c:v>
                </c:pt>
                <c:pt idx="161">
                  <c:v>5.1549999999999999E-2</c:v>
                </c:pt>
                <c:pt idx="162">
                  <c:v>4.8300000000000003E-2</c:v>
                </c:pt>
                <c:pt idx="163">
                  <c:v>4.546E-2</c:v>
                </c:pt>
                <c:pt idx="164">
                  <c:v>4.2950000000000002E-2</c:v>
                </c:pt>
                <c:pt idx="165">
                  <c:v>3.8719999999999997E-2</c:v>
                </c:pt>
                <c:pt idx="166">
                  <c:v>3.5279999999999999E-2</c:v>
                </c:pt>
                <c:pt idx="167">
                  <c:v>3.243E-2</c:v>
                </c:pt>
                <c:pt idx="168">
                  <c:v>3.0020000000000002E-2</c:v>
                </c:pt>
                <c:pt idx="169">
                  <c:v>2.7969999999999998E-2</c:v>
                </c:pt>
                <c:pt idx="170">
                  <c:v>2.6190000000000001E-2</c:v>
                </c:pt>
                <c:pt idx="171">
                  <c:v>2.325E-2</c:v>
                </c:pt>
                <c:pt idx="172">
                  <c:v>2.094E-2</c:v>
                </c:pt>
                <c:pt idx="173">
                  <c:v>1.9060000000000001E-2</c:v>
                </c:pt>
                <c:pt idx="174">
                  <c:v>1.7510000000000001E-2</c:v>
                </c:pt>
                <c:pt idx="175">
                  <c:v>1.6199999999999999E-2</c:v>
                </c:pt>
                <c:pt idx="176">
                  <c:v>1.508E-2</c:v>
                </c:pt>
                <c:pt idx="177">
                  <c:v>1.4109999999999999E-2</c:v>
                </c:pt>
                <c:pt idx="178">
                  <c:v>1.3259999999999999E-2</c:v>
                </c:pt>
                <c:pt idx="179">
                  <c:v>1.252E-2</c:v>
                </c:pt>
                <c:pt idx="180">
                  <c:v>1.1849999999999999E-2</c:v>
                </c:pt>
                <c:pt idx="181">
                  <c:v>1.1259999999999999E-2</c:v>
                </c:pt>
                <c:pt idx="182">
                  <c:v>1.0240000000000001E-2</c:v>
                </c:pt>
                <c:pt idx="183">
                  <c:v>9.2099999999999994E-3</c:v>
                </c:pt>
                <c:pt idx="184">
                  <c:v>8.3750000000000005E-3</c:v>
                </c:pt>
                <c:pt idx="185">
                  <c:v>7.685E-3</c:v>
                </c:pt>
                <c:pt idx="186">
                  <c:v>7.1040000000000001E-3</c:v>
                </c:pt>
                <c:pt idx="187">
                  <c:v>6.6080000000000002E-3</c:v>
                </c:pt>
                <c:pt idx="188">
                  <c:v>6.1789999999999996E-3</c:v>
                </c:pt>
                <c:pt idx="189">
                  <c:v>5.8050000000000003E-3</c:v>
                </c:pt>
                <c:pt idx="190">
                  <c:v>5.4749999999999998E-3</c:v>
                </c:pt>
                <c:pt idx="191">
                  <c:v>4.9199999999999999E-3</c:v>
                </c:pt>
                <c:pt idx="192">
                  <c:v>4.4710000000000001E-3</c:v>
                </c:pt>
                <c:pt idx="193">
                  <c:v>4.1000000000000003E-3</c:v>
                </c:pt>
                <c:pt idx="194">
                  <c:v>3.7880000000000001E-3</c:v>
                </c:pt>
                <c:pt idx="195">
                  <c:v>3.522E-3</c:v>
                </c:pt>
                <c:pt idx="196">
                  <c:v>3.2919999999999998E-3</c:v>
                </c:pt>
                <c:pt idx="197">
                  <c:v>2.9150000000000001E-3</c:v>
                </c:pt>
                <c:pt idx="198">
                  <c:v>2.617E-3</c:v>
                </c:pt>
                <c:pt idx="199">
                  <c:v>2.3770000000000002E-3</c:v>
                </c:pt>
                <c:pt idx="200">
                  <c:v>2.1789999999999999E-3</c:v>
                </c:pt>
                <c:pt idx="201">
                  <c:v>2.0119999999999999E-3</c:v>
                </c:pt>
                <c:pt idx="202">
                  <c:v>1.8699999999999999E-3</c:v>
                </c:pt>
                <c:pt idx="203">
                  <c:v>1.7470000000000001E-3</c:v>
                </c:pt>
                <c:pt idx="204">
                  <c:v>1.64E-3</c:v>
                </c:pt>
                <c:pt idx="205">
                  <c:v>1.5460000000000001E-3</c:v>
                </c:pt>
                <c:pt idx="206">
                  <c:v>1.462E-3</c:v>
                </c:pt>
                <c:pt idx="207">
                  <c:v>1.387E-3</c:v>
                </c:pt>
                <c:pt idx="208">
                  <c:v>1.3799999999999999E-3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102-4DD4-A492-386768F858A3}"/>
            </c:ext>
          </c:extLst>
        </c:ser>
        <c:ser>
          <c:idx val="2"/>
          <c:order val="2"/>
          <c:tx>
            <c:v>dE/dxTot</c:v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xVal>
            <c:numRef>
              <c:f>srim181Ta_Kapton!$D$20:$D$228</c:f>
              <c:numCache>
                <c:formatCode>0.00000</c:formatCode>
                <c:ptCount val="209"/>
                <c:pt idx="0">
                  <c:v>1.1049723756906078E-5</c:v>
                </c:pt>
                <c:pt idx="1">
                  <c:v>1.2430939226519336E-5</c:v>
                </c:pt>
                <c:pt idx="2">
                  <c:v>1.3812154696132597E-5</c:v>
                </c:pt>
                <c:pt idx="3">
                  <c:v>1.5193370165745856E-5</c:v>
                </c:pt>
                <c:pt idx="4">
                  <c:v>1.6574585635359117E-5</c:v>
                </c:pt>
                <c:pt idx="5">
                  <c:v>1.7955801104972374E-5</c:v>
                </c:pt>
                <c:pt idx="6">
                  <c:v>1.9337016574585635E-5</c:v>
                </c:pt>
                <c:pt idx="7">
                  <c:v>2.0718232044198896E-5</c:v>
                </c:pt>
                <c:pt idx="8">
                  <c:v>2.2099447513812157E-5</c:v>
                </c:pt>
                <c:pt idx="9">
                  <c:v>2.4861878453038672E-5</c:v>
                </c:pt>
                <c:pt idx="10">
                  <c:v>2.7624309392265193E-5</c:v>
                </c:pt>
                <c:pt idx="11">
                  <c:v>3.0386740331491712E-5</c:v>
                </c:pt>
                <c:pt idx="12">
                  <c:v>3.3149171270718233E-5</c:v>
                </c:pt>
                <c:pt idx="13">
                  <c:v>3.5911602209944748E-5</c:v>
                </c:pt>
                <c:pt idx="14">
                  <c:v>3.867403314917127E-5</c:v>
                </c:pt>
                <c:pt idx="15">
                  <c:v>4.4198895027624314E-5</c:v>
                </c:pt>
                <c:pt idx="16">
                  <c:v>4.9723756906077343E-5</c:v>
                </c:pt>
                <c:pt idx="17">
                  <c:v>5.5248618784530387E-5</c:v>
                </c:pt>
                <c:pt idx="18">
                  <c:v>6.0773480662983424E-5</c:v>
                </c:pt>
                <c:pt idx="19">
                  <c:v>6.6298342541436467E-5</c:v>
                </c:pt>
                <c:pt idx="20">
                  <c:v>7.1823204419889497E-5</c:v>
                </c:pt>
                <c:pt idx="21">
                  <c:v>7.734806629834254E-5</c:v>
                </c:pt>
                <c:pt idx="22">
                  <c:v>8.2872928176795584E-5</c:v>
                </c:pt>
                <c:pt idx="23">
                  <c:v>8.8397790055248627E-5</c:v>
                </c:pt>
                <c:pt idx="24">
                  <c:v>9.3922651933701671E-5</c:v>
                </c:pt>
                <c:pt idx="25">
                  <c:v>9.9447513812154687E-5</c:v>
                </c:pt>
                <c:pt idx="26">
                  <c:v>1.1049723756906077E-4</c:v>
                </c:pt>
                <c:pt idx="27">
                  <c:v>1.2430939226519336E-4</c:v>
                </c:pt>
                <c:pt idx="28">
                  <c:v>1.3812154696132598E-4</c:v>
                </c:pt>
                <c:pt idx="29">
                  <c:v>1.5193370165745857E-4</c:v>
                </c:pt>
                <c:pt idx="30">
                  <c:v>1.6574585635359117E-4</c:v>
                </c:pt>
                <c:pt idx="31">
                  <c:v>1.7955801104972376E-4</c:v>
                </c:pt>
                <c:pt idx="32">
                  <c:v>1.9337016574585638E-4</c:v>
                </c:pt>
                <c:pt idx="33">
                  <c:v>2.0718232044198895E-4</c:v>
                </c:pt>
                <c:pt idx="34">
                  <c:v>2.2099447513812155E-4</c:v>
                </c:pt>
                <c:pt idx="35">
                  <c:v>2.4861878453038671E-4</c:v>
                </c:pt>
                <c:pt idx="36">
                  <c:v>2.7624309392265195E-4</c:v>
                </c:pt>
                <c:pt idx="37">
                  <c:v>3.0386740331491714E-4</c:v>
                </c:pt>
                <c:pt idx="38">
                  <c:v>3.3149171270718233E-4</c:v>
                </c:pt>
                <c:pt idx="39">
                  <c:v>3.5911602209944752E-4</c:v>
                </c:pt>
                <c:pt idx="40">
                  <c:v>3.8674033149171277E-4</c:v>
                </c:pt>
                <c:pt idx="41">
                  <c:v>4.419889502762431E-4</c:v>
                </c:pt>
                <c:pt idx="42">
                  <c:v>4.9723756906077342E-4</c:v>
                </c:pt>
                <c:pt idx="43">
                  <c:v>5.5248618784530391E-4</c:v>
                </c:pt>
                <c:pt idx="44">
                  <c:v>6.0773480662983429E-4</c:v>
                </c:pt>
                <c:pt idx="45">
                  <c:v>6.6298342541436467E-4</c:v>
                </c:pt>
                <c:pt idx="46">
                  <c:v>7.1823204419889505E-4</c:v>
                </c:pt>
                <c:pt idx="47">
                  <c:v>7.7348066298342554E-4</c:v>
                </c:pt>
                <c:pt idx="48">
                  <c:v>8.2872928176795581E-4</c:v>
                </c:pt>
                <c:pt idx="49">
                  <c:v>8.8397790055248619E-4</c:v>
                </c:pt>
                <c:pt idx="50">
                  <c:v>9.3922651933701668E-4</c:v>
                </c:pt>
                <c:pt idx="51">
                  <c:v>9.9447513812154684E-4</c:v>
                </c:pt>
                <c:pt idx="52">
                  <c:v>1.1049723756906078E-3</c:v>
                </c:pt>
                <c:pt idx="53">
                  <c:v>1.2430939226519338E-3</c:v>
                </c:pt>
                <c:pt idx="54">
                  <c:v>1.3812154696132596E-3</c:v>
                </c:pt>
                <c:pt idx="55">
                  <c:v>1.5193370165745858E-3</c:v>
                </c:pt>
                <c:pt idx="56">
                  <c:v>1.6574585635359116E-3</c:v>
                </c:pt>
                <c:pt idx="57">
                  <c:v>1.7955801104972376E-3</c:v>
                </c:pt>
                <c:pt idx="58">
                  <c:v>1.9337016574585634E-3</c:v>
                </c:pt>
                <c:pt idx="59">
                  <c:v>2.0718232044198894E-3</c:v>
                </c:pt>
                <c:pt idx="60">
                  <c:v>2.2099447513812156E-3</c:v>
                </c:pt>
                <c:pt idx="61">
                  <c:v>2.4861878453038676E-3</c:v>
                </c:pt>
                <c:pt idx="62">
                  <c:v>2.7624309392265192E-3</c:v>
                </c:pt>
                <c:pt idx="63">
                  <c:v>3.0386740331491717E-3</c:v>
                </c:pt>
                <c:pt idx="64">
                  <c:v>3.3149171270718232E-3</c:v>
                </c:pt>
                <c:pt idx="65">
                  <c:v>3.5911602209944752E-3</c:v>
                </c:pt>
                <c:pt idx="66">
                  <c:v>3.8674033149171268E-3</c:v>
                </c:pt>
                <c:pt idx="67">
                  <c:v>4.4198895027624313E-3</c:v>
                </c:pt>
                <c:pt idx="68">
                  <c:v>4.9723756906077353E-3</c:v>
                </c:pt>
                <c:pt idx="69" formatCode="0.000">
                  <c:v>5.5248618784530384E-3</c:v>
                </c:pt>
                <c:pt idx="70" formatCode="0.000">
                  <c:v>6.0773480662983433E-3</c:v>
                </c:pt>
                <c:pt idx="71" formatCode="0.000">
                  <c:v>6.6298342541436465E-3</c:v>
                </c:pt>
                <c:pt idx="72" formatCode="0.000">
                  <c:v>7.1823204419889505E-3</c:v>
                </c:pt>
                <c:pt idx="73" formatCode="0.000">
                  <c:v>7.7348066298342536E-3</c:v>
                </c:pt>
                <c:pt idx="74" formatCode="0.000">
                  <c:v>8.2872928176795577E-3</c:v>
                </c:pt>
                <c:pt idx="75" formatCode="0.000">
                  <c:v>8.8397790055248626E-3</c:v>
                </c:pt>
                <c:pt idx="76" formatCode="0.000">
                  <c:v>9.3922651933701657E-3</c:v>
                </c:pt>
                <c:pt idx="77" formatCode="0.000">
                  <c:v>9.9447513812154706E-3</c:v>
                </c:pt>
                <c:pt idx="78" formatCode="0.000">
                  <c:v>1.1049723756906077E-2</c:v>
                </c:pt>
                <c:pt idx="79" formatCode="0.000">
                  <c:v>1.2430939226519336E-2</c:v>
                </c:pt>
                <c:pt idx="80" formatCode="0.000">
                  <c:v>1.3812154696132596E-2</c:v>
                </c:pt>
                <c:pt idx="81" formatCode="0.000">
                  <c:v>1.5193370165745856E-2</c:v>
                </c:pt>
                <c:pt idx="82" formatCode="0.000">
                  <c:v>1.6574585635359115E-2</c:v>
                </c:pt>
                <c:pt idx="83" formatCode="0.000">
                  <c:v>1.7955801104972375E-2</c:v>
                </c:pt>
                <c:pt idx="84" formatCode="0.000">
                  <c:v>1.9337016574585635E-2</c:v>
                </c:pt>
                <c:pt idx="85" formatCode="0.000">
                  <c:v>2.0718232044198894E-2</c:v>
                </c:pt>
                <c:pt idx="86" formatCode="0.000">
                  <c:v>2.2099447513812154E-2</c:v>
                </c:pt>
                <c:pt idx="87" formatCode="0.000">
                  <c:v>2.4861878453038673E-2</c:v>
                </c:pt>
                <c:pt idx="88" formatCode="0.000">
                  <c:v>2.7624309392265192E-2</c:v>
                </c:pt>
                <c:pt idx="89" formatCode="0.000">
                  <c:v>3.0386740331491711E-2</c:v>
                </c:pt>
                <c:pt idx="90" formatCode="0.000">
                  <c:v>3.3149171270718231E-2</c:v>
                </c:pt>
                <c:pt idx="91" formatCode="0.000">
                  <c:v>3.591160220994475E-2</c:v>
                </c:pt>
                <c:pt idx="92" formatCode="0.000">
                  <c:v>3.8674033149171269E-2</c:v>
                </c:pt>
                <c:pt idx="93" formatCode="0.000">
                  <c:v>4.4198895027624308E-2</c:v>
                </c:pt>
                <c:pt idx="94" formatCode="0.000">
                  <c:v>4.9723756906077346E-2</c:v>
                </c:pt>
                <c:pt idx="95" formatCode="0.000">
                  <c:v>5.5248618784530384E-2</c:v>
                </c:pt>
                <c:pt idx="96" formatCode="0.000">
                  <c:v>6.0773480662983423E-2</c:v>
                </c:pt>
                <c:pt idx="97" formatCode="0.000">
                  <c:v>6.6298342541436461E-2</c:v>
                </c:pt>
                <c:pt idx="98" formatCode="0.000">
                  <c:v>7.18232044198895E-2</c:v>
                </c:pt>
                <c:pt idx="99" formatCode="0.000">
                  <c:v>7.7348066298342538E-2</c:v>
                </c:pt>
                <c:pt idx="100" formatCode="0.000">
                  <c:v>8.2872928176795577E-2</c:v>
                </c:pt>
                <c:pt idx="101" formatCode="0.000">
                  <c:v>8.8397790055248615E-2</c:v>
                </c:pt>
                <c:pt idx="102" formatCode="0.000">
                  <c:v>9.3922651933701654E-2</c:v>
                </c:pt>
                <c:pt idx="103" formatCode="0.000">
                  <c:v>9.9447513812154692E-2</c:v>
                </c:pt>
                <c:pt idx="104" formatCode="0.000">
                  <c:v>0.11049723756906077</c:v>
                </c:pt>
                <c:pt idx="105" formatCode="0.000">
                  <c:v>0.12430939226519337</c:v>
                </c:pt>
                <c:pt idx="106" formatCode="0.000">
                  <c:v>0.13812154696132597</c:v>
                </c:pt>
                <c:pt idx="107" formatCode="0.000">
                  <c:v>0.15193370165745856</c:v>
                </c:pt>
                <c:pt idx="108" formatCode="0.000">
                  <c:v>0.16574585635359115</c:v>
                </c:pt>
                <c:pt idx="109" formatCode="0.000">
                  <c:v>0.17955801104972377</c:v>
                </c:pt>
                <c:pt idx="110" formatCode="0.000">
                  <c:v>0.19337016574585636</c:v>
                </c:pt>
                <c:pt idx="111" formatCode="0.000">
                  <c:v>0.20718232044198895</c:v>
                </c:pt>
                <c:pt idx="112" formatCode="0.000">
                  <c:v>0.22099447513812154</c:v>
                </c:pt>
                <c:pt idx="113" formatCode="0.000">
                  <c:v>0.24861878453038674</c:v>
                </c:pt>
                <c:pt idx="114" formatCode="0.000">
                  <c:v>0.27624309392265195</c:v>
                </c:pt>
                <c:pt idx="115" formatCode="0.000">
                  <c:v>0.30386740331491713</c:v>
                </c:pt>
                <c:pt idx="116" formatCode="0.000">
                  <c:v>0.33149171270718231</c:v>
                </c:pt>
                <c:pt idx="117" formatCode="0.000">
                  <c:v>0.35911602209944754</c:v>
                </c:pt>
                <c:pt idx="118" formatCode="0.000">
                  <c:v>0.38674033149171272</c:v>
                </c:pt>
                <c:pt idx="119" formatCode="0.000">
                  <c:v>0.44198895027624308</c:v>
                </c:pt>
                <c:pt idx="120" formatCode="0.000">
                  <c:v>0.49723756906077349</c:v>
                </c:pt>
                <c:pt idx="121" formatCode="0.000">
                  <c:v>0.5524861878453039</c:v>
                </c:pt>
                <c:pt idx="122" formatCode="0.000">
                  <c:v>0.60773480662983426</c:v>
                </c:pt>
                <c:pt idx="123" formatCode="0.000">
                  <c:v>0.66298342541436461</c:v>
                </c:pt>
                <c:pt idx="124" formatCode="0.000">
                  <c:v>0.71823204419889508</c:v>
                </c:pt>
                <c:pt idx="125" formatCode="0.000">
                  <c:v>0.77348066298342544</c:v>
                </c:pt>
                <c:pt idx="126" formatCode="0.000">
                  <c:v>0.82872928176795579</c:v>
                </c:pt>
                <c:pt idx="127" formatCode="0.000">
                  <c:v>0.88397790055248615</c:v>
                </c:pt>
                <c:pt idx="128" formatCode="0.000">
                  <c:v>0.93922651933701662</c:v>
                </c:pt>
                <c:pt idx="129" formatCode="0.000">
                  <c:v>0.99447513812154698</c:v>
                </c:pt>
                <c:pt idx="130" formatCode="0.000">
                  <c:v>1.1049723756906078</c:v>
                </c:pt>
                <c:pt idx="131" formatCode="0.000">
                  <c:v>1.2430939226519337</c:v>
                </c:pt>
                <c:pt idx="132" formatCode="0.000">
                  <c:v>1.3812154696132597</c:v>
                </c:pt>
                <c:pt idx="133" formatCode="0.000">
                  <c:v>1.5193370165745856</c:v>
                </c:pt>
                <c:pt idx="134" formatCode="0.000">
                  <c:v>1.6574585635359116</c:v>
                </c:pt>
                <c:pt idx="135" formatCode="0.000">
                  <c:v>1.7955801104972375</c:v>
                </c:pt>
                <c:pt idx="136" formatCode="0.000">
                  <c:v>1.9337016574585635</c:v>
                </c:pt>
                <c:pt idx="137" formatCode="0.000">
                  <c:v>2.0718232044198897</c:v>
                </c:pt>
                <c:pt idx="138" formatCode="0.000">
                  <c:v>2.2099447513812156</c:v>
                </c:pt>
                <c:pt idx="139" formatCode="0.000">
                  <c:v>2.4861878453038675</c:v>
                </c:pt>
                <c:pt idx="140" formatCode="0.000">
                  <c:v>2.7624309392265194</c:v>
                </c:pt>
                <c:pt idx="141" formatCode="0.000">
                  <c:v>3.0386740331491713</c:v>
                </c:pt>
                <c:pt idx="142" formatCode="0.000">
                  <c:v>3.3149171270718232</c:v>
                </c:pt>
                <c:pt idx="143" formatCode="0.000">
                  <c:v>3.5911602209944751</c:v>
                </c:pt>
                <c:pt idx="144" formatCode="0.000">
                  <c:v>3.867403314917127</c:v>
                </c:pt>
                <c:pt idx="145" formatCode="0.000">
                  <c:v>4.4198895027624312</c:v>
                </c:pt>
                <c:pt idx="146" formatCode="0.000">
                  <c:v>4.972375690607735</c:v>
                </c:pt>
                <c:pt idx="147" formatCode="0.000">
                  <c:v>5.5248618784530388</c:v>
                </c:pt>
                <c:pt idx="148" formatCode="0.000">
                  <c:v>6.0773480662983426</c:v>
                </c:pt>
                <c:pt idx="149" formatCode="0.000">
                  <c:v>6.6298342541436464</c:v>
                </c:pt>
                <c:pt idx="150" formatCode="0.000">
                  <c:v>7.1823204419889501</c:v>
                </c:pt>
                <c:pt idx="151" formatCode="0.000">
                  <c:v>7.7348066298342539</c:v>
                </c:pt>
                <c:pt idx="152" formatCode="0.000">
                  <c:v>8.2872928176795586</c:v>
                </c:pt>
                <c:pt idx="153" formatCode="0.000">
                  <c:v>8.8397790055248624</c:v>
                </c:pt>
                <c:pt idx="154" formatCode="0.000">
                  <c:v>9.3922651933701662</c:v>
                </c:pt>
                <c:pt idx="155" formatCode="0.000">
                  <c:v>9.94475138121547</c:v>
                </c:pt>
                <c:pt idx="156" formatCode="0.000">
                  <c:v>11.049723756906078</c:v>
                </c:pt>
                <c:pt idx="157" formatCode="0.000">
                  <c:v>12.430939226519337</c:v>
                </c:pt>
                <c:pt idx="158" formatCode="0.000">
                  <c:v>13.812154696132596</c:v>
                </c:pt>
                <c:pt idx="159" formatCode="0.000">
                  <c:v>15.193370165745856</c:v>
                </c:pt>
                <c:pt idx="160" formatCode="0.000">
                  <c:v>16.574585635359117</c:v>
                </c:pt>
                <c:pt idx="161" formatCode="0.000">
                  <c:v>17.955801104972377</c:v>
                </c:pt>
                <c:pt idx="162" formatCode="0.000">
                  <c:v>19.337016574585636</c:v>
                </c:pt>
                <c:pt idx="163" formatCode="0.000">
                  <c:v>20.718232044198896</c:v>
                </c:pt>
                <c:pt idx="164" formatCode="0.000">
                  <c:v>22.099447513812155</c:v>
                </c:pt>
                <c:pt idx="165" formatCode="0.000">
                  <c:v>24.861878453038674</c:v>
                </c:pt>
                <c:pt idx="166" formatCode="0.000">
                  <c:v>27.624309392265193</c:v>
                </c:pt>
                <c:pt idx="167" formatCode="0.000">
                  <c:v>30.386740331491712</c:v>
                </c:pt>
                <c:pt idx="168" formatCode="0.000">
                  <c:v>33.149171270718234</c:v>
                </c:pt>
                <c:pt idx="169" formatCode="0.000">
                  <c:v>35.911602209944753</c:v>
                </c:pt>
                <c:pt idx="170" formatCode="0.000">
                  <c:v>38.674033149171272</c:v>
                </c:pt>
                <c:pt idx="171" formatCode="0.000">
                  <c:v>44.19889502762431</c:v>
                </c:pt>
                <c:pt idx="172" formatCode="0.000">
                  <c:v>49.723756906077348</c:v>
                </c:pt>
                <c:pt idx="173" formatCode="0.000">
                  <c:v>55.248618784530386</c:v>
                </c:pt>
                <c:pt idx="174" formatCode="0.000">
                  <c:v>60.773480662983424</c:v>
                </c:pt>
                <c:pt idx="175" formatCode="0.000">
                  <c:v>66.298342541436469</c:v>
                </c:pt>
                <c:pt idx="176" formatCode="0.000">
                  <c:v>71.823204419889507</c:v>
                </c:pt>
                <c:pt idx="177" formatCode="0.000">
                  <c:v>77.348066298342545</c:v>
                </c:pt>
                <c:pt idx="178" formatCode="0.000">
                  <c:v>82.872928176795583</c:v>
                </c:pt>
                <c:pt idx="179" formatCode="0.000">
                  <c:v>88.39779005524862</c:v>
                </c:pt>
                <c:pt idx="180" formatCode="0.000">
                  <c:v>93.922651933701658</c:v>
                </c:pt>
                <c:pt idx="181" formatCode="0.000">
                  <c:v>99.447513812154696</c:v>
                </c:pt>
                <c:pt idx="182" formatCode="0.000">
                  <c:v>110.49723756906077</c:v>
                </c:pt>
                <c:pt idx="183" formatCode="0.000">
                  <c:v>124.30939226519337</c:v>
                </c:pt>
                <c:pt idx="184" formatCode="0.000">
                  <c:v>138.12154696132598</c:v>
                </c:pt>
                <c:pt idx="185" formatCode="0.000">
                  <c:v>151.93370165745856</c:v>
                </c:pt>
                <c:pt idx="186" formatCode="0.000">
                  <c:v>165.74585635359117</c:v>
                </c:pt>
                <c:pt idx="187" formatCode="0.000">
                  <c:v>179.55801104972375</c:v>
                </c:pt>
                <c:pt idx="188" formatCode="0.000">
                  <c:v>193.37016574585635</c:v>
                </c:pt>
                <c:pt idx="189" formatCode="0.000">
                  <c:v>207.18232044198896</c:v>
                </c:pt>
                <c:pt idx="190" formatCode="0.000">
                  <c:v>220.99447513812154</c:v>
                </c:pt>
                <c:pt idx="191" formatCode="0.000">
                  <c:v>248.61878453038673</c:v>
                </c:pt>
                <c:pt idx="192" formatCode="0.000">
                  <c:v>276.24309392265195</c:v>
                </c:pt>
                <c:pt idx="193" formatCode="0.000">
                  <c:v>303.86740331491711</c:v>
                </c:pt>
                <c:pt idx="194" formatCode="0.000">
                  <c:v>331.49171270718233</c:v>
                </c:pt>
                <c:pt idx="195" formatCode="0.000">
                  <c:v>359.11602209944749</c:v>
                </c:pt>
                <c:pt idx="196" formatCode="0.000">
                  <c:v>386.74033149171271</c:v>
                </c:pt>
                <c:pt idx="197" formatCode="0.000">
                  <c:v>441.98895027624309</c:v>
                </c:pt>
                <c:pt idx="198" formatCode="0.000">
                  <c:v>497.23756906077347</c:v>
                </c:pt>
                <c:pt idx="199" formatCode="0.000">
                  <c:v>552.4861878453039</c:v>
                </c:pt>
                <c:pt idx="200" formatCode="0.000">
                  <c:v>607.73480662983422</c:v>
                </c:pt>
                <c:pt idx="201" formatCode="0.000">
                  <c:v>662.98342541436466</c:v>
                </c:pt>
                <c:pt idx="202" formatCode="0.000">
                  <c:v>718.23204419889498</c:v>
                </c:pt>
                <c:pt idx="203" formatCode="0.000">
                  <c:v>773.48066298342542</c:v>
                </c:pt>
                <c:pt idx="204" formatCode="0.000">
                  <c:v>828.72928176795585</c:v>
                </c:pt>
                <c:pt idx="205" formatCode="0.000">
                  <c:v>883.97790055248618</c:v>
                </c:pt>
                <c:pt idx="206" formatCode="0.000">
                  <c:v>939.22651933701661</c:v>
                </c:pt>
                <c:pt idx="207" formatCode="0.000">
                  <c:v>994.47513812154693</c:v>
                </c:pt>
                <c:pt idx="208" formatCode="0.000">
                  <c:v>1000</c:v>
                </c:pt>
              </c:numCache>
            </c:numRef>
          </c:xVal>
          <c:yVal>
            <c:numRef>
              <c:f>srim181Ta_Kapton!$G$20:$G$228</c:f>
              <c:numCache>
                <c:formatCode>0.000E+00</c:formatCode>
                <c:ptCount val="209"/>
                <c:pt idx="0">
                  <c:v>3.7660999999999998</c:v>
                </c:pt>
                <c:pt idx="1">
                  <c:v>3.9912000000000001</c:v>
                </c:pt>
                <c:pt idx="2">
                  <c:v>4.2013999999999996</c:v>
                </c:pt>
                <c:pt idx="3">
                  <c:v>4.3989000000000003</c:v>
                </c:pt>
                <c:pt idx="4">
                  <c:v>4.5857000000000001</c:v>
                </c:pt>
                <c:pt idx="5">
                  <c:v>4.7620000000000005</c:v>
                </c:pt>
                <c:pt idx="6">
                  <c:v>4.9296999999999995</c:v>
                </c:pt>
                <c:pt idx="7">
                  <c:v>5.0890000000000004</c:v>
                </c:pt>
                <c:pt idx="8">
                  <c:v>5.2419000000000002</c:v>
                </c:pt>
                <c:pt idx="9">
                  <c:v>5.5297000000000001</c:v>
                </c:pt>
                <c:pt idx="10">
                  <c:v>5.7952000000000004</c:v>
                </c:pt>
                <c:pt idx="11">
                  <c:v>6.0437000000000003</c:v>
                </c:pt>
                <c:pt idx="12">
                  <c:v>6.2762000000000002</c:v>
                </c:pt>
                <c:pt idx="13">
                  <c:v>6.4950000000000001</c:v>
                </c:pt>
                <c:pt idx="14">
                  <c:v>6.7010000000000005</c:v>
                </c:pt>
                <c:pt idx="15">
                  <c:v>7.0832999999999995</c:v>
                </c:pt>
                <c:pt idx="16">
                  <c:v>7.4304000000000006</c:v>
                </c:pt>
                <c:pt idx="17">
                  <c:v>7.7499000000000002</c:v>
                </c:pt>
                <c:pt idx="18">
                  <c:v>8.0437999999999992</c:v>
                </c:pt>
                <c:pt idx="19">
                  <c:v>8.3173999999999992</c:v>
                </c:pt>
                <c:pt idx="20">
                  <c:v>8.5739999999999998</c:v>
                </c:pt>
                <c:pt idx="21">
                  <c:v>8.8134999999999994</c:v>
                </c:pt>
                <c:pt idx="22">
                  <c:v>9.0401000000000007</c:v>
                </c:pt>
                <c:pt idx="23">
                  <c:v>9.2529000000000003</c:v>
                </c:pt>
                <c:pt idx="24">
                  <c:v>9.4559999999999995</c:v>
                </c:pt>
                <c:pt idx="25">
                  <c:v>9.6484000000000005</c:v>
                </c:pt>
                <c:pt idx="26">
                  <c:v>10.006399999999999</c:v>
                </c:pt>
                <c:pt idx="27">
                  <c:v>10.411300000000001</c:v>
                </c:pt>
                <c:pt idx="28">
                  <c:v>10.7774</c:v>
                </c:pt>
                <c:pt idx="29">
                  <c:v>11.113100000000001</c:v>
                </c:pt>
                <c:pt idx="30">
                  <c:v>11.417</c:v>
                </c:pt>
                <c:pt idx="31">
                  <c:v>11.699000000000002</c:v>
                </c:pt>
                <c:pt idx="32">
                  <c:v>11.959</c:v>
                </c:pt>
                <c:pt idx="33">
                  <c:v>12.208</c:v>
                </c:pt>
                <c:pt idx="34">
                  <c:v>12.436</c:v>
                </c:pt>
                <c:pt idx="35">
                  <c:v>12.847999999999999</c:v>
                </c:pt>
                <c:pt idx="36">
                  <c:v>13.216000000000001</c:v>
                </c:pt>
                <c:pt idx="37">
                  <c:v>13.55</c:v>
                </c:pt>
                <c:pt idx="38">
                  <c:v>13.852</c:v>
                </c:pt>
                <c:pt idx="39">
                  <c:v>14.122</c:v>
                </c:pt>
                <c:pt idx="40">
                  <c:v>14.379000000000001</c:v>
                </c:pt>
                <c:pt idx="41">
                  <c:v>14.817</c:v>
                </c:pt>
                <c:pt idx="42">
                  <c:v>15.209</c:v>
                </c:pt>
                <c:pt idx="43">
                  <c:v>15.535</c:v>
                </c:pt>
                <c:pt idx="44">
                  <c:v>15.835999999999999</c:v>
                </c:pt>
                <c:pt idx="45">
                  <c:v>16.093999999999998</c:v>
                </c:pt>
                <c:pt idx="46">
                  <c:v>16.327999999999999</c:v>
                </c:pt>
                <c:pt idx="47">
                  <c:v>16.538</c:v>
                </c:pt>
                <c:pt idx="48">
                  <c:v>16.725999999999999</c:v>
                </c:pt>
                <c:pt idx="49">
                  <c:v>16.902000000000001</c:v>
                </c:pt>
                <c:pt idx="50">
                  <c:v>17.055</c:v>
                </c:pt>
                <c:pt idx="51">
                  <c:v>17.204999999999998</c:v>
                </c:pt>
                <c:pt idx="52">
                  <c:v>17.452000000000002</c:v>
                </c:pt>
                <c:pt idx="53">
                  <c:v>17.722000000000001</c:v>
                </c:pt>
                <c:pt idx="54">
                  <c:v>17.935000000000002</c:v>
                </c:pt>
                <c:pt idx="55">
                  <c:v>18.119</c:v>
                </c:pt>
                <c:pt idx="56">
                  <c:v>18.277999999999999</c:v>
                </c:pt>
                <c:pt idx="57">
                  <c:v>18.399999999999999</c:v>
                </c:pt>
                <c:pt idx="58">
                  <c:v>18.518000000000001</c:v>
                </c:pt>
                <c:pt idx="59">
                  <c:v>18.690000000000001</c:v>
                </c:pt>
                <c:pt idx="60">
                  <c:v>18.856999999999999</c:v>
                </c:pt>
                <c:pt idx="61">
                  <c:v>19.015999999999998</c:v>
                </c:pt>
                <c:pt idx="62">
                  <c:v>19.029</c:v>
                </c:pt>
                <c:pt idx="63">
                  <c:v>18.984000000000002</c:v>
                </c:pt>
                <c:pt idx="64">
                  <c:v>18.914000000000001</c:v>
                </c:pt>
                <c:pt idx="65">
                  <c:v>18.834</c:v>
                </c:pt>
                <c:pt idx="66">
                  <c:v>18.762</c:v>
                </c:pt>
                <c:pt idx="67">
                  <c:v>18.638999999999999</c:v>
                </c:pt>
                <c:pt idx="68">
                  <c:v>18.568000000000001</c:v>
                </c:pt>
                <c:pt idx="69">
                  <c:v>18.527000000000001</c:v>
                </c:pt>
                <c:pt idx="70">
                  <c:v>18.524000000000001</c:v>
                </c:pt>
                <c:pt idx="71">
                  <c:v>18.529</c:v>
                </c:pt>
                <c:pt idx="72">
                  <c:v>18.544</c:v>
                </c:pt>
                <c:pt idx="73">
                  <c:v>18.573</c:v>
                </c:pt>
                <c:pt idx="74">
                  <c:v>18.591000000000001</c:v>
                </c:pt>
                <c:pt idx="75">
                  <c:v>18.606000000000002</c:v>
                </c:pt>
                <c:pt idx="76">
                  <c:v>18.626000000000001</c:v>
                </c:pt>
                <c:pt idx="77">
                  <c:v>18.63</c:v>
                </c:pt>
                <c:pt idx="78">
                  <c:v>18.632999999999999</c:v>
                </c:pt>
                <c:pt idx="79">
                  <c:v>18.594999999999999</c:v>
                </c:pt>
                <c:pt idx="80">
                  <c:v>18.521000000000001</c:v>
                </c:pt>
                <c:pt idx="81">
                  <c:v>18.43</c:v>
                </c:pt>
                <c:pt idx="82">
                  <c:v>18.329999999999998</c:v>
                </c:pt>
                <c:pt idx="83">
                  <c:v>18.225999999999999</c:v>
                </c:pt>
                <c:pt idx="84">
                  <c:v>18.125999999999998</c:v>
                </c:pt>
                <c:pt idx="85">
                  <c:v>18.030999999999999</c:v>
                </c:pt>
                <c:pt idx="86">
                  <c:v>17.943999999999999</c:v>
                </c:pt>
                <c:pt idx="87">
                  <c:v>17.795000000000002</c:v>
                </c:pt>
                <c:pt idx="88">
                  <c:v>17.686</c:v>
                </c:pt>
                <c:pt idx="89">
                  <c:v>17.624000000000002</c:v>
                </c:pt>
                <c:pt idx="90">
                  <c:v>17.600000000000001</c:v>
                </c:pt>
                <c:pt idx="91">
                  <c:v>17.606999999999999</c:v>
                </c:pt>
                <c:pt idx="92">
                  <c:v>17.661999999999999</c:v>
                </c:pt>
                <c:pt idx="93">
                  <c:v>17.866999999999997</c:v>
                </c:pt>
                <c:pt idx="94">
                  <c:v>18.193000000000001</c:v>
                </c:pt>
                <c:pt idx="95">
                  <c:v>18.632000000000001</c:v>
                </c:pt>
                <c:pt idx="96">
                  <c:v>19.164000000000001</c:v>
                </c:pt>
                <c:pt idx="97">
                  <c:v>19.759</c:v>
                </c:pt>
                <c:pt idx="98">
                  <c:v>20.433</c:v>
                </c:pt>
                <c:pt idx="99">
                  <c:v>21.150000000000002</c:v>
                </c:pt>
                <c:pt idx="100">
                  <c:v>21.916999999999998</c:v>
                </c:pt>
                <c:pt idx="101">
                  <c:v>22.709999999999997</c:v>
                </c:pt>
                <c:pt idx="102">
                  <c:v>23.536999999999999</c:v>
                </c:pt>
                <c:pt idx="103">
                  <c:v>24.387</c:v>
                </c:pt>
                <c:pt idx="104">
                  <c:v>26.126000000000001</c:v>
                </c:pt>
                <c:pt idx="105">
                  <c:v>28.353999999999999</c:v>
                </c:pt>
                <c:pt idx="106">
                  <c:v>30.591000000000001</c:v>
                </c:pt>
                <c:pt idx="107">
                  <c:v>32.796999999999997</c:v>
                </c:pt>
                <c:pt idx="108">
                  <c:v>34.976999999999997</c:v>
                </c:pt>
                <c:pt idx="109">
                  <c:v>37.095999999999997</c:v>
                </c:pt>
                <c:pt idx="110">
                  <c:v>39.15</c:v>
                </c:pt>
                <c:pt idx="111">
                  <c:v>41.137</c:v>
                </c:pt>
                <c:pt idx="112">
                  <c:v>43.064999999999998</c:v>
                </c:pt>
                <c:pt idx="113">
                  <c:v>46.716000000000001</c:v>
                </c:pt>
                <c:pt idx="114">
                  <c:v>50.124000000000002</c:v>
                </c:pt>
                <c:pt idx="115">
                  <c:v>53.322000000000003</c:v>
                </c:pt>
                <c:pt idx="116">
                  <c:v>56.315999999999995</c:v>
                </c:pt>
                <c:pt idx="117">
                  <c:v>59.131999999999998</c:v>
                </c:pt>
                <c:pt idx="118">
                  <c:v>61.779000000000003</c:v>
                </c:pt>
                <c:pt idx="119">
                  <c:v>66.635999999999996</c:v>
                </c:pt>
                <c:pt idx="120">
                  <c:v>70.957000000000008</c:v>
                </c:pt>
                <c:pt idx="121">
                  <c:v>74.7851</c:v>
                </c:pt>
                <c:pt idx="122">
                  <c:v>78.186199999999999</c:v>
                </c:pt>
                <c:pt idx="123">
                  <c:v>81.187399999999997</c:v>
                </c:pt>
                <c:pt idx="124">
                  <c:v>83.8566</c:v>
                </c:pt>
                <c:pt idx="125">
                  <c:v>86.222099999999998</c:v>
                </c:pt>
                <c:pt idx="126">
                  <c:v>88.342800000000011</c:v>
                </c:pt>
                <c:pt idx="127">
                  <c:v>90.227899999999991</c:v>
                </c:pt>
                <c:pt idx="128">
                  <c:v>91.926599999999993</c:v>
                </c:pt>
                <c:pt idx="129">
                  <c:v>93.448399999999992</c:v>
                </c:pt>
                <c:pt idx="130">
                  <c:v>96.069499999999991</c:v>
                </c:pt>
                <c:pt idx="131">
                  <c:v>98.679300000000012</c:v>
                </c:pt>
                <c:pt idx="132">
                  <c:v>100.7581</c:v>
                </c:pt>
                <c:pt idx="133">
                  <c:v>102.3236</c:v>
                </c:pt>
                <c:pt idx="134">
                  <c:v>103.5943</c:v>
                </c:pt>
                <c:pt idx="135">
                  <c:v>104.56910000000001</c:v>
                </c:pt>
                <c:pt idx="136">
                  <c:v>105.3471</c:v>
                </c:pt>
                <c:pt idx="137">
                  <c:v>106.42779999999999</c:v>
                </c:pt>
                <c:pt idx="138">
                  <c:v>107.61069999999999</c:v>
                </c:pt>
                <c:pt idx="139">
                  <c:v>108.2816</c:v>
                </c:pt>
                <c:pt idx="140">
                  <c:v>108.5578</c:v>
                </c:pt>
                <c:pt idx="141">
                  <c:v>108.53789999999999</c:v>
                </c:pt>
                <c:pt idx="142">
                  <c:v>108.42110000000001</c:v>
                </c:pt>
                <c:pt idx="143">
                  <c:v>108.1067</c:v>
                </c:pt>
                <c:pt idx="144">
                  <c:v>107.69410000000001</c:v>
                </c:pt>
                <c:pt idx="145">
                  <c:v>106.5733</c:v>
                </c:pt>
                <c:pt idx="146">
                  <c:v>105.3567</c:v>
                </c:pt>
                <c:pt idx="147">
                  <c:v>104.0432</c:v>
                </c:pt>
                <c:pt idx="148">
                  <c:v>102.63200000000001</c:v>
                </c:pt>
                <c:pt idx="149">
                  <c:v>101.2225</c:v>
                </c:pt>
                <c:pt idx="150">
                  <c:v>99.754300000000001</c:v>
                </c:pt>
                <c:pt idx="151">
                  <c:v>98.357299999999995</c:v>
                </c:pt>
                <c:pt idx="152">
                  <c:v>97.001100000000008</c:v>
                </c:pt>
                <c:pt idx="153">
                  <c:v>95.675579999999997</c:v>
                </c:pt>
                <c:pt idx="154">
                  <c:v>94.400700000000001</c:v>
                </c:pt>
                <c:pt idx="155">
                  <c:v>93.156309999999991</c:v>
                </c:pt>
                <c:pt idx="156">
                  <c:v>90.80877000000001</c:v>
                </c:pt>
                <c:pt idx="157">
                  <c:v>88.111090000000004</c:v>
                </c:pt>
                <c:pt idx="158">
                  <c:v>85.63485</c:v>
                </c:pt>
                <c:pt idx="159">
                  <c:v>83.349670000000003</c:v>
                </c:pt>
                <c:pt idx="160">
                  <c:v>81.225290000000001</c:v>
                </c:pt>
                <c:pt idx="161">
                  <c:v>79.241550000000004</c:v>
                </c:pt>
                <c:pt idx="162">
                  <c:v>77.3583</c:v>
                </c:pt>
                <c:pt idx="163">
                  <c:v>75.555460000000011</c:v>
                </c:pt>
                <c:pt idx="164">
                  <c:v>73.822950000000006</c:v>
                </c:pt>
                <c:pt idx="165">
                  <c:v>70.478719999999996</c:v>
                </c:pt>
                <c:pt idx="166">
                  <c:v>67.215280000000007</c:v>
                </c:pt>
                <c:pt idx="167">
                  <c:v>64.002430000000004</c:v>
                </c:pt>
                <c:pt idx="168">
                  <c:v>61.090020000000003</c:v>
                </c:pt>
                <c:pt idx="169">
                  <c:v>58.457970000000003</c:v>
                </c:pt>
                <c:pt idx="170">
                  <c:v>56.086190000000002</c:v>
                </c:pt>
                <c:pt idx="171">
                  <c:v>51.933249999999994</c:v>
                </c:pt>
                <c:pt idx="172">
                  <c:v>48.43094</c:v>
                </c:pt>
                <c:pt idx="173">
                  <c:v>45.449060000000003</c:v>
                </c:pt>
                <c:pt idx="174">
                  <c:v>42.867510000000003</c:v>
                </c:pt>
                <c:pt idx="175">
                  <c:v>40.616199999999999</c:v>
                </c:pt>
                <c:pt idx="176">
                  <c:v>38.635079999999995</c:v>
                </c:pt>
                <c:pt idx="177">
                  <c:v>36.88411</c:v>
                </c:pt>
                <c:pt idx="178">
                  <c:v>35.31326</c:v>
                </c:pt>
                <c:pt idx="179">
                  <c:v>33.902520000000003</c:v>
                </c:pt>
                <c:pt idx="180">
                  <c:v>32.621850000000002</c:v>
                </c:pt>
                <c:pt idx="181">
                  <c:v>31.461259999999999</c:v>
                </c:pt>
                <c:pt idx="182">
                  <c:v>29.430240000000001</c:v>
                </c:pt>
                <c:pt idx="183">
                  <c:v>27.32921</c:v>
                </c:pt>
                <c:pt idx="184">
                  <c:v>25.598375000000001</c:v>
                </c:pt>
                <c:pt idx="185">
                  <c:v>24.137684999999998</c:v>
                </c:pt>
                <c:pt idx="186">
                  <c:v>22.887104000000001</c:v>
                </c:pt>
                <c:pt idx="187">
                  <c:v>21.816607999999999</c:v>
                </c:pt>
                <c:pt idx="188">
                  <c:v>20.876179</c:v>
                </c:pt>
                <c:pt idx="189">
                  <c:v>20.055804999999999</c:v>
                </c:pt>
                <c:pt idx="190">
                  <c:v>19.325475000000001</c:v>
                </c:pt>
                <c:pt idx="191">
                  <c:v>18.084919999999997</c:v>
                </c:pt>
                <c:pt idx="192">
                  <c:v>17.074470999999999</c:v>
                </c:pt>
                <c:pt idx="193">
                  <c:v>16.234100000000002</c:v>
                </c:pt>
                <c:pt idx="194">
                  <c:v>15.523788</c:v>
                </c:pt>
                <c:pt idx="195">
                  <c:v>14.923522</c:v>
                </c:pt>
                <c:pt idx="196">
                  <c:v>14.403292</c:v>
                </c:pt>
                <c:pt idx="197">
                  <c:v>13.562915</c:v>
                </c:pt>
                <c:pt idx="198">
                  <c:v>12.912617000000001</c:v>
                </c:pt>
                <c:pt idx="199">
                  <c:v>12.392377</c:v>
                </c:pt>
                <c:pt idx="200">
                  <c:v>11.982179</c:v>
                </c:pt>
                <c:pt idx="201">
                  <c:v>11.632012000000001</c:v>
                </c:pt>
                <c:pt idx="202">
                  <c:v>11.35187</c:v>
                </c:pt>
                <c:pt idx="203">
                  <c:v>11.111746999999999</c:v>
                </c:pt>
                <c:pt idx="204">
                  <c:v>10.90164</c:v>
                </c:pt>
                <c:pt idx="205">
                  <c:v>10.731546</c:v>
                </c:pt>
                <c:pt idx="206">
                  <c:v>10.581462</c:v>
                </c:pt>
                <c:pt idx="207">
                  <c:v>10.451386999999999</c:v>
                </c:pt>
                <c:pt idx="208">
                  <c:v>10.441379999999999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9102-4DD4-A492-386768F858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39848104"/>
        <c:axId val="639855944"/>
      </c:scatterChart>
      <c:valAx>
        <c:axId val="639848104"/>
        <c:scaling>
          <c:logBase val="10"/>
          <c:orientation val="minMax"/>
        </c:scaling>
        <c:delete val="0"/>
        <c:axPos val="b"/>
        <c:majorGridlines>
          <c:spPr>
            <a:ln>
              <a:solidFill>
                <a:schemeClr val="tx1">
                  <a:lumMod val="50000"/>
                  <a:lumOff val="50000"/>
                </a:schemeClr>
              </a:solidFill>
              <a:prstDash val="dash"/>
            </a:ln>
          </c:spPr>
        </c:majorGridlines>
        <c:minorGridlines>
          <c:spPr>
            <a:ln>
              <a:solidFill>
                <a:srgbClr val="CCECFF"/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E</a:t>
                </a:r>
                <a:r>
                  <a:rPr lang="en-US" baseline="0"/>
                  <a:t> beam</a:t>
                </a:r>
                <a:r>
                  <a:rPr lang="en-US"/>
                  <a:t> [MeV/A]</a:t>
                </a:r>
                <a:endParaRPr lang="ja-JP"/>
              </a:p>
            </c:rich>
          </c:tx>
          <c:layout>
            <c:manualLayout>
              <c:xMode val="edge"/>
              <c:yMode val="edge"/>
              <c:x val="0.7129419278863911"/>
              <c:y val="0.87084520417853872"/>
            </c:manualLayout>
          </c:layout>
          <c:overlay val="0"/>
          <c:spPr>
            <a:solidFill>
              <a:schemeClr val="bg1"/>
            </a:solidFill>
          </c:spPr>
        </c:title>
        <c:numFmt formatCode="General" sourceLinked="0"/>
        <c:majorTickMark val="cross"/>
        <c:minorTickMark val="in"/>
        <c:tickLblPos val="nextTo"/>
        <c:txPr>
          <a:bodyPr/>
          <a:lstStyle/>
          <a:p>
            <a:pPr>
              <a:defRPr b="1"/>
            </a:pPr>
            <a:endParaRPr lang="ja-JP"/>
          </a:p>
        </c:txPr>
        <c:crossAx val="639855944"/>
        <c:crosses val="autoZero"/>
        <c:crossBetween val="midCat"/>
        <c:majorUnit val="10"/>
      </c:valAx>
      <c:valAx>
        <c:axId val="639855944"/>
        <c:scaling>
          <c:logBase val="10"/>
          <c:orientation val="minMax"/>
          <c:min val="1.0000000000000005E-2"/>
        </c:scaling>
        <c:delete val="0"/>
        <c:axPos val="l"/>
        <c:majorGridlines>
          <c:spPr>
            <a:ln w="12700">
              <a:solidFill>
                <a:schemeClr val="tx2"/>
              </a:solidFill>
              <a:prstDash val="sysDash"/>
            </a:ln>
          </c:spPr>
        </c:majorGridlines>
        <c:minorGridlines>
          <c:spPr>
            <a:ln>
              <a:solidFill>
                <a:schemeClr val="tx2">
                  <a:lumMod val="20000"/>
                  <a:lumOff val="80000"/>
                </a:schemeClr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>
                    <a:solidFill>
                      <a:schemeClr val="tx1"/>
                    </a:solidFill>
                  </a:defRPr>
                </a:pPr>
                <a:r>
                  <a:rPr lang="en-US">
                    <a:solidFill>
                      <a:schemeClr val="tx1"/>
                    </a:solidFill>
                  </a:rPr>
                  <a:t>dE/dX [MeV/(mg/cm2)]</a:t>
                </a:r>
                <a:endParaRPr lang="ja-JP">
                  <a:solidFill>
                    <a:schemeClr val="tx1"/>
                  </a:solidFill>
                </a:endParaRPr>
              </a:p>
            </c:rich>
          </c:tx>
          <c:layout>
            <c:manualLayout>
              <c:xMode val="edge"/>
              <c:yMode val="edge"/>
              <c:x val="9.3999580850872747E-2"/>
              <c:y val="0.18000134598559794"/>
            </c:manualLayout>
          </c:layout>
          <c:overlay val="0"/>
          <c:spPr>
            <a:solidFill>
              <a:schemeClr val="bg1"/>
            </a:solidFill>
          </c:spPr>
        </c:title>
        <c:numFmt formatCode="General" sourceLinked="0"/>
        <c:majorTickMark val="cross"/>
        <c:minorTickMark val="out"/>
        <c:tickLblPos val="nextTo"/>
        <c:spPr>
          <a:ln>
            <a:solidFill>
              <a:schemeClr val="tx2"/>
            </a:solidFill>
          </a:ln>
        </c:spPr>
        <c:txPr>
          <a:bodyPr/>
          <a:lstStyle/>
          <a:p>
            <a:pPr>
              <a:defRPr b="1">
                <a:solidFill>
                  <a:schemeClr val="tx1"/>
                </a:solidFill>
              </a:defRPr>
            </a:pPr>
            <a:endParaRPr lang="ja-JP"/>
          </a:p>
        </c:txPr>
        <c:crossAx val="639848104"/>
        <c:crosses val="autoZero"/>
        <c:crossBetween val="midCat"/>
      </c:valAx>
      <c:spPr>
        <a:noFill/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69436623653982465"/>
          <c:y val="4.2812810791813434E-2"/>
          <c:w val="0.24938594652854704"/>
          <c:h val="0.15493819682796098"/>
        </c:manualLayout>
      </c:layout>
      <c:overlay val="0"/>
      <c:spPr>
        <a:solidFill>
          <a:schemeClr val="bg1"/>
        </a:solidFill>
        <a:ln>
          <a:noFill/>
        </a:ln>
      </c:spPr>
    </c:legend>
    <c:plotVisOnly val="1"/>
    <c:dispBlanksAs val="gap"/>
    <c:showDLblsOverMax val="0"/>
  </c:chart>
  <c:spPr>
    <a:solidFill>
      <a:schemeClr val="bg1"/>
    </a:solidFill>
    <a:ln w="3175">
      <a:solidFill>
        <a:schemeClr val="tx1">
          <a:lumMod val="50000"/>
          <a:lumOff val="50000"/>
        </a:schemeClr>
      </a:solidFill>
    </a:ln>
  </c:spPr>
  <c:txPr>
    <a:bodyPr/>
    <a:lstStyle/>
    <a:p>
      <a:pPr>
        <a:defRPr baseline="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srim181Ta_Kapton!$P$5</c:f>
          <c:strCache>
            <c:ptCount val="1"/>
            <c:pt idx="0">
              <c:v>srim181Ta_Kapton</c:v>
            </c:pt>
          </c:strCache>
        </c:strRef>
      </c:tx>
      <c:layout>
        <c:manualLayout>
          <c:xMode val="edge"/>
          <c:yMode val="edge"/>
          <c:x val="0.10167170191339379"/>
          <c:y val="6.9135802469135796E-2"/>
        </c:manualLayout>
      </c:layout>
      <c:overlay val="1"/>
      <c:spPr>
        <a:solidFill>
          <a:schemeClr val="bg1"/>
        </a:solidFill>
        <a:ln>
          <a:solidFill>
            <a:srgbClr val="00B050"/>
          </a:solidFill>
        </a:ln>
      </c:spPr>
      <c:txPr>
        <a:bodyPr/>
        <a:lstStyle/>
        <a:p>
          <a:pPr>
            <a:defRPr sz="1200"/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5.0907058670898057E-2"/>
          <c:y val="4.1004378353659665E-2"/>
          <c:w val="0.89444707244294086"/>
          <c:h val="0.9081176241858655"/>
        </c:manualLayout>
      </c:layout>
      <c:scatterChart>
        <c:scatterStyle val="lineMarker"/>
        <c:varyColors val="0"/>
        <c:ser>
          <c:idx val="0"/>
          <c:order val="0"/>
          <c:tx>
            <c:v>Range</c:v>
          </c:tx>
          <c:spPr>
            <a:ln>
              <a:solidFill>
                <a:srgbClr val="FF0000"/>
              </a:solidFill>
            </a:ln>
          </c:spPr>
          <c:marker>
            <c:symbol val="circle"/>
            <c:size val="2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srim181Ta_Kapton!$D$20:$D$228</c:f>
              <c:numCache>
                <c:formatCode>0.00000</c:formatCode>
                <c:ptCount val="209"/>
                <c:pt idx="0">
                  <c:v>1.1049723756906078E-5</c:v>
                </c:pt>
                <c:pt idx="1">
                  <c:v>1.2430939226519336E-5</c:v>
                </c:pt>
                <c:pt idx="2">
                  <c:v>1.3812154696132597E-5</c:v>
                </c:pt>
                <c:pt idx="3">
                  <c:v>1.5193370165745856E-5</c:v>
                </c:pt>
                <c:pt idx="4">
                  <c:v>1.6574585635359117E-5</c:v>
                </c:pt>
                <c:pt idx="5">
                  <c:v>1.7955801104972374E-5</c:v>
                </c:pt>
                <c:pt idx="6">
                  <c:v>1.9337016574585635E-5</c:v>
                </c:pt>
                <c:pt idx="7">
                  <c:v>2.0718232044198896E-5</c:v>
                </c:pt>
                <c:pt idx="8">
                  <c:v>2.2099447513812157E-5</c:v>
                </c:pt>
                <c:pt idx="9">
                  <c:v>2.4861878453038672E-5</c:v>
                </c:pt>
                <c:pt idx="10">
                  <c:v>2.7624309392265193E-5</c:v>
                </c:pt>
                <c:pt idx="11">
                  <c:v>3.0386740331491712E-5</c:v>
                </c:pt>
                <c:pt idx="12">
                  <c:v>3.3149171270718233E-5</c:v>
                </c:pt>
                <c:pt idx="13">
                  <c:v>3.5911602209944748E-5</c:v>
                </c:pt>
                <c:pt idx="14">
                  <c:v>3.867403314917127E-5</c:v>
                </c:pt>
                <c:pt idx="15">
                  <c:v>4.4198895027624314E-5</c:v>
                </c:pt>
                <c:pt idx="16">
                  <c:v>4.9723756906077343E-5</c:v>
                </c:pt>
                <c:pt idx="17">
                  <c:v>5.5248618784530387E-5</c:v>
                </c:pt>
                <c:pt idx="18">
                  <c:v>6.0773480662983424E-5</c:v>
                </c:pt>
                <c:pt idx="19">
                  <c:v>6.6298342541436467E-5</c:v>
                </c:pt>
                <c:pt idx="20">
                  <c:v>7.1823204419889497E-5</c:v>
                </c:pt>
                <c:pt idx="21">
                  <c:v>7.734806629834254E-5</c:v>
                </c:pt>
                <c:pt idx="22">
                  <c:v>8.2872928176795584E-5</c:v>
                </c:pt>
                <c:pt idx="23">
                  <c:v>8.8397790055248627E-5</c:v>
                </c:pt>
                <c:pt idx="24">
                  <c:v>9.3922651933701671E-5</c:v>
                </c:pt>
                <c:pt idx="25">
                  <c:v>9.9447513812154687E-5</c:v>
                </c:pt>
                <c:pt idx="26">
                  <c:v>1.1049723756906077E-4</c:v>
                </c:pt>
                <c:pt idx="27">
                  <c:v>1.2430939226519336E-4</c:v>
                </c:pt>
                <c:pt idx="28">
                  <c:v>1.3812154696132598E-4</c:v>
                </c:pt>
                <c:pt idx="29">
                  <c:v>1.5193370165745857E-4</c:v>
                </c:pt>
                <c:pt idx="30">
                  <c:v>1.6574585635359117E-4</c:v>
                </c:pt>
                <c:pt idx="31">
                  <c:v>1.7955801104972376E-4</c:v>
                </c:pt>
                <c:pt idx="32">
                  <c:v>1.9337016574585638E-4</c:v>
                </c:pt>
                <c:pt idx="33">
                  <c:v>2.0718232044198895E-4</c:v>
                </c:pt>
                <c:pt idx="34">
                  <c:v>2.2099447513812155E-4</c:v>
                </c:pt>
                <c:pt idx="35">
                  <c:v>2.4861878453038671E-4</c:v>
                </c:pt>
                <c:pt idx="36">
                  <c:v>2.7624309392265195E-4</c:v>
                </c:pt>
                <c:pt idx="37">
                  <c:v>3.0386740331491714E-4</c:v>
                </c:pt>
                <c:pt idx="38">
                  <c:v>3.3149171270718233E-4</c:v>
                </c:pt>
                <c:pt idx="39">
                  <c:v>3.5911602209944752E-4</c:v>
                </c:pt>
                <c:pt idx="40">
                  <c:v>3.8674033149171277E-4</c:v>
                </c:pt>
                <c:pt idx="41">
                  <c:v>4.419889502762431E-4</c:v>
                </c:pt>
                <c:pt idx="42">
                  <c:v>4.9723756906077342E-4</c:v>
                </c:pt>
                <c:pt idx="43">
                  <c:v>5.5248618784530391E-4</c:v>
                </c:pt>
                <c:pt idx="44">
                  <c:v>6.0773480662983429E-4</c:v>
                </c:pt>
                <c:pt idx="45">
                  <c:v>6.6298342541436467E-4</c:v>
                </c:pt>
                <c:pt idx="46">
                  <c:v>7.1823204419889505E-4</c:v>
                </c:pt>
                <c:pt idx="47">
                  <c:v>7.7348066298342554E-4</c:v>
                </c:pt>
                <c:pt idx="48">
                  <c:v>8.2872928176795581E-4</c:v>
                </c:pt>
                <c:pt idx="49">
                  <c:v>8.8397790055248619E-4</c:v>
                </c:pt>
                <c:pt idx="50">
                  <c:v>9.3922651933701668E-4</c:v>
                </c:pt>
                <c:pt idx="51">
                  <c:v>9.9447513812154684E-4</c:v>
                </c:pt>
                <c:pt idx="52">
                  <c:v>1.1049723756906078E-3</c:v>
                </c:pt>
                <c:pt idx="53">
                  <c:v>1.2430939226519338E-3</c:v>
                </c:pt>
                <c:pt idx="54">
                  <c:v>1.3812154696132596E-3</c:v>
                </c:pt>
                <c:pt idx="55">
                  <c:v>1.5193370165745858E-3</c:v>
                </c:pt>
                <c:pt idx="56">
                  <c:v>1.6574585635359116E-3</c:v>
                </c:pt>
                <c:pt idx="57">
                  <c:v>1.7955801104972376E-3</c:v>
                </c:pt>
                <c:pt idx="58">
                  <c:v>1.9337016574585634E-3</c:v>
                </c:pt>
                <c:pt idx="59">
                  <c:v>2.0718232044198894E-3</c:v>
                </c:pt>
                <c:pt idx="60">
                  <c:v>2.2099447513812156E-3</c:v>
                </c:pt>
                <c:pt idx="61">
                  <c:v>2.4861878453038676E-3</c:v>
                </c:pt>
                <c:pt idx="62">
                  <c:v>2.7624309392265192E-3</c:v>
                </c:pt>
                <c:pt idx="63">
                  <c:v>3.0386740331491717E-3</c:v>
                </c:pt>
                <c:pt idx="64">
                  <c:v>3.3149171270718232E-3</c:v>
                </c:pt>
                <c:pt idx="65">
                  <c:v>3.5911602209944752E-3</c:v>
                </c:pt>
                <c:pt idx="66">
                  <c:v>3.8674033149171268E-3</c:v>
                </c:pt>
                <c:pt idx="67">
                  <c:v>4.4198895027624313E-3</c:v>
                </c:pt>
                <c:pt idx="68">
                  <c:v>4.9723756906077353E-3</c:v>
                </c:pt>
                <c:pt idx="69" formatCode="0.000">
                  <c:v>5.5248618784530384E-3</c:v>
                </c:pt>
                <c:pt idx="70" formatCode="0.000">
                  <c:v>6.0773480662983433E-3</c:v>
                </c:pt>
                <c:pt idx="71" formatCode="0.000">
                  <c:v>6.6298342541436465E-3</c:v>
                </c:pt>
                <c:pt idx="72" formatCode="0.000">
                  <c:v>7.1823204419889505E-3</c:v>
                </c:pt>
                <c:pt idx="73" formatCode="0.000">
                  <c:v>7.7348066298342536E-3</c:v>
                </c:pt>
                <c:pt idx="74" formatCode="0.000">
                  <c:v>8.2872928176795577E-3</c:v>
                </c:pt>
                <c:pt idx="75" formatCode="0.000">
                  <c:v>8.8397790055248626E-3</c:v>
                </c:pt>
                <c:pt idx="76" formatCode="0.000">
                  <c:v>9.3922651933701657E-3</c:v>
                </c:pt>
                <c:pt idx="77" formatCode="0.000">
                  <c:v>9.9447513812154706E-3</c:v>
                </c:pt>
                <c:pt idx="78" formatCode="0.000">
                  <c:v>1.1049723756906077E-2</c:v>
                </c:pt>
                <c:pt idx="79" formatCode="0.000">
                  <c:v>1.2430939226519336E-2</c:v>
                </c:pt>
                <c:pt idx="80" formatCode="0.000">
                  <c:v>1.3812154696132596E-2</c:v>
                </c:pt>
                <c:pt idx="81" formatCode="0.000">
                  <c:v>1.5193370165745856E-2</c:v>
                </c:pt>
                <c:pt idx="82" formatCode="0.000">
                  <c:v>1.6574585635359115E-2</c:v>
                </c:pt>
                <c:pt idx="83" formatCode="0.000">
                  <c:v>1.7955801104972375E-2</c:v>
                </c:pt>
                <c:pt idx="84" formatCode="0.000">
                  <c:v>1.9337016574585635E-2</c:v>
                </c:pt>
                <c:pt idx="85" formatCode="0.000">
                  <c:v>2.0718232044198894E-2</c:v>
                </c:pt>
                <c:pt idx="86" formatCode="0.000">
                  <c:v>2.2099447513812154E-2</c:v>
                </c:pt>
                <c:pt idx="87" formatCode="0.000">
                  <c:v>2.4861878453038673E-2</c:v>
                </c:pt>
                <c:pt idx="88" formatCode="0.000">
                  <c:v>2.7624309392265192E-2</c:v>
                </c:pt>
                <c:pt idx="89" formatCode="0.000">
                  <c:v>3.0386740331491711E-2</c:v>
                </c:pt>
                <c:pt idx="90" formatCode="0.000">
                  <c:v>3.3149171270718231E-2</c:v>
                </c:pt>
                <c:pt idx="91" formatCode="0.000">
                  <c:v>3.591160220994475E-2</c:v>
                </c:pt>
                <c:pt idx="92" formatCode="0.000">
                  <c:v>3.8674033149171269E-2</c:v>
                </c:pt>
                <c:pt idx="93" formatCode="0.000">
                  <c:v>4.4198895027624308E-2</c:v>
                </c:pt>
                <c:pt idx="94" formatCode="0.000">
                  <c:v>4.9723756906077346E-2</c:v>
                </c:pt>
                <c:pt idx="95" formatCode="0.000">
                  <c:v>5.5248618784530384E-2</c:v>
                </c:pt>
                <c:pt idx="96" formatCode="0.000">
                  <c:v>6.0773480662983423E-2</c:v>
                </c:pt>
                <c:pt idx="97" formatCode="0.000">
                  <c:v>6.6298342541436461E-2</c:v>
                </c:pt>
                <c:pt idx="98" formatCode="0.000">
                  <c:v>7.18232044198895E-2</c:v>
                </c:pt>
                <c:pt idx="99" formatCode="0.000">
                  <c:v>7.7348066298342538E-2</c:v>
                </c:pt>
                <c:pt idx="100" formatCode="0.000">
                  <c:v>8.2872928176795577E-2</c:v>
                </c:pt>
                <c:pt idx="101" formatCode="0.000">
                  <c:v>8.8397790055248615E-2</c:v>
                </c:pt>
                <c:pt idx="102" formatCode="0.000">
                  <c:v>9.3922651933701654E-2</c:v>
                </c:pt>
                <c:pt idx="103" formatCode="0.000">
                  <c:v>9.9447513812154692E-2</c:v>
                </c:pt>
                <c:pt idx="104" formatCode="0.000">
                  <c:v>0.11049723756906077</c:v>
                </c:pt>
                <c:pt idx="105" formatCode="0.000">
                  <c:v>0.12430939226519337</c:v>
                </c:pt>
                <c:pt idx="106" formatCode="0.000">
                  <c:v>0.13812154696132597</c:v>
                </c:pt>
                <c:pt idx="107" formatCode="0.000">
                  <c:v>0.15193370165745856</c:v>
                </c:pt>
                <c:pt idx="108" formatCode="0.000">
                  <c:v>0.16574585635359115</c:v>
                </c:pt>
                <c:pt idx="109" formatCode="0.000">
                  <c:v>0.17955801104972377</c:v>
                </c:pt>
                <c:pt idx="110" formatCode="0.000">
                  <c:v>0.19337016574585636</c:v>
                </c:pt>
                <c:pt idx="111" formatCode="0.000">
                  <c:v>0.20718232044198895</c:v>
                </c:pt>
                <c:pt idx="112" formatCode="0.000">
                  <c:v>0.22099447513812154</c:v>
                </c:pt>
                <c:pt idx="113" formatCode="0.000">
                  <c:v>0.24861878453038674</c:v>
                </c:pt>
                <c:pt idx="114" formatCode="0.000">
                  <c:v>0.27624309392265195</c:v>
                </c:pt>
                <c:pt idx="115" formatCode="0.000">
                  <c:v>0.30386740331491713</c:v>
                </c:pt>
                <c:pt idx="116" formatCode="0.000">
                  <c:v>0.33149171270718231</c:v>
                </c:pt>
                <c:pt idx="117" formatCode="0.000">
                  <c:v>0.35911602209944754</c:v>
                </c:pt>
                <c:pt idx="118" formatCode="0.000">
                  <c:v>0.38674033149171272</c:v>
                </c:pt>
                <c:pt idx="119" formatCode="0.000">
                  <c:v>0.44198895027624308</c:v>
                </c:pt>
                <c:pt idx="120" formatCode="0.000">
                  <c:v>0.49723756906077349</c:v>
                </c:pt>
                <c:pt idx="121" formatCode="0.000">
                  <c:v>0.5524861878453039</c:v>
                </c:pt>
                <c:pt idx="122" formatCode="0.000">
                  <c:v>0.60773480662983426</c:v>
                </c:pt>
                <c:pt idx="123" formatCode="0.000">
                  <c:v>0.66298342541436461</c:v>
                </c:pt>
                <c:pt idx="124" formatCode="0.000">
                  <c:v>0.71823204419889508</c:v>
                </c:pt>
                <c:pt idx="125" formatCode="0.000">
                  <c:v>0.77348066298342544</c:v>
                </c:pt>
                <c:pt idx="126" formatCode="0.000">
                  <c:v>0.82872928176795579</c:v>
                </c:pt>
                <c:pt idx="127" formatCode="0.000">
                  <c:v>0.88397790055248615</c:v>
                </c:pt>
                <c:pt idx="128" formatCode="0.000">
                  <c:v>0.93922651933701662</c:v>
                </c:pt>
                <c:pt idx="129" formatCode="0.000">
                  <c:v>0.99447513812154698</c:v>
                </c:pt>
                <c:pt idx="130" formatCode="0.000">
                  <c:v>1.1049723756906078</c:v>
                </c:pt>
                <c:pt idx="131" formatCode="0.000">
                  <c:v>1.2430939226519337</c:v>
                </c:pt>
                <c:pt idx="132" formatCode="0.000">
                  <c:v>1.3812154696132597</c:v>
                </c:pt>
                <c:pt idx="133" formatCode="0.000">
                  <c:v>1.5193370165745856</c:v>
                </c:pt>
                <c:pt idx="134" formatCode="0.000">
                  <c:v>1.6574585635359116</c:v>
                </c:pt>
                <c:pt idx="135" formatCode="0.000">
                  <c:v>1.7955801104972375</c:v>
                </c:pt>
                <c:pt idx="136" formatCode="0.000">
                  <c:v>1.9337016574585635</c:v>
                </c:pt>
                <c:pt idx="137" formatCode="0.000">
                  <c:v>2.0718232044198897</c:v>
                </c:pt>
                <c:pt idx="138" formatCode="0.000">
                  <c:v>2.2099447513812156</c:v>
                </c:pt>
                <c:pt idx="139" formatCode="0.000">
                  <c:v>2.4861878453038675</c:v>
                </c:pt>
                <c:pt idx="140" formatCode="0.000">
                  <c:v>2.7624309392265194</c:v>
                </c:pt>
                <c:pt idx="141" formatCode="0.000">
                  <c:v>3.0386740331491713</c:v>
                </c:pt>
                <c:pt idx="142" formatCode="0.000">
                  <c:v>3.3149171270718232</c:v>
                </c:pt>
                <c:pt idx="143" formatCode="0.000">
                  <c:v>3.5911602209944751</c:v>
                </c:pt>
                <c:pt idx="144" formatCode="0.000">
                  <c:v>3.867403314917127</c:v>
                </c:pt>
                <c:pt idx="145" formatCode="0.000">
                  <c:v>4.4198895027624312</c:v>
                </c:pt>
                <c:pt idx="146" formatCode="0.000">
                  <c:v>4.972375690607735</c:v>
                </c:pt>
                <c:pt idx="147" formatCode="0.000">
                  <c:v>5.5248618784530388</c:v>
                </c:pt>
                <c:pt idx="148" formatCode="0.000">
                  <c:v>6.0773480662983426</c:v>
                </c:pt>
                <c:pt idx="149" formatCode="0.000">
                  <c:v>6.6298342541436464</c:v>
                </c:pt>
                <c:pt idx="150" formatCode="0.000">
                  <c:v>7.1823204419889501</c:v>
                </c:pt>
                <c:pt idx="151" formatCode="0.000">
                  <c:v>7.7348066298342539</c:v>
                </c:pt>
                <c:pt idx="152" formatCode="0.000">
                  <c:v>8.2872928176795586</c:v>
                </c:pt>
                <c:pt idx="153" formatCode="0.000">
                  <c:v>8.8397790055248624</c:v>
                </c:pt>
                <c:pt idx="154" formatCode="0.000">
                  <c:v>9.3922651933701662</c:v>
                </c:pt>
                <c:pt idx="155" formatCode="0.000">
                  <c:v>9.94475138121547</c:v>
                </c:pt>
                <c:pt idx="156" formatCode="0.000">
                  <c:v>11.049723756906078</c:v>
                </c:pt>
                <c:pt idx="157" formatCode="0.000">
                  <c:v>12.430939226519337</c:v>
                </c:pt>
                <c:pt idx="158" formatCode="0.000">
                  <c:v>13.812154696132596</c:v>
                </c:pt>
                <c:pt idx="159" formatCode="0.000">
                  <c:v>15.193370165745856</c:v>
                </c:pt>
                <c:pt idx="160" formatCode="0.000">
                  <c:v>16.574585635359117</c:v>
                </c:pt>
                <c:pt idx="161" formatCode="0.000">
                  <c:v>17.955801104972377</c:v>
                </c:pt>
                <c:pt idx="162" formatCode="0.000">
                  <c:v>19.337016574585636</c:v>
                </c:pt>
                <c:pt idx="163" formatCode="0.000">
                  <c:v>20.718232044198896</c:v>
                </c:pt>
                <c:pt idx="164" formatCode="0.000">
                  <c:v>22.099447513812155</c:v>
                </c:pt>
                <c:pt idx="165" formatCode="0.000">
                  <c:v>24.861878453038674</c:v>
                </c:pt>
                <c:pt idx="166" formatCode="0.000">
                  <c:v>27.624309392265193</c:v>
                </c:pt>
                <c:pt idx="167" formatCode="0.000">
                  <c:v>30.386740331491712</c:v>
                </c:pt>
                <c:pt idx="168" formatCode="0.000">
                  <c:v>33.149171270718234</c:v>
                </c:pt>
                <c:pt idx="169" formatCode="0.000">
                  <c:v>35.911602209944753</c:v>
                </c:pt>
                <c:pt idx="170" formatCode="0.000">
                  <c:v>38.674033149171272</c:v>
                </c:pt>
                <c:pt idx="171" formatCode="0.000">
                  <c:v>44.19889502762431</c:v>
                </c:pt>
                <c:pt idx="172" formatCode="0.000">
                  <c:v>49.723756906077348</c:v>
                </c:pt>
                <c:pt idx="173" formatCode="0.000">
                  <c:v>55.248618784530386</c:v>
                </c:pt>
                <c:pt idx="174" formatCode="0.000">
                  <c:v>60.773480662983424</c:v>
                </c:pt>
                <c:pt idx="175" formatCode="0.000">
                  <c:v>66.298342541436469</c:v>
                </c:pt>
                <c:pt idx="176" formatCode="0.000">
                  <c:v>71.823204419889507</c:v>
                </c:pt>
                <c:pt idx="177" formatCode="0.000">
                  <c:v>77.348066298342545</c:v>
                </c:pt>
                <c:pt idx="178" formatCode="0.000">
                  <c:v>82.872928176795583</c:v>
                </c:pt>
                <c:pt idx="179" formatCode="0.000">
                  <c:v>88.39779005524862</c:v>
                </c:pt>
                <c:pt idx="180" formatCode="0.000">
                  <c:v>93.922651933701658</c:v>
                </c:pt>
                <c:pt idx="181" formatCode="0.000">
                  <c:v>99.447513812154696</c:v>
                </c:pt>
                <c:pt idx="182" formatCode="0.000">
                  <c:v>110.49723756906077</c:v>
                </c:pt>
                <c:pt idx="183" formatCode="0.000">
                  <c:v>124.30939226519337</c:v>
                </c:pt>
                <c:pt idx="184" formatCode="0.000">
                  <c:v>138.12154696132598</c:v>
                </c:pt>
                <c:pt idx="185" formatCode="0.000">
                  <c:v>151.93370165745856</c:v>
                </c:pt>
                <c:pt idx="186" formatCode="0.000">
                  <c:v>165.74585635359117</c:v>
                </c:pt>
                <c:pt idx="187" formatCode="0.000">
                  <c:v>179.55801104972375</c:v>
                </c:pt>
                <c:pt idx="188" formatCode="0.000">
                  <c:v>193.37016574585635</c:v>
                </c:pt>
                <c:pt idx="189" formatCode="0.000">
                  <c:v>207.18232044198896</c:v>
                </c:pt>
                <c:pt idx="190" formatCode="0.000">
                  <c:v>220.99447513812154</c:v>
                </c:pt>
                <c:pt idx="191" formatCode="0.000">
                  <c:v>248.61878453038673</c:v>
                </c:pt>
                <c:pt idx="192" formatCode="0.000">
                  <c:v>276.24309392265195</c:v>
                </c:pt>
                <c:pt idx="193" formatCode="0.000">
                  <c:v>303.86740331491711</c:v>
                </c:pt>
                <c:pt idx="194" formatCode="0.000">
                  <c:v>331.49171270718233</c:v>
                </c:pt>
                <c:pt idx="195" formatCode="0.000">
                  <c:v>359.11602209944749</c:v>
                </c:pt>
                <c:pt idx="196" formatCode="0.000">
                  <c:v>386.74033149171271</c:v>
                </c:pt>
                <c:pt idx="197" formatCode="0.000">
                  <c:v>441.98895027624309</c:v>
                </c:pt>
                <c:pt idx="198" formatCode="0.000">
                  <c:v>497.23756906077347</c:v>
                </c:pt>
                <c:pt idx="199" formatCode="0.000">
                  <c:v>552.4861878453039</c:v>
                </c:pt>
                <c:pt idx="200" formatCode="0.000">
                  <c:v>607.73480662983422</c:v>
                </c:pt>
                <c:pt idx="201" formatCode="0.000">
                  <c:v>662.98342541436466</c:v>
                </c:pt>
                <c:pt idx="202" formatCode="0.000">
                  <c:v>718.23204419889498</c:v>
                </c:pt>
                <c:pt idx="203" formatCode="0.000">
                  <c:v>773.48066298342542</c:v>
                </c:pt>
                <c:pt idx="204" formatCode="0.000">
                  <c:v>828.72928176795585</c:v>
                </c:pt>
                <c:pt idx="205" formatCode="0.000">
                  <c:v>883.97790055248618</c:v>
                </c:pt>
                <c:pt idx="206" formatCode="0.000">
                  <c:v>939.22651933701661</c:v>
                </c:pt>
                <c:pt idx="207" formatCode="0.000">
                  <c:v>994.47513812154693</c:v>
                </c:pt>
                <c:pt idx="208" formatCode="0.000">
                  <c:v>1000</c:v>
                </c:pt>
              </c:numCache>
            </c:numRef>
          </c:xVal>
          <c:yVal>
            <c:numRef>
              <c:f>srim181Ta_Kapton!$J$20:$J$228</c:f>
              <c:numCache>
                <c:formatCode>0.000</c:formatCode>
                <c:ptCount val="209"/>
                <c:pt idx="0">
                  <c:v>8.0999999999999996E-3</c:v>
                </c:pt>
                <c:pt idx="1">
                  <c:v>8.5000000000000006E-3</c:v>
                </c:pt>
                <c:pt idx="2">
                  <c:v>8.8999999999999999E-3</c:v>
                </c:pt>
                <c:pt idx="3">
                  <c:v>9.2999999999999992E-3</c:v>
                </c:pt>
                <c:pt idx="4">
                  <c:v>9.6000000000000009E-3</c:v>
                </c:pt>
                <c:pt idx="5">
                  <c:v>0.01</c:v>
                </c:pt>
                <c:pt idx="6">
                  <c:v>1.03E-2</c:v>
                </c:pt>
                <c:pt idx="7">
                  <c:v>1.0699999999999999E-2</c:v>
                </c:pt>
                <c:pt idx="8">
                  <c:v>1.0999999999999999E-2</c:v>
                </c:pt>
                <c:pt idx="9">
                  <c:v>1.1600000000000001E-2</c:v>
                </c:pt>
                <c:pt idx="10">
                  <c:v>1.2199999999999999E-2</c:v>
                </c:pt>
                <c:pt idx="11">
                  <c:v>1.2699999999999999E-2</c:v>
                </c:pt>
                <c:pt idx="12">
                  <c:v>1.3300000000000001E-2</c:v>
                </c:pt>
                <c:pt idx="13">
                  <c:v>1.3800000000000002E-2</c:v>
                </c:pt>
                <c:pt idx="14">
                  <c:v>1.4299999999999998E-2</c:v>
                </c:pt>
                <c:pt idx="15">
                  <c:v>1.52E-2</c:v>
                </c:pt>
                <c:pt idx="16">
                  <c:v>1.6199999999999999E-2</c:v>
                </c:pt>
                <c:pt idx="17">
                  <c:v>1.7000000000000001E-2</c:v>
                </c:pt>
                <c:pt idx="18">
                  <c:v>1.7899999999999999E-2</c:v>
                </c:pt>
                <c:pt idx="19">
                  <c:v>1.8700000000000001E-2</c:v>
                </c:pt>
                <c:pt idx="20">
                  <c:v>1.95E-2</c:v>
                </c:pt>
                <c:pt idx="21">
                  <c:v>2.0200000000000003E-2</c:v>
                </c:pt>
                <c:pt idx="22">
                  <c:v>2.0999999999999998E-2</c:v>
                </c:pt>
                <c:pt idx="23">
                  <c:v>2.1700000000000001E-2</c:v>
                </c:pt>
                <c:pt idx="24">
                  <c:v>2.24E-2</c:v>
                </c:pt>
                <c:pt idx="25">
                  <c:v>2.3100000000000002E-2</c:v>
                </c:pt>
                <c:pt idx="26">
                  <c:v>2.4500000000000001E-2</c:v>
                </c:pt>
                <c:pt idx="27">
                  <c:v>2.6100000000000002E-2</c:v>
                </c:pt>
                <c:pt idx="28">
                  <c:v>2.7700000000000002E-2</c:v>
                </c:pt>
                <c:pt idx="29">
                  <c:v>2.9199999999999997E-2</c:v>
                </c:pt>
                <c:pt idx="30">
                  <c:v>3.0699999999999998E-2</c:v>
                </c:pt>
                <c:pt idx="31">
                  <c:v>3.2100000000000004E-2</c:v>
                </c:pt>
                <c:pt idx="32">
                  <c:v>3.3500000000000002E-2</c:v>
                </c:pt>
                <c:pt idx="33">
                  <c:v>3.49E-2</c:v>
                </c:pt>
                <c:pt idx="34">
                  <c:v>3.6299999999999999E-2</c:v>
                </c:pt>
                <c:pt idx="35">
                  <c:v>3.8900000000000004E-2</c:v>
                </c:pt>
                <c:pt idx="36">
                  <c:v>4.1499999999999995E-2</c:v>
                </c:pt>
                <c:pt idx="37">
                  <c:v>4.3999999999999997E-2</c:v>
                </c:pt>
                <c:pt idx="38">
                  <c:v>4.65E-2</c:v>
                </c:pt>
                <c:pt idx="39">
                  <c:v>4.8899999999999999E-2</c:v>
                </c:pt>
                <c:pt idx="40">
                  <c:v>5.1200000000000002E-2</c:v>
                </c:pt>
                <c:pt idx="41">
                  <c:v>5.5800000000000002E-2</c:v>
                </c:pt>
                <c:pt idx="42">
                  <c:v>6.0299999999999999E-2</c:v>
                </c:pt>
                <c:pt idx="43">
                  <c:v>6.4700000000000008E-2</c:v>
                </c:pt>
                <c:pt idx="44">
                  <c:v>6.8999999999999992E-2</c:v>
                </c:pt>
                <c:pt idx="45">
                  <c:v>7.3200000000000001E-2</c:v>
                </c:pt>
                <c:pt idx="46">
                  <c:v>7.7399999999999997E-2</c:v>
                </c:pt>
                <c:pt idx="47">
                  <c:v>8.1499999999999989E-2</c:v>
                </c:pt>
                <c:pt idx="48">
                  <c:v>8.5599999999999996E-2</c:v>
                </c:pt>
                <c:pt idx="49">
                  <c:v>8.9599999999999999E-2</c:v>
                </c:pt>
                <c:pt idx="50">
                  <c:v>9.3600000000000003E-2</c:v>
                </c:pt>
                <c:pt idx="51">
                  <c:v>9.7500000000000003E-2</c:v>
                </c:pt>
                <c:pt idx="52">
                  <c:v>0.10540000000000001</c:v>
                </c:pt>
                <c:pt idx="53">
                  <c:v>0.11499999999999999</c:v>
                </c:pt>
                <c:pt idx="54">
                  <c:v>0.12450000000000001</c:v>
                </c:pt>
                <c:pt idx="55">
                  <c:v>0.13400000000000001</c:v>
                </c:pt>
                <c:pt idx="56">
                  <c:v>0.14330000000000001</c:v>
                </c:pt>
                <c:pt idx="57">
                  <c:v>0.15260000000000001</c:v>
                </c:pt>
                <c:pt idx="58">
                  <c:v>0.1618</c:v>
                </c:pt>
                <c:pt idx="59">
                  <c:v>0.17099999999999999</c:v>
                </c:pt>
                <c:pt idx="60">
                  <c:v>0.18</c:v>
                </c:pt>
                <c:pt idx="61">
                  <c:v>0.1981</c:v>
                </c:pt>
                <c:pt idx="62">
                  <c:v>0.21600000000000003</c:v>
                </c:pt>
                <c:pt idx="63">
                  <c:v>0.23399999999999999</c:v>
                </c:pt>
                <c:pt idx="64">
                  <c:v>0.252</c:v>
                </c:pt>
                <c:pt idx="65">
                  <c:v>0.2702</c:v>
                </c:pt>
                <c:pt idx="66">
                  <c:v>0.28839999999999999</c:v>
                </c:pt>
                <c:pt idx="67">
                  <c:v>0.3251</c:v>
                </c:pt>
                <c:pt idx="68">
                  <c:v>0.3619</c:v>
                </c:pt>
                <c:pt idx="69">
                  <c:v>0.39900000000000002</c:v>
                </c:pt>
                <c:pt idx="70">
                  <c:v>0.43609999999999999</c:v>
                </c:pt>
                <c:pt idx="71">
                  <c:v>0.47320000000000001</c:v>
                </c:pt>
                <c:pt idx="72">
                  <c:v>0.51029999999999998</c:v>
                </c:pt>
                <c:pt idx="73">
                  <c:v>0.5474</c:v>
                </c:pt>
                <c:pt idx="74">
                  <c:v>0.58450000000000002</c:v>
                </c:pt>
                <c:pt idx="75">
                  <c:v>0.62160000000000004</c:v>
                </c:pt>
                <c:pt idx="76">
                  <c:v>0.65860000000000007</c:v>
                </c:pt>
                <c:pt idx="77">
                  <c:v>0.6956</c:v>
                </c:pt>
                <c:pt idx="78">
                  <c:v>0.76980000000000004</c:v>
                </c:pt>
                <c:pt idx="79">
                  <c:v>0.86259999999999992</c:v>
                </c:pt>
                <c:pt idx="80">
                  <c:v>0.95579999999999998</c:v>
                </c:pt>
                <c:pt idx="81" formatCode="0.00">
                  <c:v>1.05</c:v>
                </c:pt>
                <c:pt idx="82" formatCode="0.00">
                  <c:v>1.1399999999999999</c:v>
                </c:pt>
                <c:pt idx="83" formatCode="0.00">
                  <c:v>1.24</c:v>
                </c:pt>
                <c:pt idx="84" formatCode="0.00">
                  <c:v>1.33</c:v>
                </c:pt>
                <c:pt idx="85" formatCode="0.00">
                  <c:v>1.43</c:v>
                </c:pt>
                <c:pt idx="86" formatCode="0.00">
                  <c:v>1.53</c:v>
                </c:pt>
                <c:pt idx="87" formatCode="0.00">
                  <c:v>1.72</c:v>
                </c:pt>
                <c:pt idx="88" formatCode="0.00">
                  <c:v>1.92</c:v>
                </c:pt>
                <c:pt idx="89" formatCode="0.00">
                  <c:v>2.11</c:v>
                </c:pt>
                <c:pt idx="90" formatCode="0.00">
                  <c:v>2.31</c:v>
                </c:pt>
                <c:pt idx="91" formatCode="0.00">
                  <c:v>2.5099999999999998</c:v>
                </c:pt>
                <c:pt idx="92" formatCode="0.00">
                  <c:v>2.71</c:v>
                </c:pt>
                <c:pt idx="93" formatCode="0.00">
                  <c:v>3.1</c:v>
                </c:pt>
                <c:pt idx="94" formatCode="0.00">
                  <c:v>3.49</c:v>
                </c:pt>
                <c:pt idx="95" formatCode="0.00">
                  <c:v>3.86</c:v>
                </c:pt>
                <c:pt idx="96" formatCode="0.00">
                  <c:v>4.2300000000000004</c:v>
                </c:pt>
                <c:pt idx="97" formatCode="0.00">
                  <c:v>4.59</c:v>
                </c:pt>
                <c:pt idx="98" formatCode="0.00">
                  <c:v>4.9400000000000004</c:v>
                </c:pt>
                <c:pt idx="99" formatCode="0.00">
                  <c:v>5.28</c:v>
                </c:pt>
                <c:pt idx="100" formatCode="0.00">
                  <c:v>5.6</c:v>
                </c:pt>
                <c:pt idx="101" formatCode="0.00">
                  <c:v>5.92</c:v>
                </c:pt>
                <c:pt idx="102" formatCode="0.00">
                  <c:v>6.22</c:v>
                </c:pt>
                <c:pt idx="103" formatCode="0.00">
                  <c:v>6.51</c:v>
                </c:pt>
                <c:pt idx="104" formatCode="0.00">
                  <c:v>7.06</c:v>
                </c:pt>
                <c:pt idx="105" formatCode="0.00">
                  <c:v>7.71</c:v>
                </c:pt>
                <c:pt idx="106" formatCode="0.00">
                  <c:v>8.3000000000000007</c:v>
                </c:pt>
                <c:pt idx="107" formatCode="0.00">
                  <c:v>8.86</c:v>
                </c:pt>
                <c:pt idx="108" formatCode="0.00">
                  <c:v>9.3699999999999992</c:v>
                </c:pt>
                <c:pt idx="109" formatCode="0.00">
                  <c:v>9.86</c:v>
                </c:pt>
                <c:pt idx="110" formatCode="0.00">
                  <c:v>10.32</c:v>
                </c:pt>
                <c:pt idx="111" formatCode="0.00">
                  <c:v>10.76</c:v>
                </c:pt>
                <c:pt idx="112" formatCode="0.00">
                  <c:v>11.17</c:v>
                </c:pt>
                <c:pt idx="113" formatCode="0.00">
                  <c:v>11.96</c:v>
                </c:pt>
                <c:pt idx="114" formatCode="0.00">
                  <c:v>12.68</c:v>
                </c:pt>
                <c:pt idx="115" formatCode="0.00">
                  <c:v>13.36</c:v>
                </c:pt>
                <c:pt idx="116" formatCode="0.00">
                  <c:v>14</c:v>
                </c:pt>
                <c:pt idx="117" formatCode="0.00">
                  <c:v>14.61</c:v>
                </c:pt>
                <c:pt idx="118" formatCode="0.00">
                  <c:v>15.19</c:v>
                </c:pt>
                <c:pt idx="119" formatCode="0.00">
                  <c:v>16.29</c:v>
                </c:pt>
                <c:pt idx="120" formatCode="0.00">
                  <c:v>17.309999999999999</c:v>
                </c:pt>
                <c:pt idx="121" formatCode="0.00">
                  <c:v>18.28</c:v>
                </c:pt>
                <c:pt idx="122" formatCode="0.00">
                  <c:v>19.2</c:v>
                </c:pt>
                <c:pt idx="123" formatCode="0.00">
                  <c:v>20.079999999999998</c:v>
                </c:pt>
                <c:pt idx="124" formatCode="0.00">
                  <c:v>20.93</c:v>
                </c:pt>
                <c:pt idx="125" formatCode="0.00">
                  <c:v>21.76</c:v>
                </c:pt>
                <c:pt idx="126" formatCode="0.00">
                  <c:v>22.57</c:v>
                </c:pt>
                <c:pt idx="127" formatCode="0.00">
                  <c:v>23.35</c:v>
                </c:pt>
                <c:pt idx="128" formatCode="0.00">
                  <c:v>24.13</c:v>
                </c:pt>
                <c:pt idx="129" formatCode="0.00">
                  <c:v>24.89</c:v>
                </c:pt>
                <c:pt idx="130" formatCode="0.00">
                  <c:v>26.37</c:v>
                </c:pt>
                <c:pt idx="131" formatCode="0.00">
                  <c:v>28.18</c:v>
                </c:pt>
                <c:pt idx="132" formatCode="0.00">
                  <c:v>29.94</c:v>
                </c:pt>
                <c:pt idx="133" formatCode="0.00">
                  <c:v>31.68</c:v>
                </c:pt>
                <c:pt idx="134" formatCode="0.00">
                  <c:v>33.39</c:v>
                </c:pt>
                <c:pt idx="135" formatCode="0.00">
                  <c:v>35.08</c:v>
                </c:pt>
                <c:pt idx="136" formatCode="0.00">
                  <c:v>36.75</c:v>
                </c:pt>
                <c:pt idx="137" formatCode="0.00">
                  <c:v>38.42</c:v>
                </c:pt>
                <c:pt idx="138" formatCode="0.00">
                  <c:v>40.06</c:v>
                </c:pt>
                <c:pt idx="139" formatCode="0.00">
                  <c:v>43.32</c:v>
                </c:pt>
                <c:pt idx="140" formatCode="0.00">
                  <c:v>46.57</c:v>
                </c:pt>
                <c:pt idx="141" formatCode="0.00">
                  <c:v>49.81</c:v>
                </c:pt>
                <c:pt idx="142" formatCode="0.00">
                  <c:v>53.06</c:v>
                </c:pt>
                <c:pt idx="143" formatCode="0.00">
                  <c:v>56.31</c:v>
                </c:pt>
                <c:pt idx="144" formatCode="0.00">
                  <c:v>59.58</c:v>
                </c:pt>
                <c:pt idx="145" formatCode="0.00">
                  <c:v>66.150000000000006</c:v>
                </c:pt>
                <c:pt idx="146" formatCode="0.00">
                  <c:v>72.790000000000006</c:v>
                </c:pt>
                <c:pt idx="147" formatCode="0.00">
                  <c:v>79.52</c:v>
                </c:pt>
                <c:pt idx="148" formatCode="0.00">
                  <c:v>86.34</c:v>
                </c:pt>
                <c:pt idx="149" formatCode="0.00">
                  <c:v>93.25</c:v>
                </c:pt>
                <c:pt idx="150" formatCode="0.00">
                  <c:v>100.26</c:v>
                </c:pt>
                <c:pt idx="151" formatCode="0.00">
                  <c:v>107.37</c:v>
                </c:pt>
                <c:pt idx="152" formatCode="0.00">
                  <c:v>114.58</c:v>
                </c:pt>
                <c:pt idx="153" formatCode="0.00">
                  <c:v>121.89</c:v>
                </c:pt>
                <c:pt idx="154" formatCode="0.00">
                  <c:v>129.30000000000001</c:v>
                </c:pt>
                <c:pt idx="155" formatCode="0.00">
                  <c:v>136.81</c:v>
                </c:pt>
                <c:pt idx="156" formatCode="0.00">
                  <c:v>152.13</c:v>
                </c:pt>
                <c:pt idx="157" formatCode="0.00">
                  <c:v>171.81</c:v>
                </c:pt>
                <c:pt idx="158" formatCode="0.00">
                  <c:v>192.09</c:v>
                </c:pt>
                <c:pt idx="159" formatCode="0.00">
                  <c:v>212.93</c:v>
                </c:pt>
                <c:pt idx="160" formatCode="0.00">
                  <c:v>234.33</c:v>
                </c:pt>
                <c:pt idx="161" formatCode="0.00">
                  <c:v>256.27999999999997</c:v>
                </c:pt>
                <c:pt idx="162" formatCode="0.00">
                  <c:v>278.77</c:v>
                </c:pt>
                <c:pt idx="163" formatCode="0.00">
                  <c:v>301.81</c:v>
                </c:pt>
                <c:pt idx="164" formatCode="0.00">
                  <c:v>325.39</c:v>
                </c:pt>
                <c:pt idx="165" formatCode="0.00">
                  <c:v>374.22</c:v>
                </c:pt>
                <c:pt idx="166" formatCode="0.00">
                  <c:v>425.4</c:v>
                </c:pt>
                <c:pt idx="167" formatCode="0.00">
                  <c:v>479.1</c:v>
                </c:pt>
                <c:pt idx="168" formatCode="0.00">
                  <c:v>535.42999999999995</c:v>
                </c:pt>
                <c:pt idx="169" formatCode="0.00">
                  <c:v>594.37</c:v>
                </c:pt>
                <c:pt idx="170" formatCode="0.00">
                  <c:v>655.89</c:v>
                </c:pt>
                <c:pt idx="171" formatCode="0.00">
                  <c:v>786.44</c:v>
                </c:pt>
                <c:pt idx="172" formatCode="0.00">
                  <c:v>926.93</c:v>
                </c:pt>
                <c:pt idx="173" formatCode="0.0">
                  <c:v>1080</c:v>
                </c:pt>
                <c:pt idx="174" formatCode="0.0">
                  <c:v>1240</c:v>
                </c:pt>
                <c:pt idx="175" formatCode="0.0">
                  <c:v>1410</c:v>
                </c:pt>
                <c:pt idx="176" formatCode="0.0">
                  <c:v>1580</c:v>
                </c:pt>
                <c:pt idx="177" formatCode="0.0">
                  <c:v>1770</c:v>
                </c:pt>
                <c:pt idx="178" formatCode="0.0">
                  <c:v>1970</c:v>
                </c:pt>
                <c:pt idx="179" formatCode="0.0">
                  <c:v>2170</c:v>
                </c:pt>
                <c:pt idx="180" formatCode="0.0">
                  <c:v>2380</c:v>
                </c:pt>
                <c:pt idx="181" formatCode="0.0">
                  <c:v>2600</c:v>
                </c:pt>
                <c:pt idx="182" formatCode="0.0">
                  <c:v>3060</c:v>
                </c:pt>
                <c:pt idx="183" formatCode="0.0">
                  <c:v>3680</c:v>
                </c:pt>
                <c:pt idx="184" formatCode="0.0">
                  <c:v>4350</c:v>
                </c:pt>
                <c:pt idx="185" formatCode="0.0">
                  <c:v>5060</c:v>
                </c:pt>
                <c:pt idx="186" formatCode="0.0">
                  <c:v>5810</c:v>
                </c:pt>
                <c:pt idx="187" formatCode="0.0">
                  <c:v>6600</c:v>
                </c:pt>
                <c:pt idx="188" formatCode="0.0">
                  <c:v>7420</c:v>
                </c:pt>
                <c:pt idx="189" formatCode="0.0">
                  <c:v>8280</c:v>
                </c:pt>
                <c:pt idx="190" formatCode="0.0">
                  <c:v>9180</c:v>
                </c:pt>
                <c:pt idx="191" formatCode="0.0">
                  <c:v>11060</c:v>
                </c:pt>
                <c:pt idx="192" formatCode="0.0">
                  <c:v>13070</c:v>
                </c:pt>
                <c:pt idx="193" formatCode="0.0">
                  <c:v>15180</c:v>
                </c:pt>
                <c:pt idx="194" formatCode="0.0">
                  <c:v>17400</c:v>
                </c:pt>
                <c:pt idx="195" formatCode="0.0">
                  <c:v>19710</c:v>
                </c:pt>
                <c:pt idx="196" formatCode="0.0">
                  <c:v>22120</c:v>
                </c:pt>
                <c:pt idx="197" formatCode="0.0">
                  <c:v>27160</c:v>
                </c:pt>
                <c:pt idx="198" formatCode="0.0">
                  <c:v>32479.999999999996</c:v>
                </c:pt>
                <c:pt idx="199" formatCode="0.0">
                  <c:v>38050</c:v>
                </c:pt>
                <c:pt idx="200" formatCode="0.0">
                  <c:v>43830</c:v>
                </c:pt>
                <c:pt idx="201" formatCode="0.0">
                  <c:v>49790</c:v>
                </c:pt>
                <c:pt idx="202" formatCode="0.0">
                  <c:v>55920</c:v>
                </c:pt>
                <c:pt idx="203" formatCode="0.0">
                  <c:v>62200</c:v>
                </c:pt>
                <c:pt idx="204" formatCode="0.0">
                  <c:v>68600</c:v>
                </c:pt>
                <c:pt idx="205" formatCode="0.0">
                  <c:v>75110</c:v>
                </c:pt>
                <c:pt idx="206" formatCode="0.0">
                  <c:v>81720</c:v>
                </c:pt>
                <c:pt idx="207" formatCode="0.0">
                  <c:v>88420</c:v>
                </c:pt>
                <c:pt idx="208" formatCode="0.0">
                  <c:v>89100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68C7-4EAC-B554-BE49D642310F}"/>
            </c:ext>
          </c:extLst>
        </c:ser>
        <c:ser>
          <c:idx val="1"/>
          <c:order val="1"/>
          <c:tx>
            <c:v>Stragg. Long</c:v>
          </c:tx>
          <c:spPr>
            <a:ln>
              <a:solidFill>
                <a:srgbClr val="0000FF"/>
              </a:solidFill>
            </a:ln>
          </c:spPr>
          <c:marker>
            <c:symbol val="none"/>
          </c:marker>
          <c:xVal>
            <c:numRef>
              <c:f>srim181Ta_Kapton!$D$20:$D$228</c:f>
              <c:numCache>
                <c:formatCode>0.00000</c:formatCode>
                <c:ptCount val="209"/>
                <c:pt idx="0">
                  <c:v>1.1049723756906078E-5</c:v>
                </c:pt>
                <c:pt idx="1">
                  <c:v>1.2430939226519336E-5</c:v>
                </c:pt>
                <c:pt idx="2">
                  <c:v>1.3812154696132597E-5</c:v>
                </c:pt>
                <c:pt idx="3">
                  <c:v>1.5193370165745856E-5</c:v>
                </c:pt>
                <c:pt idx="4">
                  <c:v>1.6574585635359117E-5</c:v>
                </c:pt>
                <c:pt idx="5">
                  <c:v>1.7955801104972374E-5</c:v>
                </c:pt>
                <c:pt idx="6">
                  <c:v>1.9337016574585635E-5</c:v>
                </c:pt>
                <c:pt idx="7">
                  <c:v>2.0718232044198896E-5</c:v>
                </c:pt>
                <c:pt idx="8">
                  <c:v>2.2099447513812157E-5</c:v>
                </c:pt>
                <c:pt idx="9">
                  <c:v>2.4861878453038672E-5</c:v>
                </c:pt>
                <c:pt idx="10">
                  <c:v>2.7624309392265193E-5</c:v>
                </c:pt>
                <c:pt idx="11">
                  <c:v>3.0386740331491712E-5</c:v>
                </c:pt>
                <c:pt idx="12">
                  <c:v>3.3149171270718233E-5</c:v>
                </c:pt>
                <c:pt idx="13">
                  <c:v>3.5911602209944748E-5</c:v>
                </c:pt>
                <c:pt idx="14">
                  <c:v>3.867403314917127E-5</c:v>
                </c:pt>
                <c:pt idx="15">
                  <c:v>4.4198895027624314E-5</c:v>
                </c:pt>
                <c:pt idx="16">
                  <c:v>4.9723756906077343E-5</c:v>
                </c:pt>
                <c:pt idx="17">
                  <c:v>5.5248618784530387E-5</c:v>
                </c:pt>
                <c:pt idx="18">
                  <c:v>6.0773480662983424E-5</c:v>
                </c:pt>
                <c:pt idx="19">
                  <c:v>6.6298342541436467E-5</c:v>
                </c:pt>
                <c:pt idx="20">
                  <c:v>7.1823204419889497E-5</c:v>
                </c:pt>
                <c:pt idx="21">
                  <c:v>7.734806629834254E-5</c:v>
                </c:pt>
                <c:pt idx="22">
                  <c:v>8.2872928176795584E-5</c:v>
                </c:pt>
                <c:pt idx="23">
                  <c:v>8.8397790055248627E-5</c:v>
                </c:pt>
                <c:pt idx="24">
                  <c:v>9.3922651933701671E-5</c:v>
                </c:pt>
                <c:pt idx="25">
                  <c:v>9.9447513812154687E-5</c:v>
                </c:pt>
                <c:pt idx="26">
                  <c:v>1.1049723756906077E-4</c:v>
                </c:pt>
                <c:pt idx="27">
                  <c:v>1.2430939226519336E-4</c:v>
                </c:pt>
                <c:pt idx="28">
                  <c:v>1.3812154696132598E-4</c:v>
                </c:pt>
                <c:pt idx="29">
                  <c:v>1.5193370165745857E-4</c:v>
                </c:pt>
                <c:pt idx="30">
                  <c:v>1.6574585635359117E-4</c:v>
                </c:pt>
                <c:pt idx="31">
                  <c:v>1.7955801104972376E-4</c:v>
                </c:pt>
                <c:pt idx="32">
                  <c:v>1.9337016574585638E-4</c:v>
                </c:pt>
                <c:pt idx="33">
                  <c:v>2.0718232044198895E-4</c:v>
                </c:pt>
                <c:pt idx="34">
                  <c:v>2.2099447513812155E-4</c:v>
                </c:pt>
                <c:pt idx="35">
                  <c:v>2.4861878453038671E-4</c:v>
                </c:pt>
                <c:pt idx="36">
                  <c:v>2.7624309392265195E-4</c:v>
                </c:pt>
                <c:pt idx="37">
                  <c:v>3.0386740331491714E-4</c:v>
                </c:pt>
                <c:pt idx="38">
                  <c:v>3.3149171270718233E-4</c:v>
                </c:pt>
                <c:pt idx="39">
                  <c:v>3.5911602209944752E-4</c:v>
                </c:pt>
                <c:pt idx="40">
                  <c:v>3.8674033149171277E-4</c:v>
                </c:pt>
                <c:pt idx="41">
                  <c:v>4.419889502762431E-4</c:v>
                </c:pt>
                <c:pt idx="42">
                  <c:v>4.9723756906077342E-4</c:v>
                </c:pt>
                <c:pt idx="43">
                  <c:v>5.5248618784530391E-4</c:v>
                </c:pt>
                <c:pt idx="44">
                  <c:v>6.0773480662983429E-4</c:v>
                </c:pt>
                <c:pt idx="45">
                  <c:v>6.6298342541436467E-4</c:v>
                </c:pt>
                <c:pt idx="46">
                  <c:v>7.1823204419889505E-4</c:v>
                </c:pt>
                <c:pt idx="47">
                  <c:v>7.7348066298342554E-4</c:v>
                </c:pt>
                <c:pt idx="48">
                  <c:v>8.2872928176795581E-4</c:v>
                </c:pt>
                <c:pt idx="49">
                  <c:v>8.8397790055248619E-4</c:v>
                </c:pt>
                <c:pt idx="50">
                  <c:v>9.3922651933701668E-4</c:v>
                </c:pt>
                <c:pt idx="51">
                  <c:v>9.9447513812154684E-4</c:v>
                </c:pt>
                <c:pt idx="52">
                  <c:v>1.1049723756906078E-3</c:v>
                </c:pt>
                <c:pt idx="53">
                  <c:v>1.2430939226519338E-3</c:v>
                </c:pt>
                <c:pt idx="54">
                  <c:v>1.3812154696132596E-3</c:v>
                </c:pt>
                <c:pt idx="55">
                  <c:v>1.5193370165745858E-3</c:v>
                </c:pt>
                <c:pt idx="56">
                  <c:v>1.6574585635359116E-3</c:v>
                </c:pt>
                <c:pt idx="57">
                  <c:v>1.7955801104972376E-3</c:v>
                </c:pt>
                <c:pt idx="58">
                  <c:v>1.9337016574585634E-3</c:v>
                </c:pt>
                <c:pt idx="59">
                  <c:v>2.0718232044198894E-3</c:v>
                </c:pt>
                <c:pt idx="60">
                  <c:v>2.2099447513812156E-3</c:v>
                </c:pt>
                <c:pt idx="61">
                  <c:v>2.4861878453038676E-3</c:v>
                </c:pt>
                <c:pt idx="62">
                  <c:v>2.7624309392265192E-3</c:v>
                </c:pt>
                <c:pt idx="63">
                  <c:v>3.0386740331491717E-3</c:v>
                </c:pt>
                <c:pt idx="64">
                  <c:v>3.3149171270718232E-3</c:v>
                </c:pt>
                <c:pt idx="65">
                  <c:v>3.5911602209944752E-3</c:v>
                </c:pt>
                <c:pt idx="66">
                  <c:v>3.8674033149171268E-3</c:v>
                </c:pt>
                <c:pt idx="67">
                  <c:v>4.4198895027624313E-3</c:v>
                </c:pt>
                <c:pt idx="68">
                  <c:v>4.9723756906077353E-3</c:v>
                </c:pt>
                <c:pt idx="69" formatCode="0.000">
                  <c:v>5.5248618784530384E-3</c:v>
                </c:pt>
                <c:pt idx="70" formatCode="0.000">
                  <c:v>6.0773480662983433E-3</c:v>
                </c:pt>
                <c:pt idx="71" formatCode="0.000">
                  <c:v>6.6298342541436465E-3</c:v>
                </c:pt>
                <c:pt idx="72" formatCode="0.000">
                  <c:v>7.1823204419889505E-3</c:v>
                </c:pt>
                <c:pt idx="73" formatCode="0.000">
                  <c:v>7.7348066298342536E-3</c:v>
                </c:pt>
                <c:pt idx="74" formatCode="0.000">
                  <c:v>8.2872928176795577E-3</c:v>
                </c:pt>
                <c:pt idx="75" formatCode="0.000">
                  <c:v>8.8397790055248626E-3</c:v>
                </c:pt>
                <c:pt idx="76" formatCode="0.000">
                  <c:v>9.3922651933701657E-3</c:v>
                </c:pt>
                <c:pt idx="77" formatCode="0.000">
                  <c:v>9.9447513812154706E-3</c:v>
                </c:pt>
                <c:pt idx="78" formatCode="0.000">
                  <c:v>1.1049723756906077E-2</c:v>
                </c:pt>
                <c:pt idx="79" formatCode="0.000">
                  <c:v>1.2430939226519336E-2</c:v>
                </c:pt>
                <c:pt idx="80" formatCode="0.000">
                  <c:v>1.3812154696132596E-2</c:v>
                </c:pt>
                <c:pt idx="81" formatCode="0.000">
                  <c:v>1.5193370165745856E-2</c:v>
                </c:pt>
                <c:pt idx="82" formatCode="0.000">
                  <c:v>1.6574585635359115E-2</c:v>
                </c:pt>
                <c:pt idx="83" formatCode="0.000">
                  <c:v>1.7955801104972375E-2</c:v>
                </c:pt>
                <c:pt idx="84" formatCode="0.000">
                  <c:v>1.9337016574585635E-2</c:v>
                </c:pt>
                <c:pt idx="85" formatCode="0.000">
                  <c:v>2.0718232044198894E-2</c:v>
                </c:pt>
                <c:pt idx="86" formatCode="0.000">
                  <c:v>2.2099447513812154E-2</c:v>
                </c:pt>
                <c:pt idx="87" formatCode="0.000">
                  <c:v>2.4861878453038673E-2</c:v>
                </c:pt>
                <c:pt idx="88" formatCode="0.000">
                  <c:v>2.7624309392265192E-2</c:v>
                </c:pt>
                <c:pt idx="89" formatCode="0.000">
                  <c:v>3.0386740331491711E-2</c:v>
                </c:pt>
                <c:pt idx="90" formatCode="0.000">
                  <c:v>3.3149171270718231E-2</c:v>
                </c:pt>
                <c:pt idx="91" formatCode="0.000">
                  <c:v>3.591160220994475E-2</c:v>
                </c:pt>
                <c:pt idx="92" formatCode="0.000">
                  <c:v>3.8674033149171269E-2</c:v>
                </c:pt>
                <c:pt idx="93" formatCode="0.000">
                  <c:v>4.4198895027624308E-2</c:v>
                </c:pt>
                <c:pt idx="94" formatCode="0.000">
                  <c:v>4.9723756906077346E-2</c:v>
                </c:pt>
                <c:pt idx="95" formatCode="0.000">
                  <c:v>5.5248618784530384E-2</c:v>
                </c:pt>
                <c:pt idx="96" formatCode="0.000">
                  <c:v>6.0773480662983423E-2</c:v>
                </c:pt>
                <c:pt idx="97" formatCode="0.000">
                  <c:v>6.6298342541436461E-2</c:v>
                </c:pt>
                <c:pt idx="98" formatCode="0.000">
                  <c:v>7.18232044198895E-2</c:v>
                </c:pt>
                <c:pt idx="99" formatCode="0.000">
                  <c:v>7.7348066298342538E-2</c:v>
                </c:pt>
                <c:pt idx="100" formatCode="0.000">
                  <c:v>8.2872928176795577E-2</c:v>
                </c:pt>
                <c:pt idx="101" formatCode="0.000">
                  <c:v>8.8397790055248615E-2</c:v>
                </c:pt>
                <c:pt idx="102" formatCode="0.000">
                  <c:v>9.3922651933701654E-2</c:v>
                </c:pt>
                <c:pt idx="103" formatCode="0.000">
                  <c:v>9.9447513812154692E-2</c:v>
                </c:pt>
                <c:pt idx="104" formatCode="0.000">
                  <c:v>0.11049723756906077</c:v>
                </c:pt>
                <c:pt idx="105" formatCode="0.000">
                  <c:v>0.12430939226519337</c:v>
                </c:pt>
                <c:pt idx="106" formatCode="0.000">
                  <c:v>0.13812154696132597</c:v>
                </c:pt>
                <c:pt idx="107" formatCode="0.000">
                  <c:v>0.15193370165745856</c:v>
                </c:pt>
                <c:pt idx="108" formatCode="0.000">
                  <c:v>0.16574585635359115</c:v>
                </c:pt>
                <c:pt idx="109" formatCode="0.000">
                  <c:v>0.17955801104972377</c:v>
                </c:pt>
                <c:pt idx="110" formatCode="0.000">
                  <c:v>0.19337016574585636</c:v>
                </c:pt>
                <c:pt idx="111" formatCode="0.000">
                  <c:v>0.20718232044198895</c:v>
                </c:pt>
                <c:pt idx="112" formatCode="0.000">
                  <c:v>0.22099447513812154</c:v>
                </c:pt>
                <c:pt idx="113" formatCode="0.000">
                  <c:v>0.24861878453038674</c:v>
                </c:pt>
                <c:pt idx="114" formatCode="0.000">
                  <c:v>0.27624309392265195</c:v>
                </c:pt>
                <c:pt idx="115" formatCode="0.000">
                  <c:v>0.30386740331491713</c:v>
                </c:pt>
                <c:pt idx="116" formatCode="0.000">
                  <c:v>0.33149171270718231</c:v>
                </c:pt>
                <c:pt idx="117" formatCode="0.000">
                  <c:v>0.35911602209944754</c:v>
                </c:pt>
                <c:pt idx="118" formatCode="0.000">
                  <c:v>0.38674033149171272</c:v>
                </c:pt>
                <c:pt idx="119" formatCode="0.000">
                  <c:v>0.44198895027624308</c:v>
                </c:pt>
                <c:pt idx="120" formatCode="0.000">
                  <c:v>0.49723756906077349</c:v>
                </c:pt>
                <c:pt idx="121" formatCode="0.000">
                  <c:v>0.5524861878453039</c:v>
                </c:pt>
                <c:pt idx="122" formatCode="0.000">
                  <c:v>0.60773480662983426</c:v>
                </c:pt>
                <c:pt idx="123" formatCode="0.000">
                  <c:v>0.66298342541436461</c:v>
                </c:pt>
                <c:pt idx="124" formatCode="0.000">
                  <c:v>0.71823204419889508</c:v>
                </c:pt>
                <c:pt idx="125" formatCode="0.000">
                  <c:v>0.77348066298342544</c:v>
                </c:pt>
                <c:pt idx="126" formatCode="0.000">
                  <c:v>0.82872928176795579</c:v>
                </c:pt>
                <c:pt idx="127" formatCode="0.000">
                  <c:v>0.88397790055248615</c:v>
                </c:pt>
                <c:pt idx="128" formatCode="0.000">
                  <c:v>0.93922651933701662</c:v>
                </c:pt>
                <c:pt idx="129" formatCode="0.000">
                  <c:v>0.99447513812154698</c:v>
                </c:pt>
                <c:pt idx="130" formatCode="0.000">
                  <c:v>1.1049723756906078</c:v>
                </c:pt>
                <c:pt idx="131" formatCode="0.000">
                  <c:v>1.2430939226519337</c:v>
                </c:pt>
                <c:pt idx="132" formatCode="0.000">
                  <c:v>1.3812154696132597</c:v>
                </c:pt>
                <c:pt idx="133" formatCode="0.000">
                  <c:v>1.5193370165745856</c:v>
                </c:pt>
                <c:pt idx="134" formatCode="0.000">
                  <c:v>1.6574585635359116</c:v>
                </c:pt>
                <c:pt idx="135" formatCode="0.000">
                  <c:v>1.7955801104972375</c:v>
                </c:pt>
                <c:pt idx="136" formatCode="0.000">
                  <c:v>1.9337016574585635</c:v>
                </c:pt>
                <c:pt idx="137" formatCode="0.000">
                  <c:v>2.0718232044198897</c:v>
                </c:pt>
                <c:pt idx="138" formatCode="0.000">
                  <c:v>2.2099447513812156</c:v>
                </c:pt>
                <c:pt idx="139" formatCode="0.000">
                  <c:v>2.4861878453038675</c:v>
                </c:pt>
                <c:pt idx="140" formatCode="0.000">
                  <c:v>2.7624309392265194</c:v>
                </c:pt>
                <c:pt idx="141" formatCode="0.000">
                  <c:v>3.0386740331491713</c:v>
                </c:pt>
                <c:pt idx="142" formatCode="0.000">
                  <c:v>3.3149171270718232</c:v>
                </c:pt>
                <c:pt idx="143" formatCode="0.000">
                  <c:v>3.5911602209944751</c:v>
                </c:pt>
                <c:pt idx="144" formatCode="0.000">
                  <c:v>3.867403314917127</c:v>
                </c:pt>
                <c:pt idx="145" formatCode="0.000">
                  <c:v>4.4198895027624312</c:v>
                </c:pt>
                <c:pt idx="146" formatCode="0.000">
                  <c:v>4.972375690607735</c:v>
                </c:pt>
                <c:pt idx="147" formatCode="0.000">
                  <c:v>5.5248618784530388</c:v>
                </c:pt>
                <c:pt idx="148" formatCode="0.000">
                  <c:v>6.0773480662983426</c:v>
                </c:pt>
                <c:pt idx="149" formatCode="0.000">
                  <c:v>6.6298342541436464</c:v>
                </c:pt>
                <c:pt idx="150" formatCode="0.000">
                  <c:v>7.1823204419889501</c:v>
                </c:pt>
                <c:pt idx="151" formatCode="0.000">
                  <c:v>7.7348066298342539</c:v>
                </c:pt>
                <c:pt idx="152" formatCode="0.000">
                  <c:v>8.2872928176795586</c:v>
                </c:pt>
                <c:pt idx="153" formatCode="0.000">
                  <c:v>8.8397790055248624</c:v>
                </c:pt>
                <c:pt idx="154" formatCode="0.000">
                  <c:v>9.3922651933701662</c:v>
                </c:pt>
                <c:pt idx="155" formatCode="0.000">
                  <c:v>9.94475138121547</c:v>
                </c:pt>
                <c:pt idx="156" formatCode="0.000">
                  <c:v>11.049723756906078</c:v>
                </c:pt>
                <c:pt idx="157" formatCode="0.000">
                  <c:v>12.430939226519337</c:v>
                </c:pt>
                <c:pt idx="158" formatCode="0.000">
                  <c:v>13.812154696132596</c:v>
                </c:pt>
                <c:pt idx="159" formatCode="0.000">
                  <c:v>15.193370165745856</c:v>
                </c:pt>
                <c:pt idx="160" formatCode="0.000">
                  <c:v>16.574585635359117</c:v>
                </c:pt>
                <c:pt idx="161" formatCode="0.000">
                  <c:v>17.955801104972377</c:v>
                </c:pt>
                <c:pt idx="162" formatCode="0.000">
                  <c:v>19.337016574585636</c:v>
                </c:pt>
                <c:pt idx="163" formatCode="0.000">
                  <c:v>20.718232044198896</c:v>
                </c:pt>
                <c:pt idx="164" formatCode="0.000">
                  <c:v>22.099447513812155</c:v>
                </c:pt>
                <c:pt idx="165" formatCode="0.000">
                  <c:v>24.861878453038674</c:v>
                </c:pt>
                <c:pt idx="166" formatCode="0.000">
                  <c:v>27.624309392265193</c:v>
                </c:pt>
                <c:pt idx="167" formatCode="0.000">
                  <c:v>30.386740331491712</c:v>
                </c:pt>
                <c:pt idx="168" formatCode="0.000">
                  <c:v>33.149171270718234</c:v>
                </c:pt>
                <c:pt idx="169" formatCode="0.000">
                  <c:v>35.911602209944753</c:v>
                </c:pt>
                <c:pt idx="170" formatCode="0.000">
                  <c:v>38.674033149171272</c:v>
                </c:pt>
                <c:pt idx="171" formatCode="0.000">
                  <c:v>44.19889502762431</c:v>
                </c:pt>
                <c:pt idx="172" formatCode="0.000">
                  <c:v>49.723756906077348</c:v>
                </c:pt>
                <c:pt idx="173" formatCode="0.000">
                  <c:v>55.248618784530386</c:v>
                </c:pt>
                <c:pt idx="174" formatCode="0.000">
                  <c:v>60.773480662983424</c:v>
                </c:pt>
                <c:pt idx="175" formatCode="0.000">
                  <c:v>66.298342541436469</c:v>
                </c:pt>
                <c:pt idx="176" formatCode="0.000">
                  <c:v>71.823204419889507</c:v>
                </c:pt>
                <c:pt idx="177" formatCode="0.000">
                  <c:v>77.348066298342545</c:v>
                </c:pt>
                <c:pt idx="178" formatCode="0.000">
                  <c:v>82.872928176795583</c:v>
                </c:pt>
                <c:pt idx="179" formatCode="0.000">
                  <c:v>88.39779005524862</c:v>
                </c:pt>
                <c:pt idx="180" formatCode="0.000">
                  <c:v>93.922651933701658</c:v>
                </c:pt>
                <c:pt idx="181" formatCode="0.000">
                  <c:v>99.447513812154696</c:v>
                </c:pt>
                <c:pt idx="182" formatCode="0.000">
                  <c:v>110.49723756906077</c:v>
                </c:pt>
                <c:pt idx="183" formatCode="0.000">
                  <c:v>124.30939226519337</c:v>
                </c:pt>
                <c:pt idx="184" formatCode="0.000">
                  <c:v>138.12154696132598</c:v>
                </c:pt>
                <c:pt idx="185" formatCode="0.000">
                  <c:v>151.93370165745856</c:v>
                </c:pt>
                <c:pt idx="186" formatCode="0.000">
                  <c:v>165.74585635359117</c:v>
                </c:pt>
                <c:pt idx="187" formatCode="0.000">
                  <c:v>179.55801104972375</c:v>
                </c:pt>
                <c:pt idx="188" formatCode="0.000">
                  <c:v>193.37016574585635</c:v>
                </c:pt>
                <c:pt idx="189" formatCode="0.000">
                  <c:v>207.18232044198896</c:v>
                </c:pt>
                <c:pt idx="190" formatCode="0.000">
                  <c:v>220.99447513812154</c:v>
                </c:pt>
                <c:pt idx="191" formatCode="0.000">
                  <c:v>248.61878453038673</c:v>
                </c:pt>
                <c:pt idx="192" formatCode="0.000">
                  <c:v>276.24309392265195</c:v>
                </c:pt>
                <c:pt idx="193" formatCode="0.000">
                  <c:v>303.86740331491711</c:v>
                </c:pt>
                <c:pt idx="194" formatCode="0.000">
                  <c:v>331.49171270718233</c:v>
                </c:pt>
                <c:pt idx="195" formatCode="0.000">
                  <c:v>359.11602209944749</c:v>
                </c:pt>
                <c:pt idx="196" formatCode="0.000">
                  <c:v>386.74033149171271</c:v>
                </c:pt>
                <c:pt idx="197" formatCode="0.000">
                  <c:v>441.98895027624309</c:v>
                </c:pt>
                <c:pt idx="198" formatCode="0.000">
                  <c:v>497.23756906077347</c:v>
                </c:pt>
                <c:pt idx="199" formatCode="0.000">
                  <c:v>552.4861878453039</c:v>
                </c:pt>
                <c:pt idx="200" formatCode="0.000">
                  <c:v>607.73480662983422</c:v>
                </c:pt>
                <c:pt idx="201" formatCode="0.000">
                  <c:v>662.98342541436466</c:v>
                </c:pt>
                <c:pt idx="202" formatCode="0.000">
                  <c:v>718.23204419889498</c:v>
                </c:pt>
                <c:pt idx="203" formatCode="0.000">
                  <c:v>773.48066298342542</c:v>
                </c:pt>
                <c:pt idx="204" formatCode="0.000">
                  <c:v>828.72928176795585</c:v>
                </c:pt>
                <c:pt idx="205" formatCode="0.000">
                  <c:v>883.97790055248618</c:v>
                </c:pt>
                <c:pt idx="206" formatCode="0.000">
                  <c:v>939.22651933701661</c:v>
                </c:pt>
                <c:pt idx="207" formatCode="0.000">
                  <c:v>994.47513812154693</c:v>
                </c:pt>
                <c:pt idx="208" formatCode="0.000">
                  <c:v>1000</c:v>
                </c:pt>
              </c:numCache>
            </c:numRef>
          </c:xVal>
          <c:yVal>
            <c:numRef>
              <c:f>srim181Ta_Kapton!$M$20:$M$228</c:f>
              <c:numCache>
                <c:formatCode>0.000</c:formatCode>
                <c:ptCount val="209"/>
                <c:pt idx="0">
                  <c:v>1.6000000000000001E-3</c:v>
                </c:pt>
                <c:pt idx="1">
                  <c:v>1.7000000000000001E-3</c:v>
                </c:pt>
                <c:pt idx="2">
                  <c:v>1.8E-3</c:v>
                </c:pt>
                <c:pt idx="3">
                  <c:v>1.8E-3</c:v>
                </c:pt>
                <c:pt idx="4">
                  <c:v>1.9E-3</c:v>
                </c:pt>
                <c:pt idx="5">
                  <c:v>2E-3</c:v>
                </c:pt>
                <c:pt idx="6">
                  <c:v>2E-3</c:v>
                </c:pt>
                <c:pt idx="7">
                  <c:v>2.1000000000000003E-3</c:v>
                </c:pt>
                <c:pt idx="8">
                  <c:v>2.1000000000000003E-3</c:v>
                </c:pt>
                <c:pt idx="9">
                  <c:v>2.3E-3</c:v>
                </c:pt>
                <c:pt idx="10">
                  <c:v>2.4000000000000002E-3</c:v>
                </c:pt>
                <c:pt idx="11">
                  <c:v>2.5000000000000001E-3</c:v>
                </c:pt>
                <c:pt idx="12">
                  <c:v>2.5000000000000001E-3</c:v>
                </c:pt>
                <c:pt idx="13">
                  <c:v>2.5999999999999999E-3</c:v>
                </c:pt>
                <c:pt idx="14">
                  <c:v>2.7000000000000001E-3</c:v>
                </c:pt>
                <c:pt idx="15">
                  <c:v>2.9000000000000002E-3</c:v>
                </c:pt>
                <c:pt idx="16">
                  <c:v>3.0000000000000001E-3</c:v>
                </c:pt>
                <c:pt idx="17">
                  <c:v>3.0999999999999999E-3</c:v>
                </c:pt>
                <c:pt idx="18">
                  <c:v>3.3E-3</c:v>
                </c:pt>
                <c:pt idx="19">
                  <c:v>3.4000000000000002E-3</c:v>
                </c:pt>
                <c:pt idx="20">
                  <c:v>3.5000000000000005E-3</c:v>
                </c:pt>
                <c:pt idx="21">
                  <c:v>3.5999999999999999E-3</c:v>
                </c:pt>
                <c:pt idx="22">
                  <c:v>3.6999999999999997E-3</c:v>
                </c:pt>
                <c:pt idx="23">
                  <c:v>3.8999999999999998E-3</c:v>
                </c:pt>
                <c:pt idx="24">
                  <c:v>4.0000000000000001E-3</c:v>
                </c:pt>
                <c:pt idx="25">
                  <c:v>4.1000000000000003E-3</c:v>
                </c:pt>
                <c:pt idx="26">
                  <c:v>4.3E-3</c:v>
                </c:pt>
                <c:pt idx="27">
                  <c:v>4.4999999999999997E-3</c:v>
                </c:pt>
                <c:pt idx="28">
                  <c:v>4.7000000000000002E-3</c:v>
                </c:pt>
                <c:pt idx="29">
                  <c:v>4.8999999999999998E-3</c:v>
                </c:pt>
                <c:pt idx="30">
                  <c:v>5.0999999999999995E-3</c:v>
                </c:pt>
                <c:pt idx="31">
                  <c:v>5.3E-3</c:v>
                </c:pt>
                <c:pt idx="32">
                  <c:v>5.4999999999999997E-3</c:v>
                </c:pt>
                <c:pt idx="33">
                  <c:v>5.7000000000000002E-3</c:v>
                </c:pt>
                <c:pt idx="34">
                  <c:v>5.8999999999999999E-3</c:v>
                </c:pt>
                <c:pt idx="35">
                  <c:v>6.1999999999999998E-3</c:v>
                </c:pt>
                <c:pt idx="36">
                  <c:v>6.5000000000000006E-3</c:v>
                </c:pt>
                <c:pt idx="37">
                  <c:v>6.9000000000000008E-3</c:v>
                </c:pt>
                <c:pt idx="38">
                  <c:v>7.1999999999999998E-3</c:v>
                </c:pt>
                <c:pt idx="39">
                  <c:v>7.4999999999999997E-3</c:v>
                </c:pt>
                <c:pt idx="40">
                  <c:v>7.7999999999999996E-3</c:v>
                </c:pt>
                <c:pt idx="41">
                  <c:v>8.3000000000000001E-3</c:v>
                </c:pt>
                <c:pt idx="42">
                  <c:v>8.8999999999999999E-3</c:v>
                </c:pt>
                <c:pt idx="43">
                  <c:v>9.4000000000000004E-3</c:v>
                </c:pt>
                <c:pt idx="44">
                  <c:v>9.9000000000000008E-3</c:v>
                </c:pt>
                <c:pt idx="45">
                  <c:v>1.04E-2</c:v>
                </c:pt>
                <c:pt idx="46">
                  <c:v>1.09E-2</c:v>
                </c:pt>
                <c:pt idx="47">
                  <c:v>1.1300000000000001E-2</c:v>
                </c:pt>
                <c:pt idx="48">
                  <c:v>1.18E-2</c:v>
                </c:pt>
                <c:pt idx="49">
                  <c:v>1.23E-2</c:v>
                </c:pt>
                <c:pt idx="50">
                  <c:v>1.2699999999999999E-2</c:v>
                </c:pt>
                <c:pt idx="51">
                  <c:v>1.3100000000000001E-2</c:v>
                </c:pt>
                <c:pt idx="52">
                  <c:v>1.4000000000000002E-2</c:v>
                </c:pt>
                <c:pt idx="53">
                  <c:v>1.5099999999999999E-2</c:v>
                </c:pt>
                <c:pt idx="54">
                  <c:v>1.61E-2</c:v>
                </c:pt>
                <c:pt idx="55">
                  <c:v>1.7100000000000001E-2</c:v>
                </c:pt>
                <c:pt idx="56">
                  <c:v>1.8099999999999998E-2</c:v>
                </c:pt>
                <c:pt idx="57">
                  <c:v>1.9099999999999999E-2</c:v>
                </c:pt>
                <c:pt idx="58">
                  <c:v>0.02</c:v>
                </c:pt>
                <c:pt idx="59">
                  <c:v>2.0899999999999998E-2</c:v>
                </c:pt>
                <c:pt idx="60">
                  <c:v>2.18E-2</c:v>
                </c:pt>
                <c:pt idx="61">
                  <c:v>2.3699999999999999E-2</c:v>
                </c:pt>
                <c:pt idx="62">
                  <c:v>2.5399999999999999E-2</c:v>
                </c:pt>
                <c:pt idx="63">
                  <c:v>2.7200000000000002E-2</c:v>
                </c:pt>
                <c:pt idx="64">
                  <c:v>2.8899999999999999E-2</c:v>
                </c:pt>
                <c:pt idx="65">
                  <c:v>3.0599999999999999E-2</c:v>
                </c:pt>
                <c:pt idx="66">
                  <c:v>3.2300000000000002E-2</c:v>
                </c:pt>
                <c:pt idx="67">
                  <c:v>3.5799999999999998E-2</c:v>
                </c:pt>
                <c:pt idx="68">
                  <c:v>3.9199999999999999E-2</c:v>
                </c:pt>
                <c:pt idx="69">
                  <c:v>4.2499999999999996E-2</c:v>
                </c:pt>
                <c:pt idx="70">
                  <c:v>4.5700000000000005E-2</c:v>
                </c:pt>
                <c:pt idx="71">
                  <c:v>4.8799999999999996E-2</c:v>
                </c:pt>
                <c:pt idx="72">
                  <c:v>5.1799999999999999E-2</c:v>
                </c:pt>
                <c:pt idx="73">
                  <c:v>5.4800000000000001E-2</c:v>
                </c:pt>
                <c:pt idx="74">
                  <c:v>5.7699999999999994E-2</c:v>
                </c:pt>
                <c:pt idx="75">
                  <c:v>6.0499999999999998E-2</c:v>
                </c:pt>
                <c:pt idx="76">
                  <c:v>6.3299999999999995E-2</c:v>
                </c:pt>
                <c:pt idx="77">
                  <c:v>6.6000000000000003E-2</c:v>
                </c:pt>
                <c:pt idx="78">
                  <c:v>7.17E-2</c:v>
                </c:pt>
                <c:pt idx="79">
                  <c:v>7.8600000000000003E-2</c:v>
                </c:pt>
                <c:pt idx="80">
                  <c:v>8.5300000000000001E-2</c:v>
                </c:pt>
                <c:pt idx="81">
                  <c:v>9.1600000000000001E-2</c:v>
                </c:pt>
                <c:pt idx="82">
                  <c:v>9.7799999999999998E-2</c:v>
                </c:pt>
                <c:pt idx="83">
                  <c:v>0.1038</c:v>
                </c:pt>
                <c:pt idx="84">
                  <c:v>0.1096</c:v>
                </c:pt>
                <c:pt idx="85">
                  <c:v>0.1153</c:v>
                </c:pt>
                <c:pt idx="86">
                  <c:v>0.12079999999999999</c:v>
                </c:pt>
                <c:pt idx="87">
                  <c:v>0.13289999999999999</c:v>
                </c:pt>
                <c:pt idx="88">
                  <c:v>0.1444</c:v>
                </c:pt>
                <c:pt idx="89">
                  <c:v>0.15529999999999999</c:v>
                </c:pt>
                <c:pt idx="90">
                  <c:v>0.1658</c:v>
                </c:pt>
                <c:pt idx="91">
                  <c:v>0.17580000000000001</c:v>
                </c:pt>
                <c:pt idx="92">
                  <c:v>0.18529999999999999</c:v>
                </c:pt>
                <c:pt idx="93">
                  <c:v>0.2069</c:v>
                </c:pt>
                <c:pt idx="94">
                  <c:v>0.2263</c:v>
                </c:pt>
                <c:pt idx="95">
                  <c:v>0.24380000000000002</c:v>
                </c:pt>
                <c:pt idx="96">
                  <c:v>0.2596</c:v>
                </c:pt>
                <c:pt idx="97">
                  <c:v>0.27389999999999998</c:v>
                </c:pt>
                <c:pt idx="98">
                  <c:v>0.28690000000000004</c:v>
                </c:pt>
                <c:pt idx="99">
                  <c:v>0.29870000000000002</c:v>
                </c:pt>
                <c:pt idx="100">
                  <c:v>0.30940000000000001</c:v>
                </c:pt>
                <c:pt idx="101">
                  <c:v>0.31920000000000004</c:v>
                </c:pt>
                <c:pt idx="102">
                  <c:v>0.3281</c:v>
                </c:pt>
                <c:pt idx="103">
                  <c:v>0.33629999999999999</c:v>
                </c:pt>
                <c:pt idx="104">
                  <c:v>0.35510000000000003</c:v>
                </c:pt>
                <c:pt idx="105">
                  <c:v>0.37659999999999999</c:v>
                </c:pt>
                <c:pt idx="106">
                  <c:v>0.39419999999999999</c:v>
                </c:pt>
                <c:pt idx="107">
                  <c:v>0.4088</c:v>
                </c:pt>
                <c:pt idx="108">
                  <c:v>0.42130000000000001</c:v>
                </c:pt>
                <c:pt idx="109">
                  <c:v>0.43200000000000005</c:v>
                </c:pt>
                <c:pt idx="110">
                  <c:v>0.44139999999999996</c:v>
                </c:pt>
                <c:pt idx="111">
                  <c:v>0.44960000000000006</c:v>
                </c:pt>
                <c:pt idx="112">
                  <c:v>0.45689999999999997</c:v>
                </c:pt>
                <c:pt idx="113">
                  <c:v>0.47599999999999998</c:v>
                </c:pt>
                <c:pt idx="114">
                  <c:v>0.49160000000000004</c:v>
                </c:pt>
                <c:pt idx="115">
                  <c:v>0.50490000000000002</c:v>
                </c:pt>
                <c:pt idx="116">
                  <c:v>0.51629999999999998</c:v>
                </c:pt>
                <c:pt idx="117">
                  <c:v>0.52629999999999999</c:v>
                </c:pt>
                <c:pt idx="118">
                  <c:v>0.53520000000000001</c:v>
                </c:pt>
                <c:pt idx="119">
                  <c:v>0.56120000000000003</c:v>
                </c:pt>
                <c:pt idx="120">
                  <c:v>0.58279999999999998</c:v>
                </c:pt>
                <c:pt idx="121">
                  <c:v>0.60119999999999996</c:v>
                </c:pt>
                <c:pt idx="122">
                  <c:v>0.61740000000000006</c:v>
                </c:pt>
                <c:pt idx="123">
                  <c:v>0.63179999999999992</c:v>
                </c:pt>
                <c:pt idx="124">
                  <c:v>0.64490000000000003</c:v>
                </c:pt>
                <c:pt idx="125">
                  <c:v>0.65690000000000004</c:v>
                </c:pt>
                <c:pt idx="126">
                  <c:v>0.66810000000000003</c:v>
                </c:pt>
                <c:pt idx="127">
                  <c:v>0.67849999999999999</c:v>
                </c:pt>
                <c:pt idx="128">
                  <c:v>0.68840000000000001</c:v>
                </c:pt>
                <c:pt idx="129">
                  <c:v>0.69769999999999999</c:v>
                </c:pt>
                <c:pt idx="130">
                  <c:v>0.73040000000000005</c:v>
                </c:pt>
                <c:pt idx="131">
                  <c:v>0.77569999999999995</c:v>
                </c:pt>
                <c:pt idx="132">
                  <c:v>0.81640000000000001</c:v>
                </c:pt>
                <c:pt idx="133">
                  <c:v>0.85370000000000013</c:v>
                </c:pt>
                <c:pt idx="134">
                  <c:v>0.88849999999999996</c:v>
                </c:pt>
                <c:pt idx="135">
                  <c:v>0.92120000000000002</c:v>
                </c:pt>
                <c:pt idx="136">
                  <c:v>0.95220000000000005</c:v>
                </c:pt>
                <c:pt idx="137">
                  <c:v>0.98170000000000002</c:v>
                </c:pt>
                <c:pt idx="138" formatCode="0.00">
                  <c:v>1.01</c:v>
                </c:pt>
                <c:pt idx="139" formatCode="0.00">
                  <c:v>1.1100000000000001</c:v>
                </c:pt>
                <c:pt idx="140" formatCode="0.00">
                  <c:v>1.2</c:v>
                </c:pt>
                <c:pt idx="141" formatCode="0.00">
                  <c:v>1.29</c:v>
                </c:pt>
                <c:pt idx="142" formatCode="0.00">
                  <c:v>1.37</c:v>
                </c:pt>
                <c:pt idx="143" formatCode="0.00">
                  <c:v>1.45</c:v>
                </c:pt>
                <c:pt idx="144" formatCode="0.00">
                  <c:v>1.52</c:v>
                </c:pt>
                <c:pt idx="145" formatCode="0.00">
                  <c:v>1.78</c:v>
                </c:pt>
                <c:pt idx="146" formatCode="0.00">
                  <c:v>2.02</c:v>
                </c:pt>
                <c:pt idx="147" formatCode="0.00">
                  <c:v>2.23</c:v>
                </c:pt>
                <c:pt idx="148" formatCode="0.00">
                  <c:v>2.4300000000000002</c:v>
                </c:pt>
                <c:pt idx="149" formatCode="0.00">
                  <c:v>2.62</c:v>
                </c:pt>
                <c:pt idx="150" formatCode="0.00">
                  <c:v>2.8</c:v>
                </c:pt>
                <c:pt idx="151" formatCode="0.00">
                  <c:v>2.98</c:v>
                </c:pt>
                <c:pt idx="152" formatCode="0.00">
                  <c:v>3.15</c:v>
                </c:pt>
                <c:pt idx="153" formatCode="0.00">
                  <c:v>3.31</c:v>
                </c:pt>
                <c:pt idx="154" formatCode="0.00">
                  <c:v>3.48</c:v>
                </c:pt>
                <c:pt idx="155" formatCode="0.00">
                  <c:v>3.64</c:v>
                </c:pt>
                <c:pt idx="156" formatCode="0.00">
                  <c:v>4.2300000000000004</c:v>
                </c:pt>
                <c:pt idx="157" formatCode="0.00">
                  <c:v>5.07</c:v>
                </c:pt>
                <c:pt idx="158" formatCode="0.00">
                  <c:v>5.82</c:v>
                </c:pt>
                <c:pt idx="159" formatCode="0.00">
                  <c:v>6.53</c:v>
                </c:pt>
                <c:pt idx="160" formatCode="0.00">
                  <c:v>7.2</c:v>
                </c:pt>
                <c:pt idx="161" formatCode="0.00">
                  <c:v>7.84</c:v>
                </c:pt>
                <c:pt idx="162" formatCode="0.00">
                  <c:v>8.4600000000000009</c:v>
                </c:pt>
                <c:pt idx="163" formatCode="0.00">
                  <c:v>9.07</c:v>
                </c:pt>
                <c:pt idx="164" formatCode="0.00">
                  <c:v>9.66</c:v>
                </c:pt>
                <c:pt idx="165" formatCode="0.00">
                  <c:v>11.88</c:v>
                </c:pt>
                <c:pt idx="166" formatCode="0.00">
                  <c:v>13.91</c:v>
                </c:pt>
                <c:pt idx="167" formatCode="0.00">
                  <c:v>15.85</c:v>
                </c:pt>
                <c:pt idx="168" formatCode="0.00">
                  <c:v>17.739999999999998</c:v>
                </c:pt>
                <c:pt idx="169" formatCode="0.00">
                  <c:v>19.600000000000001</c:v>
                </c:pt>
                <c:pt idx="170" formatCode="0.00">
                  <c:v>21.45</c:v>
                </c:pt>
                <c:pt idx="171" formatCode="0.00">
                  <c:v>28.31</c:v>
                </c:pt>
                <c:pt idx="172" formatCode="0.00">
                  <c:v>34.590000000000003</c:v>
                </c:pt>
                <c:pt idx="173" formatCode="0.00">
                  <c:v>40.590000000000003</c:v>
                </c:pt>
                <c:pt idx="174" formatCode="0.00">
                  <c:v>46.45</c:v>
                </c:pt>
                <c:pt idx="175" formatCode="0.00">
                  <c:v>52.23</c:v>
                </c:pt>
                <c:pt idx="176" formatCode="0.00">
                  <c:v>57.97</c:v>
                </c:pt>
                <c:pt idx="177" formatCode="0.00">
                  <c:v>63.7</c:v>
                </c:pt>
                <c:pt idx="178" formatCode="0.00">
                  <c:v>69.430000000000007</c:v>
                </c:pt>
                <c:pt idx="179" formatCode="0.00">
                  <c:v>75.17</c:v>
                </c:pt>
                <c:pt idx="180" formatCode="0.00">
                  <c:v>80.92</c:v>
                </c:pt>
                <c:pt idx="181" formatCode="0.00">
                  <c:v>86.69</c:v>
                </c:pt>
                <c:pt idx="182" formatCode="0.00">
                  <c:v>108.66</c:v>
                </c:pt>
                <c:pt idx="183" formatCode="0.00">
                  <c:v>139.72999999999999</c:v>
                </c:pt>
                <c:pt idx="184" formatCode="0.00">
                  <c:v>168.52</c:v>
                </c:pt>
                <c:pt idx="185" formatCode="0.00">
                  <c:v>196.08</c:v>
                </c:pt>
                <c:pt idx="186" formatCode="0.00">
                  <c:v>222.9</c:v>
                </c:pt>
                <c:pt idx="187" formatCode="0.00">
                  <c:v>249.23</c:v>
                </c:pt>
                <c:pt idx="188" formatCode="0.00">
                  <c:v>275.22000000000003</c:v>
                </c:pt>
                <c:pt idx="189" formatCode="0.00">
                  <c:v>300.94</c:v>
                </c:pt>
                <c:pt idx="190" formatCode="0.00">
                  <c:v>326.45999999999998</c:v>
                </c:pt>
                <c:pt idx="191" formatCode="0.00">
                  <c:v>421.43</c:v>
                </c:pt>
                <c:pt idx="192" formatCode="0.00">
                  <c:v>507.94</c:v>
                </c:pt>
                <c:pt idx="193" formatCode="0.00">
                  <c:v>589.57000000000005</c:v>
                </c:pt>
                <c:pt idx="194" formatCode="0.00">
                  <c:v>667.91</c:v>
                </c:pt>
                <c:pt idx="195" formatCode="0.00">
                  <c:v>743.8</c:v>
                </c:pt>
                <c:pt idx="196" formatCode="0.00">
                  <c:v>817.73</c:v>
                </c:pt>
                <c:pt idx="197" formatCode="0.0">
                  <c:v>1080</c:v>
                </c:pt>
                <c:pt idx="198" formatCode="0.0">
                  <c:v>1320</c:v>
                </c:pt>
                <c:pt idx="199" formatCode="0.0">
                  <c:v>1540</c:v>
                </c:pt>
                <c:pt idx="200" formatCode="0.0">
                  <c:v>1740</c:v>
                </c:pt>
                <c:pt idx="201" formatCode="0.0">
                  <c:v>1940</c:v>
                </c:pt>
                <c:pt idx="202" formatCode="0.0">
                  <c:v>2120</c:v>
                </c:pt>
                <c:pt idx="203" formatCode="0.0">
                  <c:v>2300</c:v>
                </c:pt>
                <c:pt idx="204" formatCode="0.0">
                  <c:v>2470</c:v>
                </c:pt>
                <c:pt idx="205" formatCode="0.0">
                  <c:v>2640</c:v>
                </c:pt>
                <c:pt idx="206" formatCode="0.0">
                  <c:v>2800</c:v>
                </c:pt>
                <c:pt idx="207" formatCode="0.0">
                  <c:v>2950</c:v>
                </c:pt>
                <c:pt idx="208" formatCode="0.0">
                  <c:v>2960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8C7-4EAC-B554-BE49D642310F}"/>
            </c:ext>
          </c:extLst>
        </c:ser>
        <c:ser>
          <c:idx val="2"/>
          <c:order val="2"/>
          <c:tx>
            <c:v>Stragg.Lateral</c:v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xVal>
            <c:numRef>
              <c:f>srim181Ta_Kapton!$D$20:$D$228</c:f>
              <c:numCache>
                <c:formatCode>0.00000</c:formatCode>
                <c:ptCount val="209"/>
                <c:pt idx="0">
                  <c:v>1.1049723756906078E-5</c:v>
                </c:pt>
                <c:pt idx="1">
                  <c:v>1.2430939226519336E-5</c:v>
                </c:pt>
                <c:pt idx="2">
                  <c:v>1.3812154696132597E-5</c:v>
                </c:pt>
                <c:pt idx="3">
                  <c:v>1.5193370165745856E-5</c:v>
                </c:pt>
                <c:pt idx="4">
                  <c:v>1.6574585635359117E-5</c:v>
                </c:pt>
                <c:pt idx="5">
                  <c:v>1.7955801104972374E-5</c:v>
                </c:pt>
                <c:pt idx="6">
                  <c:v>1.9337016574585635E-5</c:v>
                </c:pt>
                <c:pt idx="7">
                  <c:v>2.0718232044198896E-5</c:v>
                </c:pt>
                <c:pt idx="8">
                  <c:v>2.2099447513812157E-5</c:v>
                </c:pt>
                <c:pt idx="9">
                  <c:v>2.4861878453038672E-5</c:v>
                </c:pt>
                <c:pt idx="10">
                  <c:v>2.7624309392265193E-5</c:v>
                </c:pt>
                <c:pt idx="11">
                  <c:v>3.0386740331491712E-5</c:v>
                </c:pt>
                <c:pt idx="12">
                  <c:v>3.3149171270718233E-5</c:v>
                </c:pt>
                <c:pt idx="13">
                  <c:v>3.5911602209944748E-5</c:v>
                </c:pt>
                <c:pt idx="14">
                  <c:v>3.867403314917127E-5</c:v>
                </c:pt>
                <c:pt idx="15">
                  <c:v>4.4198895027624314E-5</c:v>
                </c:pt>
                <c:pt idx="16">
                  <c:v>4.9723756906077343E-5</c:v>
                </c:pt>
                <c:pt idx="17">
                  <c:v>5.5248618784530387E-5</c:v>
                </c:pt>
                <c:pt idx="18">
                  <c:v>6.0773480662983424E-5</c:v>
                </c:pt>
                <c:pt idx="19">
                  <c:v>6.6298342541436467E-5</c:v>
                </c:pt>
                <c:pt idx="20">
                  <c:v>7.1823204419889497E-5</c:v>
                </c:pt>
                <c:pt idx="21">
                  <c:v>7.734806629834254E-5</c:v>
                </c:pt>
                <c:pt idx="22">
                  <c:v>8.2872928176795584E-5</c:v>
                </c:pt>
                <c:pt idx="23">
                  <c:v>8.8397790055248627E-5</c:v>
                </c:pt>
                <c:pt idx="24">
                  <c:v>9.3922651933701671E-5</c:v>
                </c:pt>
                <c:pt idx="25">
                  <c:v>9.9447513812154687E-5</c:v>
                </c:pt>
                <c:pt idx="26">
                  <c:v>1.1049723756906077E-4</c:v>
                </c:pt>
                <c:pt idx="27">
                  <c:v>1.2430939226519336E-4</c:v>
                </c:pt>
                <c:pt idx="28">
                  <c:v>1.3812154696132598E-4</c:v>
                </c:pt>
                <c:pt idx="29">
                  <c:v>1.5193370165745857E-4</c:v>
                </c:pt>
                <c:pt idx="30">
                  <c:v>1.6574585635359117E-4</c:v>
                </c:pt>
                <c:pt idx="31">
                  <c:v>1.7955801104972376E-4</c:v>
                </c:pt>
                <c:pt idx="32">
                  <c:v>1.9337016574585638E-4</c:v>
                </c:pt>
                <c:pt idx="33">
                  <c:v>2.0718232044198895E-4</c:v>
                </c:pt>
                <c:pt idx="34">
                  <c:v>2.2099447513812155E-4</c:v>
                </c:pt>
                <c:pt idx="35">
                  <c:v>2.4861878453038671E-4</c:v>
                </c:pt>
                <c:pt idx="36">
                  <c:v>2.7624309392265195E-4</c:v>
                </c:pt>
                <c:pt idx="37">
                  <c:v>3.0386740331491714E-4</c:v>
                </c:pt>
                <c:pt idx="38">
                  <c:v>3.3149171270718233E-4</c:v>
                </c:pt>
                <c:pt idx="39">
                  <c:v>3.5911602209944752E-4</c:v>
                </c:pt>
                <c:pt idx="40">
                  <c:v>3.8674033149171277E-4</c:v>
                </c:pt>
                <c:pt idx="41">
                  <c:v>4.419889502762431E-4</c:v>
                </c:pt>
                <c:pt idx="42">
                  <c:v>4.9723756906077342E-4</c:v>
                </c:pt>
                <c:pt idx="43">
                  <c:v>5.5248618784530391E-4</c:v>
                </c:pt>
                <c:pt idx="44">
                  <c:v>6.0773480662983429E-4</c:v>
                </c:pt>
                <c:pt idx="45">
                  <c:v>6.6298342541436467E-4</c:v>
                </c:pt>
                <c:pt idx="46">
                  <c:v>7.1823204419889505E-4</c:v>
                </c:pt>
                <c:pt idx="47">
                  <c:v>7.7348066298342554E-4</c:v>
                </c:pt>
                <c:pt idx="48">
                  <c:v>8.2872928176795581E-4</c:v>
                </c:pt>
                <c:pt idx="49">
                  <c:v>8.8397790055248619E-4</c:v>
                </c:pt>
                <c:pt idx="50">
                  <c:v>9.3922651933701668E-4</c:v>
                </c:pt>
                <c:pt idx="51">
                  <c:v>9.9447513812154684E-4</c:v>
                </c:pt>
                <c:pt idx="52">
                  <c:v>1.1049723756906078E-3</c:v>
                </c:pt>
                <c:pt idx="53">
                  <c:v>1.2430939226519338E-3</c:v>
                </c:pt>
                <c:pt idx="54">
                  <c:v>1.3812154696132596E-3</c:v>
                </c:pt>
                <c:pt idx="55">
                  <c:v>1.5193370165745858E-3</c:v>
                </c:pt>
                <c:pt idx="56">
                  <c:v>1.6574585635359116E-3</c:v>
                </c:pt>
                <c:pt idx="57">
                  <c:v>1.7955801104972376E-3</c:v>
                </c:pt>
                <c:pt idx="58">
                  <c:v>1.9337016574585634E-3</c:v>
                </c:pt>
                <c:pt idx="59">
                  <c:v>2.0718232044198894E-3</c:v>
                </c:pt>
                <c:pt idx="60">
                  <c:v>2.2099447513812156E-3</c:v>
                </c:pt>
                <c:pt idx="61">
                  <c:v>2.4861878453038676E-3</c:v>
                </c:pt>
                <c:pt idx="62">
                  <c:v>2.7624309392265192E-3</c:v>
                </c:pt>
                <c:pt idx="63">
                  <c:v>3.0386740331491717E-3</c:v>
                </c:pt>
                <c:pt idx="64">
                  <c:v>3.3149171270718232E-3</c:v>
                </c:pt>
                <c:pt idx="65">
                  <c:v>3.5911602209944752E-3</c:v>
                </c:pt>
                <c:pt idx="66">
                  <c:v>3.8674033149171268E-3</c:v>
                </c:pt>
                <c:pt idx="67">
                  <c:v>4.4198895027624313E-3</c:v>
                </c:pt>
                <c:pt idx="68">
                  <c:v>4.9723756906077353E-3</c:v>
                </c:pt>
                <c:pt idx="69" formatCode="0.000">
                  <c:v>5.5248618784530384E-3</c:v>
                </c:pt>
                <c:pt idx="70" formatCode="0.000">
                  <c:v>6.0773480662983433E-3</c:v>
                </c:pt>
                <c:pt idx="71" formatCode="0.000">
                  <c:v>6.6298342541436465E-3</c:v>
                </c:pt>
                <c:pt idx="72" formatCode="0.000">
                  <c:v>7.1823204419889505E-3</c:v>
                </c:pt>
                <c:pt idx="73" formatCode="0.000">
                  <c:v>7.7348066298342536E-3</c:v>
                </c:pt>
                <c:pt idx="74" formatCode="0.000">
                  <c:v>8.2872928176795577E-3</c:v>
                </c:pt>
                <c:pt idx="75" formatCode="0.000">
                  <c:v>8.8397790055248626E-3</c:v>
                </c:pt>
                <c:pt idx="76" formatCode="0.000">
                  <c:v>9.3922651933701657E-3</c:v>
                </c:pt>
                <c:pt idx="77" formatCode="0.000">
                  <c:v>9.9447513812154706E-3</c:v>
                </c:pt>
                <c:pt idx="78" formatCode="0.000">
                  <c:v>1.1049723756906077E-2</c:v>
                </c:pt>
                <c:pt idx="79" formatCode="0.000">
                  <c:v>1.2430939226519336E-2</c:v>
                </c:pt>
                <c:pt idx="80" formatCode="0.000">
                  <c:v>1.3812154696132596E-2</c:v>
                </c:pt>
                <c:pt idx="81" formatCode="0.000">
                  <c:v>1.5193370165745856E-2</c:v>
                </c:pt>
                <c:pt idx="82" formatCode="0.000">
                  <c:v>1.6574585635359115E-2</c:v>
                </c:pt>
                <c:pt idx="83" formatCode="0.000">
                  <c:v>1.7955801104972375E-2</c:v>
                </c:pt>
                <c:pt idx="84" formatCode="0.000">
                  <c:v>1.9337016574585635E-2</c:v>
                </c:pt>
                <c:pt idx="85" formatCode="0.000">
                  <c:v>2.0718232044198894E-2</c:v>
                </c:pt>
                <c:pt idx="86" formatCode="0.000">
                  <c:v>2.2099447513812154E-2</c:v>
                </c:pt>
                <c:pt idx="87" formatCode="0.000">
                  <c:v>2.4861878453038673E-2</c:v>
                </c:pt>
                <c:pt idx="88" formatCode="0.000">
                  <c:v>2.7624309392265192E-2</c:v>
                </c:pt>
                <c:pt idx="89" formatCode="0.000">
                  <c:v>3.0386740331491711E-2</c:v>
                </c:pt>
                <c:pt idx="90" formatCode="0.000">
                  <c:v>3.3149171270718231E-2</c:v>
                </c:pt>
                <c:pt idx="91" formatCode="0.000">
                  <c:v>3.591160220994475E-2</c:v>
                </c:pt>
                <c:pt idx="92" formatCode="0.000">
                  <c:v>3.8674033149171269E-2</c:v>
                </c:pt>
                <c:pt idx="93" formatCode="0.000">
                  <c:v>4.4198895027624308E-2</c:v>
                </c:pt>
                <c:pt idx="94" formatCode="0.000">
                  <c:v>4.9723756906077346E-2</c:v>
                </c:pt>
                <c:pt idx="95" formatCode="0.000">
                  <c:v>5.5248618784530384E-2</c:v>
                </c:pt>
                <c:pt idx="96" formatCode="0.000">
                  <c:v>6.0773480662983423E-2</c:v>
                </c:pt>
                <c:pt idx="97" formatCode="0.000">
                  <c:v>6.6298342541436461E-2</c:v>
                </c:pt>
                <c:pt idx="98" formatCode="0.000">
                  <c:v>7.18232044198895E-2</c:v>
                </c:pt>
                <c:pt idx="99" formatCode="0.000">
                  <c:v>7.7348066298342538E-2</c:v>
                </c:pt>
                <c:pt idx="100" formatCode="0.000">
                  <c:v>8.2872928176795577E-2</c:v>
                </c:pt>
                <c:pt idx="101" formatCode="0.000">
                  <c:v>8.8397790055248615E-2</c:v>
                </c:pt>
                <c:pt idx="102" formatCode="0.000">
                  <c:v>9.3922651933701654E-2</c:v>
                </c:pt>
                <c:pt idx="103" formatCode="0.000">
                  <c:v>9.9447513812154692E-2</c:v>
                </c:pt>
                <c:pt idx="104" formatCode="0.000">
                  <c:v>0.11049723756906077</c:v>
                </c:pt>
                <c:pt idx="105" formatCode="0.000">
                  <c:v>0.12430939226519337</c:v>
                </c:pt>
                <c:pt idx="106" formatCode="0.000">
                  <c:v>0.13812154696132597</c:v>
                </c:pt>
                <c:pt idx="107" formatCode="0.000">
                  <c:v>0.15193370165745856</c:v>
                </c:pt>
                <c:pt idx="108" formatCode="0.000">
                  <c:v>0.16574585635359115</c:v>
                </c:pt>
                <c:pt idx="109" formatCode="0.000">
                  <c:v>0.17955801104972377</c:v>
                </c:pt>
                <c:pt idx="110" formatCode="0.000">
                  <c:v>0.19337016574585636</c:v>
                </c:pt>
                <c:pt idx="111" formatCode="0.000">
                  <c:v>0.20718232044198895</c:v>
                </c:pt>
                <c:pt idx="112" formatCode="0.000">
                  <c:v>0.22099447513812154</c:v>
                </c:pt>
                <c:pt idx="113" formatCode="0.000">
                  <c:v>0.24861878453038674</c:v>
                </c:pt>
                <c:pt idx="114" formatCode="0.000">
                  <c:v>0.27624309392265195</c:v>
                </c:pt>
                <c:pt idx="115" formatCode="0.000">
                  <c:v>0.30386740331491713</c:v>
                </c:pt>
                <c:pt idx="116" formatCode="0.000">
                  <c:v>0.33149171270718231</c:v>
                </c:pt>
                <c:pt idx="117" formatCode="0.000">
                  <c:v>0.35911602209944754</c:v>
                </c:pt>
                <c:pt idx="118" formatCode="0.000">
                  <c:v>0.38674033149171272</c:v>
                </c:pt>
                <c:pt idx="119" formatCode="0.000">
                  <c:v>0.44198895027624308</c:v>
                </c:pt>
                <c:pt idx="120" formatCode="0.000">
                  <c:v>0.49723756906077349</c:v>
                </c:pt>
                <c:pt idx="121" formatCode="0.000">
                  <c:v>0.5524861878453039</c:v>
                </c:pt>
                <c:pt idx="122" formatCode="0.000">
                  <c:v>0.60773480662983426</c:v>
                </c:pt>
                <c:pt idx="123" formatCode="0.000">
                  <c:v>0.66298342541436461</c:v>
                </c:pt>
                <c:pt idx="124" formatCode="0.000">
                  <c:v>0.71823204419889508</c:v>
                </c:pt>
                <c:pt idx="125" formatCode="0.000">
                  <c:v>0.77348066298342544</c:v>
                </c:pt>
                <c:pt idx="126" formatCode="0.000">
                  <c:v>0.82872928176795579</c:v>
                </c:pt>
                <c:pt idx="127" formatCode="0.000">
                  <c:v>0.88397790055248615</c:v>
                </c:pt>
                <c:pt idx="128" formatCode="0.000">
                  <c:v>0.93922651933701662</c:v>
                </c:pt>
                <c:pt idx="129" formatCode="0.000">
                  <c:v>0.99447513812154698</c:v>
                </c:pt>
                <c:pt idx="130" formatCode="0.000">
                  <c:v>1.1049723756906078</c:v>
                </c:pt>
                <c:pt idx="131" formatCode="0.000">
                  <c:v>1.2430939226519337</c:v>
                </c:pt>
                <c:pt idx="132" formatCode="0.000">
                  <c:v>1.3812154696132597</c:v>
                </c:pt>
                <c:pt idx="133" formatCode="0.000">
                  <c:v>1.5193370165745856</c:v>
                </c:pt>
                <c:pt idx="134" formatCode="0.000">
                  <c:v>1.6574585635359116</c:v>
                </c:pt>
                <c:pt idx="135" formatCode="0.000">
                  <c:v>1.7955801104972375</c:v>
                </c:pt>
                <c:pt idx="136" formatCode="0.000">
                  <c:v>1.9337016574585635</c:v>
                </c:pt>
                <c:pt idx="137" formatCode="0.000">
                  <c:v>2.0718232044198897</c:v>
                </c:pt>
                <c:pt idx="138" formatCode="0.000">
                  <c:v>2.2099447513812156</c:v>
                </c:pt>
                <c:pt idx="139" formatCode="0.000">
                  <c:v>2.4861878453038675</c:v>
                </c:pt>
                <c:pt idx="140" formatCode="0.000">
                  <c:v>2.7624309392265194</c:v>
                </c:pt>
                <c:pt idx="141" formatCode="0.000">
                  <c:v>3.0386740331491713</c:v>
                </c:pt>
                <c:pt idx="142" formatCode="0.000">
                  <c:v>3.3149171270718232</c:v>
                </c:pt>
                <c:pt idx="143" formatCode="0.000">
                  <c:v>3.5911602209944751</c:v>
                </c:pt>
                <c:pt idx="144" formatCode="0.000">
                  <c:v>3.867403314917127</c:v>
                </c:pt>
                <c:pt idx="145" formatCode="0.000">
                  <c:v>4.4198895027624312</c:v>
                </c:pt>
                <c:pt idx="146" formatCode="0.000">
                  <c:v>4.972375690607735</c:v>
                </c:pt>
                <c:pt idx="147" formatCode="0.000">
                  <c:v>5.5248618784530388</c:v>
                </c:pt>
                <c:pt idx="148" formatCode="0.000">
                  <c:v>6.0773480662983426</c:v>
                </c:pt>
                <c:pt idx="149" formatCode="0.000">
                  <c:v>6.6298342541436464</c:v>
                </c:pt>
                <c:pt idx="150" formatCode="0.000">
                  <c:v>7.1823204419889501</c:v>
                </c:pt>
                <c:pt idx="151" formatCode="0.000">
                  <c:v>7.7348066298342539</c:v>
                </c:pt>
                <c:pt idx="152" formatCode="0.000">
                  <c:v>8.2872928176795586</c:v>
                </c:pt>
                <c:pt idx="153" formatCode="0.000">
                  <c:v>8.8397790055248624</c:v>
                </c:pt>
                <c:pt idx="154" formatCode="0.000">
                  <c:v>9.3922651933701662</c:v>
                </c:pt>
                <c:pt idx="155" formatCode="0.000">
                  <c:v>9.94475138121547</c:v>
                </c:pt>
                <c:pt idx="156" formatCode="0.000">
                  <c:v>11.049723756906078</c:v>
                </c:pt>
                <c:pt idx="157" formatCode="0.000">
                  <c:v>12.430939226519337</c:v>
                </c:pt>
                <c:pt idx="158" formatCode="0.000">
                  <c:v>13.812154696132596</c:v>
                </c:pt>
                <c:pt idx="159" formatCode="0.000">
                  <c:v>15.193370165745856</c:v>
                </c:pt>
                <c:pt idx="160" formatCode="0.000">
                  <c:v>16.574585635359117</c:v>
                </c:pt>
                <c:pt idx="161" formatCode="0.000">
                  <c:v>17.955801104972377</c:v>
                </c:pt>
                <c:pt idx="162" formatCode="0.000">
                  <c:v>19.337016574585636</c:v>
                </c:pt>
                <c:pt idx="163" formatCode="0.000">
                  <c:v>20.718232044198896</c:v>
                </c:pt>
                <c:pt idx="164" formatCode="0.000">
                  <c:v>22.099447513812155</c:v>
                </c:pt>
                <c:pt idx="165" formatCode="0.000">
                  <c:v>24.861878453038674</c:v>
                </c:pt>
                <c:pt idx="166" formatCode="0.000">
                  <c:v>27.624309392265193</c:v>
                </c:pt>
                <c:pt idx="167" formatCode="0.000">
                  <c:v>30.386740331491712</c:v>
                </c:pt>
                <c:pt idx="168" formatCode="0.000">
                  <c:v>33.149171270718234</c:v>
                </c:pt>
                <c:pt idx="169" formatCode="0.000">
                  <c:v>35.911602209944753</c:v>
                </c:pt>
                <c:pt idx="170" formatCode="0.000">
                  <c:v>38.674033149171272</c:v>
                </c:pt>
                <c:pt idx="171" formatCode="0.000">
                  <c:v>44.19889502762431</c:v>
                </c:pt>
                <c:pt idx="172" formatCode="0.000">
                  <c:v>49.723756906077348</c:v>
                </c:pt>
                <c:pt idx="173" formatCode="0.000">
                  <c:v>55.248618784530386</c:v>
                </c:pt>
                <c:pt idx="174" formatCode="0.000">
                  <c:v>60.773480662983424</c:v>
                </c:pt>
                <c:pt idx="175" formatCode="0.000">
                  <c:v>66.298342541436469</c:v>
                </c:pt>
                <c:pt idx="176" formatCode="0.000">
                  <c:v>71.823204419889507</c:v>
                </c:pt>
                <c:pt idx="177" formatCode="0.000">
                  <c:v>77.348066298342545</c:v>
                </c:pt>
                <c:pt idx="178" formatCode="0.000">
                  <c:v>82.872928176795583</c:v>
                </c:pt>
                <c:pt idx="179" formatCode="0.000">
                  <c:v>88.39779005524862</c:v>
                </c:pt>
                <c:pt idx="180" formatCode="0.000">
                  <c:v>93.922651933701658</c:v>
                </c:pt>
                <c:pt idx="181" formatCode="0.000">
                  <c:v>99.447513812154696</c:v>
                </c:pt>
                <c:pt idx="182" formatCode="0.000">
                  <c:v>110.49723756906077</c:v>
                </c:pt>
                <c:pt idx="183" formatCode="0.000">
                  <c:v>124.30939226519337</c:v>
                </c:pt>
                <c:pt idx="184" formatCode="0.000">
                  <c:v>138.12154696132598</c:v>
                </c:pt>
                <c:pt idx="185" formatCode="0.000">
                  <c:v>151.93370165745856</c:v>
                </c:pt>
                <c:pt idx="186" formatCode="0.000">
                  <c:v>165.74585635359117</c:v>
                </c:pt>
                <c:pt idx="187" formatCode="0.000">
                  <c:v>179.55801104972375</c:v>
                </c:pt>
                <c:pt idx="188" formatCode="0.000">
                  <c:v>193.37016574585635</c:v>
                </c:pt>
                <c:pt idx="189" formatCode="0.000">
                  <c:v>207.18232044198896</c:v>
                </c:pt>
                <c:pt idx="190" formatCode="0.000">
                  <c:v>220.99447513812154</c:v>
                </c:pt>
                <c:pt idx="191" formatCode="0.000">
                  <c:v>248.61878453038673</c:v>
                </c:pt>
                <c:pt idx="192" formatCode="0.000">
                  <c:v>276.24309392265195</c:v>
                </c:pt>
                <c:pt idx="193" formatCode="0.000">
                  <c:v>303.86740331491711</c:v>
                </c:pt>
                <c:pt idx="194" formatCode="0.000">
                  <c:v>331.49171270718233</c:v>
                </c:pt>
                <c:pt idx="195" formatCode="0.000">
                  <c:v>359.11602209944749</c:v>
                </c:pt>
                <c:pt idx="196" formatCode="0.000">
                  <c:v>386.74033149171271</c:v>
                </c:pt>
                <c:pt idx="197" formatCode="0.000">
                  <c:v>441.98895027624309</c:v>
                </c:pt>
                <c:pt idx="198" formatCode="0.000">
                  <c:v>497.23756906077347</c:v>
                </c:pt>
                <c:pt idx="199" formatCode="0.000">
                  <c:v>552.4861878453039</c:v>
                </c:pt>
                <c:pt idx="200" formatCode="0.000">
                  <c:v>607.73480662983422</c:v>
                </c:pt>
                <c:pt idx="201" formatCode="0.000">
                  <c:v>662.98342541436466</c:v>
                </c:pt>
                <c:pt idx="202" formatCode="0.000">
                  <c:v>718.23204419889498</c:v>
                </c:pt>
                <c:pt idx="203" formatCode="0.000">
                  <c:v>773.48066298342542</c:v>
                </c:pt>
                <c:pt idx="204" formatCode="0.000">
                  <c:v>828.72928176795585</c:v>
                </c:pt>
                <c:pt idx="205" formatCode="0.000">
                  <c:v>883.97790055248618</c:v>
                </c:pt>
                <c:pt idx="206" formatCode="0.000">
                  <c:v>939.22651933701661</c:v>
                </c:pt>
                <c:pt idx="207" formatCode="0.000">
                  <c:v>994.47513812154693</c:v>
                </c:pt>
                <c:pt idx="208" formatCode="0.000">
                  <c:v>1000</c:v>
                </c:pt>
              </c:numCache>
            </c:numRef>
          </c:xVal>
          <c:yVal>
            <c:numRef>
              <c:f>srim181Ta_Kapton!$P$20:$P$228</c:f>
              <c:numCache>
                <c:formatCode>0.000</c:formatCode>
                <c:ptCount val="209"/>
                <c:pt idx="0">
                  <c:v>1.0999999999999998E-3</c:v>
                </c:pt>
                <c:pt idx="1">
                  <c:v>1.2000000000000001E-3</c:v>
                </c:pt>
                <c:pt idx="2">
                  <c:v>1.2000000000000001E-3</c:v>
                </c:pt>
                <c:pt idx="3">
                  <c:v>1.2999999999999999E-3</c:v>
                </c:pt>
                <c:pt idx="4">
                  <c:v>1.2999999999999999E-3</c:v>
                </c:pt>
                <c:pt idx="5">
                  <c:v>1.4E-3</c:v>
                </c:pt>
                <c:pt idx="6">
                  <c:v>1.4E-3</c:v>
                </c:pt>
                <c:pt idx="7">
                  <c:v>1.5E-3</c:v>
                </c:pt>
                <c:pt idx="8">
                  <c:v>1.5E-3</c:v>
                </c:pt>
                <c:pt idx="9">
                  <c:v>1.6000000000000001E-3</c:v>
                </c:pt>
                <c:pt idx="10">
                  <c:v>1.7000000000000001E-3</c:v>
                </c:pt>
                <c:pt idx="11">
                  <c:v>1.7000000000000001E-3</c:v>
                </c:pt>
                <c:pt idx="12">
                  <c:v>1.8E-3</c:v>
                </c:pt>
                <c:pt idx="13">
                  <c:v>1.9E-3</c:v>
                </c:pt>
                <c:pt idx="14">
                  <c:v>1.9E-3</c:v>
                </c:pt>
                <c:pt idx="15">
                  <c:v>2.1000000000000003E-3</c:v>
                </c:pt>
                <c:pt idx="16">
                  <c:v>2.1999999999999997E-3</c:v>
                </c:pt>
                <c:pt idx="17">
                  <c:v>2.3E-3</c:v>
                </c:pt>
                <c:pt idx="18">
                  <c:v>2.4000000000000002E-3</c:v>
                </c:pt>
                <c:pt idx="19">
                  <c:v>2.5000000000000001E-3</c:v>
                </c:pt>
                <c:pt idx="20">
                  <c:v>2.5999999999999999E-3</c:v>
                </c:pt>
                <c:pt idx="21">
                  <c:v>2.7000000000000001E-3</c:v>
                </c:pt>
                <c:pt idx="22">
                  <c:v>2.8E-3</c:v>
                </c:pt>
                <c:pt idx="23">
                  <c:v>2.9000000000000002E-3</c:v>
                </c:pt>
                <c:pt idx="24">
                  <c:v>3.0000000000000001E-3</c:v>
                </c:pt>
                <c:pt idx="25">
                  <c:v>3.0999999999999999E-3</c:v>
                </c:pt>
                <c:pt idx="26">
                  <c:v>3.2000000000000002E-3</c:v>
                </c:pt>
                <c:pt idx="27">
                  <c:v>3.4000000000000002E-3</c:v>
                </c:pt>
                <c:pt idx="28">
                  <c:v>3.5999999999999999E-3</c:v>
                </c:pt>
                <c:pt idx="29">
                  <c:v>3.8E-3</c:v>
                </c:pt>
                <c:pt idx="30">
                  <c:v>4.0000000000000001E-3</c:v>
                </c:pt>
                <c:pt idx="31">
                  <c:v>4.2000000000000006E-3</c:v>
                </c:pt>
                <c:pt idx="32">
                  <c:v>4.3E-3</c:v>
                </c:pt>
                <c:pt idx="33">
                  <c:v>4.4999999999999997E-3</c:v>
                </c:pt>
                <c:pt idx="34">
                  <c:v>4.7000000000000002E-3</c:v>
                </c:pt>
                <c:pt idx="35">
                  <c:v>5.0000000000000001E-3</c:v>
                </c:pt>
                <c:pt idx="36">
                  <c:v>5.3E-3</c:v>
                </c:pt>
                <c:pt idx="37">
                  <c:v>5.5999999999999999E-3</c:v>
                </c:pt>
                <c:pt idx="38">
                  <c:v>5.8999999999999999E-3</c:v>
                </c:pt>
                <c:pt idx="39">
                  <c:v>6.0999999999999995E-3</c:v>
                </c:pt>
                <c:pt idx="40">
                  <c:v>6.4000000000000003E-3</c:v>
                </c:pt>
                <c:pt idx="41">
                  <c:v>6.9000000000000008E-3</c:v>
                </c:pt>
                <c:pt idx="42">
                  <c:v>7.3999999999999995E-3</c:v>
                </c:pt>
                <c:pt idx="43">
                  <c:v>7.9000000000000008E-3</c:v>
                </c:pt>
                <c:pt idx="44">
                  <c:v>8.4000000000000012E-3</c:v>
                </c:pt>
                <c:pt idx="45">
                  <c:v>8.8999999999999999E-3</c:v>
                </c:pt>
                <c:pt idx="46">
                  <c:v>9.2999999999999992E-3</c:v>
                </c:pt>
                <c:pt idx="47">
                  <c:v>9.7999999999999997E-3</c:v>
                </c:pt>
                <c:pt idx="48">
                  <c:v>1.0199999999999999E-2</c:v>
                </c:pt>
                <c:pt idx="49">
                  <c:v>1.06E-2</c:v>
                </c:pt>
                <c:pt idx="50">
                  <c:v>1.11E-2</c:v>
                </c:pt>
                <c:pt idx="51">
                  <c:v>1.15E-2</c:v>
                </c:pt>
                <c:pt idx="52">
                  <c:v>1.23E-2</c:v>
                </c:pt>
                <c:pt idx="53">
                  <c:v>1.3300000000000001E-2</c:v>
                </c:pt>
                <c:pt idx="54">
                  <c:v>1.4299999999999998E-2</c:v>
                </c:pt>
                <c:pt idx="55">
                  <c:v>1.52E-2</c:v>
                </c:pt>
                <c:pt idx="56">
                  <c:v>1.61E-2</c:v>
                </c:pt>
                <c:pt idx="57">
                  <c:v>1.7100000000000001E-2</c:v>
                </c:pt>
                <c:pt idx="58">
                  <c:v>1.7999999999999999E-2</c:v>
                </c:pt>
                <c:pt idx="59">
                  <c:v>1.89E-2</c:v>
                </c:pt>
                <c:pt idx="60">
                  <c:v>1.9700000000000002E-2</c:v>
                </c:pt>
                <c:pt idx="61">
                  <c:v>2.1399999999999999E-2</c:v>
                </c:pt>
                <c:pt idx="62">
                  <c:v>2.3100000000000002E-2</c:v>
                </c:pt>
                <c:pt idx="63">
                  <c:v>2.4799999999999999E-2</c:v>
                </c:pt>
                <c:pt idx="64">
                  <c:v>2.64E-2</c:v>
                </c:pt>
                <c:pt idx="65">
                  <c:v>2.8100000000000003E-2</c:v>
                </c:pt>
                <c:pt idx="66">
                  <c:v>2.9699999999999997E-2</c:v>
                </c:pt>
                <c:pt idx="67">
                  <c:v>3.2899999999999999E-2</c:v>
                </c:pt>
                <c:pt idx="68">
                  <c:v>3.61E-2</c:v>
                </c:pt>
                <c:pt idx="69">
                  <c:v>3.9300000000000002E-2</c:v>
                </c:pt>
                <c:pt idx="70">
                  <c:v>4.24E-2</c:v>
                </c:pt>
                <c:pt idx="71">
                  <c:v>4.5499999999999999E-2</c:v>
                </c:pt>
                <c:pt idx="72">
                  <c:v>4.8500000000000001E-2</c:v>
                </c:pt>
                <c:pt idx="73">
                  <c:v>5.1500000000000004E-2</c:v>
                </c:pt>
                <c:pt idx="74">
                  <c:v>5.4500000000000007E-2</c:v>
                </c:pt>
                <c:pt idx="75">
                  <c:v>5.7499999999999996E-2</c:v>
                </c:pt>
                <c:pt idx="76">
                  <c:v>6.0399999999999995E-2</c:v>
                </c:pt>
                <c:pt idx="77">
                  <c:v>6.3299999999999995E-2</c:v>
                </c:pt>
                <c:pt idx="78">
                  <c:v>6.8999999999999992E-2</c:v>
                </c:pt>
                <c:pt idx="79">
                  <c:v>7.5999999999999998E-2</c:v>
                </c:pt>
                <c:pt idx="80">
                  <c:v>8.2799999999999999E-2</c:v>
                </c:pt>
                <c:pt idx="81">
                  <c:v>8.9599999999999999E-2</c:v>
                </c:pt>
                <c:pt idx="82">
                  <c:v>9.6299999999999997E-2</c:v>
                </c:pt>
                <c:pt idx="83">
                  <c:v>0.10289999999999999</c:v>
                </c:pt>
                <c:pt idx="84">
                  <c:v>0.10940000000000001</c:v>
                </c:pt>
                <c:pt idx="85">
                  <c:v>0.1159</c:v>
                </c:pt>
                <c:pt idx="86">
                  <c:v>0.12230000000000001</c:v>
                </c:pt>
                <c:pt idx="87">
                  <c:v>0.13489999999999999</c:v>
                </c:pt>
                <c:pt idx="88">
                  <c:v>0.1474</c:v>
                </c:pt>
                <c:pt idx="89">
                  <c:v>0.15960000000000002</c:v>
                </c:pt>
                <c:pt idx="90">
                  <c:v>0.1716</c:v>
                </c:pt>
                <c:pt idx="91">
                  <c:v>0.18340000000000001</c:v>
                </c:pt>
                <c:pt idx="92">
                  <c:v>0.19490000000000002</c:v>
                </c:pt>
                <c:pt idx="93">
                  <c:v>0.2172</c:v>
                </c:pt>
                <c:pt idx="94">
                  <c:v>0.2384</c:v>
                </c:pt>
                <c:pt idx="95">
                  <c:v>0.25850000000000001</c:v>
                </c:pt>
                <c:pt idx="96">
                  <c:v>0.27749999999999997</c:v>
                </c:pt>
                <c:pt idx="97">
                  <c:v>0.29530000000000001</c:v>
                </c:pt>
                <c:pt idx="98">
                  <c:v>0.312</c:v>
                </c:pt>
                <c:pt idx="99">
                  <c:v>0.3276</c:v>
                </c:pt>
                <c:pt idx="100">
                  <c:v>0.3422</c:v>
                </c:pt>
                <c:pt idx="101">
                  <c:v>0.35589999999999999</c:v>
                </c:pt>
                <c:pt idx="102">
                  <c:v>0.36869999999999997</c:v>
                </c:pt>
                <c:pt idx="103">
                  <c:v>0.38059999999999999</c:v>
                </c:pt>
                <c:pt idx="104">
                  <c:v>0.40229999999999999</c:v>
                </c:pt>
                <c:pt idx="105">
                  <c:v>0.42590000000000006</c:v>
                </c:pt>
                <c:pt idx="106">
                  <c:v>0.44610000000000005</c:v>
                </c:pt>
                <c:pt idx="107">
                  <c:v>0.46379999999999999</c:v>
                </c:pt>
                <c:pt idx="108">
                  <c:v>0.47919999999999996</c:v>
                </c:pt>
                <c:pt idx="109">
                  <c:v>0.4929</c:v>
                </c:pt>
                <c:pt idx="110">
                  <c:v>0.50509999999999999</c:v>
                </c:pt>
                <c:pt idx="111">
                  <c:v>0.5161</c:v>
                </c:pt>
                <c:pt idx="112">
                  <c:v>0.52600000000000002</c:v>
                </c:pt>
                <c:pt idx="113">
                  <c:v>0.54320000000000002</c:v>
                </c:pt>
                <c:pt idx="114">
                  <c:v>0.55780000000000007</c:v>
                </c:pt>
                <c:pt idx="115">
                  <c:v>0.57040000000000002</c:v>
                </c:pt>
                <c:pt idx="116">
                  <c:v>0.58140000000000003</c:v>
                </c:pt>
                <c:pt idx="117">
                  <c:v>0.59099999999999997</c:v>
                </c:pt>
                <c:pt idx="118">
                  <c:v>0.59970000000000001</c:v>
                </c:pt>
                <c:pt idx="119">
                  <c:v>0.61449999999999994</c:v>
                </c:pt>
                <c:pt idx="120">
                  <c:v>0.627</c:v>
                </c:pt>
                <c:pt idx="121">
                  <c:v>0.63760000000000006</c:v>
                </c:pt>
                <c:pt idx="122">
                  <c:v>0.64680000000000004</c:v>
                </c:pt>
                <c:pt idx="123">
                  <c:v>0.65500000000000003</c:v>
                </c:pt>
                <c:pt idx="124">
                  <c:v>0.66239999999999999</c:v>
                </c:pt>
                <c:pt idx="125">
                  <c:v>0.66900000000000004</c:v>
                </c:pt>
                <c:pt idx="126">
                  <c:v>0.67520000000000002</c:v>
                </c:pt>
                <c:pt idx="127">
                  <c:v>0.68079999999999996</c:v>
                </c:pt>
                <c:pt idx="128">
                  <c:v>0.68609999999999993</c:v>
                </c:pt>
                <c:pt idx="129">
                  <c:v>0.69100000000000006</c:v>
                </c:pt>
                <c:pt idx="130">
                  <c:v>0.69989999999999997</c:v>
                </c:pt>
                <c:pt idx="131">
                  <c:v>0.70989999999999998</c:v>
                </c:pt>
                <c:pt idx="132">
                  <c:v>0.71889999999999998</c:v>
                </c:pt>
                <c:pt idx="133">
                  <c:v>0.72699999999999998</c:v>
                </c:pt>
                <c:pt idx="134">
                  <c:v>0.73449999999999993</c:v>
                </c:pt>
                <c:pt idx="135">
                  <c:v>0.74150000000000005</c:v>
                </c:pt>
                <c:pt idx="136">
                  <c:v>0.748</c:v>
                </c:pt>
                <c:pt idx="137">
                  <c:v>0.75429999999999997</c:v>
                </c:pt>
                <c:pt idx="138">
                  <c:v>0.7601</c:v>
                </c:pt>
                <c:pt idx="139">
                  <c:v>0.77110000000000001</c:v>
                </c:pt>
                <c:pt idx="140">
                  <c:v>0.78139999999999998</c:v>
                </c:pt>
                <c:pt idx="141">
                  <c:v>0.79109999999999991</c:v>
                </c:pt>
                <c:pt idx="142">
                  <c:v>0.80030000000000001</c:v>
                </c:pt>
                <c:pt idx="143">
                  <c:v>0.80909999999999993</c:v>
                </c:pt>
                <c:pt idx="144">
                  <c:v>0.81769999999999998</c:v>
                </c:pt>
                <c:pt idx="145">
                  <c:v>0.83409999999999995</c:v>
                </c:pt>
                <c:pt idx="146">
                  <c:v>0.85</c:v>
                </c:pt>
                <c:pt idx="147">
                  <c:v>0.86530000000000007</c:v>
                </c:pt>
                <c:pt idx="148">
                  <c:v>0.88040000000000007</c:v>
                </c:pt>
                <c:pt idx="149">
                  <c:v>0.89529999999999998</c:v>
                </c:pt>
                <c:pt idx="150">
                  <c:v>0.91010000000000013</c:v>
                </c:pt>
                <c:pt idx="151">
                  <c:v>0.92479999999999996</c:v>
                </c:pt>
                <c:pt idx="152">
                  <c:v>0.9395</c:v>
                </c:pt>
                <c:pt idx="153">
                  <c:v>0.95419999999999994</c:v>
                </c:pt>
                <c:pt idx="154">
                  <c:v>0.96899999999999997</c:v>
                </c:pt>
                <c:pt idx="155">
                  <c:v>0.98370000000000002</c:v>
                </c:pt>
                <c:pt idx="156" formatCode="0.00">
                  <c:v>1.01</c:v>
                </c:pt>
                <c:pt idx="157" formatCode="0.00">
                  <c:v>1.05</c:v>
                </c:pt>
                <c:pt idx="158" formatCode="0.00">
                  <c:v>1.0900000000000001</c:v>
                </c:pt>
                <c:pt idx="159" formatCode="0.00">
                  <c:v>1.1299999999999999</c:v>
                </c:pt>
                <c:pt idx="160" formatCode="0.00">
                  <c:v>1.17</c:v>
                </c:pt>
                <c:pt idx="161" formatCode="0.00">
                  <c:v>1.21</c:v>
                </c:pt>
                <c:pt idx="162" formatCode="0.00">
                  <c:v>1.25</c:v>
                </c:pt>
                <c:pt idx="163" formatCode="0.00">
                  <c:v>1.29</c:v>
                </c:pt>
                <c:pt idx="164" formatCode="0.00">
                  <c:v>1.34</c:v>
                </c:pt>
                <c:pt idx="165" formatCode="0.00">
                  <c:v>1.43</c:v>
                </c:pt>
                <c:pt idx="166" formatCode="0.00">
                  <c:v>1.52</c:v>
                </c:pt>
                <c:pt idx="167" formatCode="0.00">
                  <c:v>1.62</c:v>
                </c:pt>
                <c:pt idx="168" formatCode="0.00">
                  <c:v>1.72</c:v>
                </c:pt>
                <c:pt idx="169" formatCode="0.00">
                  <c:v>1.82</c:v>
                </c:pt>
                <c:pt idx="170" formatCode="0.00">
                  <c:v>1.93</c:v>
                </c:pt>
                <c:pt idx="171" formatCode="0.00">
                  <c:v>2.17</c:v>
                </c:pt>
                <c:pt idx="172" formatCode="0.00">
                  <c:v>2.42</c:v>
                </c:pt>
                <c:pt idx="173" formatCode="0.00">
                  <c:v>2.69</c:v>
                </c:pt>
                <c:pt idx="174" formatCode="0.00">
                  <c:v>2.97</c:v>
                </c:pt>
                <c:pt idx="175" formatCode="0.00">
                  <c:v>3.27</c:v>
                </c:pt>
                <c:pt idx="176" formatCode="0.00">
                  <c:v>3.58</c:v>
                </c:pt>
                <c:pt idx="177" formatCode="0.00">
                  <c:v>3.91</c:v>
                </c:pt>
                <c:pt idx="178" formatCode="0.00">
                  <c:v>4.25</c:v>
                </c:pt>
                <c:pt idx="179" formatCode="0.00">
                  <c:v>4.5999999999999996</c:v>
                </c:pt>
                <c:pt idx="180" formatCode="0.00">
                  <c:v>4.96</c:v>
                </c:pt>
                <c:pt idx="181" formatCode="0.00">
                  <c:v>5.34</c:v>
                </c:pt>
                <c:pt idx="182" formatCode="0.00">
                  <c:v>6.13</c:v>
                </c:pt>
                <c:pt idx="183" formatCode="0.00">
                  <c:v>7.18</c:v>
                </c:pt>
                <c:pt idx="184" formatCode="0.00">
                  <c:v>8.2899999999999991</c:v>
                </c:pt>
                <c:pt idx="185" formatCode="0.00">
                  <c:v>9.4600000000000009</c:v>
                </c:pt>
                <c:pt idx="186" formatCode="0.00">
                  <c:v>10.68</c:v>
                </c:pt>
                <c:pt idx="187" formatCode="0.00">
                  <c:v>11.95</c:v>
                </c:pt>
                <c:pt idx="188" formatCode="0.00">
                  <c:v>13.27</c:v>
                </c:pt>
                <c:pt idx="189" formatCode="0.00">
                  <c:v>14.63</c:v>
                </c:pt>
                <c:pt idx="190" formatCode="0.00">
                  <c:v>16.04</c:v>
                </c:pt>
                <c:pt idx="191" formatCode="0.00">
                  <c:v>18.96</c:v>
                </c:pt>
                <c:pt idx="192" formatCode="0.00">
                  <c:v>22.01</c:v>
                </c:pt>
                <c:pt idx="193" formatCode="0.00">
                  <c:v>25.18</c:v>
                </c:pt>
                <c:pt idx="194" formatCode="0.00">
                  <c:v>28.45</c:v>
                </c:pt>
                <c:pt idx="195" formatCode="0.00">
                  <c:v>31.82</c:v>
                </c:pt>
                <c:pt idx="196" formatCode="0.00">
                  <c:v>35.26</c:v>
                </c:pt>
                <c:pt idx="197" formatCode="0.00">
                  <c:v>42.35</c:v>
                </c:pt>
                <c:pt idx="198" formatCode="0.00">
                  <c:v>49.64</c:v>
                </c:pt>
                <c:pt idx="199" formatCode="0.00">
                  <c:v>57.08</c:v>
                </c:pt>
                <c:pt idx="200" formatCode="0.00">
                  <c:v>64.63</c:v>
                </c:pt>
                <c:pt idx="201" formatCode="0.00">
                  <c:v>72.25</c:v>
                </c:pt>
                <c:pt idx="202" formatCode="0.00">
                  <c:v>79.91</c:v>
                </c:pt>
                <c:pt idx="203" formatCode="0.00">
                  <c:v>87.58</c:v>
                </c:pt>
                <c:pt idx="204" formatCode="0.00">
                  <c:v>95.25</c:v>
                </c:pt>
                <c:pt idx="205" formatCode="0.00">
                  <c:v>102.91</c:v>
                </c:pt>
                <c:pt idx="206" formatCode="0.00">
                  <c:v>110.54</c:v>
                </c:pt>
                <c:pt idx="207" formatCode="0.00">
                  <c:v>118.13</c:v>
                </c:pt>
                <c:pt idx="208" formatCode="0.00">
                  <c:v>118.89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68C7-4EAC-B554-BE49D64231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39850848"/>
        <c:axId val="639845752"/>
      </c:scatterChart>
      <c:valAx>
        <c:axId val="639850848"/>
        <c:scaling>
          <c:logBase val="10"/>
          <c:orientation val="minMax"/>
        </c:scaling>
        <c:delete val="0"/>
        <c:axPos val="b"/>
        <c:majorGridlines>
          <c:spPr>
            <a:ln>
              <a:solidFill>
                <a:schemeClr val="tx1">
                  <a:lumMod val="50000"/>
                  <a:lumOff val="50000"/>
                </a:schemeClr>
              </a:solidFill>
              <a:prstDash val="dash"/>
            </a:ln>
          </c:spPr>
        </c:majorGridlines>
        <c:minorGridlines>
          <c:spPr>
            <a:ln>
              <a:solidFill>
                <a:srgbClr val="CCECFF"/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E</a:t>
                </a:r>
                <a:r>
                  <a:rPr lang="en-US" baseline="0"/>
                  <a:t> beam</a:t>
                </a:r>
                <a:r>
                  <a:rPr lang="en-US"/>
                  <a:t> [MeV/A]</a:t>
                </a:r>
                <a:endParaRPr lang="ja-JP"/>
              </a:p>
            </c:rich>
          </c:tx>
          <c:layout>
            <c:manualLayout>
              <c:xMode val="edge"/>
              <c:yMode val="edge"/>
              <c:x val="0.7129419278863911"/>
              <c:y val="0.87084520417853872"/>
            </c:manualLayout>
          </c:layout>
          <c:overlay val="0"/>
          <c:spPr>
            <a:solidFill>
              <a:schemeClr val="bg1"/>
            </a:solidFill>
          </c:spPr>
        </c:title>
        <c:numFmt formatCode="General" sourceLinked="0"/>
        <c:majorTickMark val="cross"/>
        <c:minorTickMark val="in"/>
        <c:tickLblPos val="nextTo"/>
        <c:txPr>
          <a:bodyPr/>
          <a:lstStyle/>
          <a:p>
            <a:pPr>
              <a:defRPr b="1"/>
            </a:pPr>
            <a:endParaRPr lang="ja-JP"/>
          </a:p>
        </c:txPr>
        <c:crossAx val="639845752"/>
        <c:crosses val="autoZero"/>
        <c:crossBetween val="midCat"/>
        <c:majorUnit val="10"/>
      </c:valAx>
      <c:valAx>
        <c:axId val="639845752"/>
        <c:scaling>
          <c:logBase val="10"/>
          <c:orientation val="minMax"/>
        </c:scaling>
        <c:delete val="0"/>
        <c:axPos val="l"/>
        <c:majorGridlines>
          <c:spPr>
            <a:ln w="12700">
              <a:solidFill>
                <a:schemeClr val="tx2"/>
              </a:solidFill>
              <a:prstDash val="sysDash"/>
            </a:ln>
          </c:spPr>
        </c:majorGridlines>
        <c:minorGridlines>
          <c:spPr>
            <a:ln>
              <a:solidFill>
                <a:schemeClr val="tx2">
                  <a:lumMod val="20000"/>
                  <a:lumOff val="80000"/>
                </a:schemeClr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>
                    <a:solidFill>
                      <a:schemeClr val="tx1"/>
                    </a:solidFill>
                  </a:defRPr>
                </a:pPr>
                <a:r>
                  <a:rPr lang="en-US">
                    <a:solidFill>
                      <a:schemeClr val="tx1"/>
                    </a:solidFill>
                  </a:rPr>
                  <a:t>Range, Straggling [</a:t>
                </a:r>
                <a:r>
                  <a:rPr lang="en-US" altLang="ja-JP">
                    <a:solidFill>
                      <a:schemeClr val="tx1"/>
                    </a:solidFill>
                  </a:rPr>
                  <a:t>μm]</a:t>
                </a:r>
                <a:endParaRPr lang="ja-JP">
                  <a:solidFill>
                    <a:schemeClr val="tx1"/>
                  </a:solidFill>
                </a:endParaRPr>
              </a:p>
            </c:rich>
          </c:tx>
          <c:layout>
            <c:manualLayout>
              <c:xMode val="edge"/>
              <c:yMode val="edge"/>
              <c:x val="9.3999580850872747E-2"/>
              <c:y val="0.18000134598559794"/>
            </c:manualLayout>
          </c:layout>
          <c:overlay val="0"/>
          <c:spPr>
            <a:solidFill>
              <a:schemeClr val="bg1"/>
            </a:solidFill>
          </c:spPr>
        </c:title>
        <c:numFmt formatCode="General" sourceLinked="0"/>
        <c:majorTickMark val="cross"/>
        <c:minorTickMark val="out"/>
        <c:tickLblPos val="nextTo"/>
        <c:spPr>
          <a:ln>
            <a:solidFill>
              <a:schemeClr val="tx2"/>
            </a:solidFill>
          </a:ln>
        </c:spPr>
        <c:txPr>
          <a:bodyPr/>
          <a:lstStyle/>
          <a:p>
            <a:pPr>
              <a:defRPr b="1">
                <a:solidFill>
                  <a:schemeClr val="tx1"/>
                </a:solidFill>
              </a:defRPr>
            </a:pPr>
            <a:endParaRPr lang="ja-JP"/>
          </a:p>
        </c:txPr>
        <c:crossAx val="639850848"/>
        <c:crosses val="autoZero"/>
        <c:crossBetween val="midCat"/>
      </c:valAx>
      <c:spPr>
        <a:noFill/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46369450016466601"/>
          <c:y val="4.2812810791813434E-2"/>
          <c:w val="0.28994361446264105"/>
          <c:h val="0.10935415124391511"/>
        </c:manualLayout>
      </c:layout>
      <c:overlay val="0"/>
      <c:spPr>
        <a:solidFill>
          <a:schemeClr val="bg1"/>
        </a:solidFill>
        <a:ln>
          <a:noFill/>
        </a:ln>
      </c:spPr>
    </c:legend>
    <c:plotVisOnly val="1"/>
    <c:dispBlanksAs val="gap"/>
    <c:showDLblsOverMax val="0"/>
  </c:chart>
  <c:spPr>
    <a:solidFill>
      <a:schemeClr val="bg1"/>
    </a:solidFill>
    <a:ln w="3175">
      <a:solidFill>
        <a:schemeClr val="tx1">
          <a:lumMod val="50000"/>
          <a:lumOff val="50000"/>
        </a:schemeClr>
      </a:solidFill>
    </a:ln>
  </c:spPr>
  <c:txPr>
    <a:bodyPr/>
    <a:lstStyle/>
    <a:p>
      <a:pPr>
        <a:defRPr baseline="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srim181Ta_Mylar!$P$5</c:f>
          <c:strCache>
            <c:ptCount val="1"/>
            <c:pt idx="0">
              <c:v>srim181Ta_Mylar</c:v>
            </c:pt>
          </c:strCache>
        </c:strRef>
      </c:tx>
      <c:layout>
        <c:manualLayout>
          <c:xMode val="edge"/>
          <c:yMode val="edge"/>
          <c:x val="0.10167170191339379"/>
          <c:y val="6.9135802469135796E-2"/>
        </c:manualLayout>
      </c:layout>
      <c:overlay val="1"/>
      <c:spPr>
        <a:solidFill>
          <a:schemeClr val="bg1"/>
        </a:solidFill>
        <a:ln>
          <a:solidFill>
            <a:srgbClr val="00B050"/>
          </a:solidFill>
        </a:ln>
      </c:spPr>
      <c:txPr>
        <a:bodyPr/>
        <a:lstStyle/>
        <a:p>
          <a:pPr>
            <a:defRPr sz="1200"/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5.0907058670898057E-2"/>
          <c:y val="4.1004378353659665E-2"/>
          <c:w val="0.89444707244294086"/>
          <c:h val="0.9081176241858655"/>
        </c:manualLayout>
      </c:layout>
      <c:scatterChart>
        <c:scatterStyle val="lineMarker"/>
        <c:varyColors val="0"/>
        <c:ser>
          <c:idx val="0"/>
          <c:order val="0"/>
          <c:tx>
            <c:v>dE/dxElec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srim181Ta_Mylar!$D$20:$D$228</c:f>
              <c:numCache>
                <c:formatCode>0.00000</c:formatCode>
                <c:ptCount val="209"/>
                <c:pt idx="0">
                  <c:v>1.1049723756906078E-5</c:v>
                </c:pt>
                <c:pt idx="1">
                  <c:v>1.2430939226519336E-5</c:v>
                </c:pt>
                <c:pt idx="2">
                  <c:v>1.3812154696132597E-5</c:v>
                </c:pt>
                <c:pt idx="3">
                  <c:v>1.5193370165745856E-5</c:v>
                </c:pt>
                <c:pt idx="4">
                  <c:v>1.6574585635359117E-5</c:v>
                </c:pt>
                <c:pt idx="5">
                  <c:v>1.7955801104972374E-5</c:v>
                </c:pt>
                <c:pt idx="6">
                  <c:v>1.9337016574585635E-5</c:v>
                </c:pt>
                <c:pt idx="7">
                  <c:v>2.0718232044198896E-5</c:v>
                </c:pt>
                <c:pt idx="8">
                  <c:v>2.2099447513812157E-5</c:v>
                </c:pt>
                <c:pt idx="9">
                  <c:v>2.4861878453038672E-5</c:v>
                </c:pt>
                <c:pt idx="10">
                  <c:v>2.7624309392265193E-5</c:v>
                </c:pt>
                <c:pt idx="11">
                  <c:v>3.0386740331491712E-5</c:v>
                </c:pt>
                <c:pt idx="12">
                  <c:v>3.3149171270718233E-5</c:v>
                </c:pt>
                <c:pt idx="13">
                  <c:v>3.5911602209944748E-5</c:v>
                </c:pt>
                <c:pt idx="14">
                  <c:v>3.867403314917127E-5</c:v>
                </c:pt>
                <c:pt idx="15">
                  <c:v>4.4198895027624314E-5</c:v>
                </c:pt>
                <c:pt idx="16">
                  <c:v>4.9723756906077343E-5</c:v>
                </c:pt>
                <c:pt idx="17">
                  <c:v>5.5248618784530387E-5</c:v>
                </c:pt>
                <c:pt idx="18">
                  <c:v>6.0773480662983424E-5</c:v>
                </c:pt>
                <c:pt idx="19">
                  <c:v>6.6298342541436467E-5</c:v>
                </c:pt>
                <c:pt idx="20">
                  <c:v>7.1823204419889497E-5</c:v>
                </c:pt>
                <c:pt idx="21">
                  <c:v>7.734806629834254E-5</c:v>
                </c:pt>
                <c:pt idx="22">
                  <c:v>8.2872928176795584E-5</c:v>
                </c:pt>
                <c:pt idx="23">
                  <c:v>8.8397790055248627E-5</c:v>
                </c:pt>
                <c:pt idx="24">
                  <c:v>9.3922651933701671E-5</c:v>
                </c:pt>
                <c:pt idx="25">
                  <c:v>9.9447513812154687E-5</c:v>
                </c:pt>
                <c:pt idx="26">
                  <c:v>1.1049723756906077E-4</c:v>
                </c:pt>
                <c:pt idx="27">
                  <c:v>1.2430939226519336E-4</c:v>
                </c:pt>
                <c:pt idx="28">
                  <c:v>1.3812154696132598E-4</c:v>
                </c:pt>
                <c:pt idx="29">
                  <c:v>1.5193370165745857E-4</c:v>
                </c:pt>
                <c:pt idx="30">
                  <c:v>1.6574585635359117E-4</c:v>
                </c:pt>
                <c:pt idx="31">
                  <c:v>1.7955801104972376E-4</c:v>
                </c:pt>
                <c:pt idx="32">
                  <c:v>1.9337016574585638E-4</c:v>
                </c:pt>
                <c:pt idx="33">
                  <c:v>2.0718232044198895E-4</c:v>
                </c:pt>
                <c:pt idx="34">
                  <c:v>2.2099447513812155E-4</c:v>
                </c:pt>
                <c:pt idx="35">
                  <c:v>2.4861878453038671E-4</c:v>
                </c:pt>
                <c:pt idx="36">
                  <c:v>2.7624309392265195E-4</c:v>
                </c:pt>
                <c:pt idx="37">
                  <c:v>3.0386740331491714E-4</c:v>
                </c:pt>
                <c:pt idx="38">
                  <c:v>3.3149171270718233E-4</c:v>
                </c:pt>
                <c:pt idx="39">
                  <c:v>3.5911602209944752E-4</c:v>
                </c:pt>
                <c:pt idx="40">
                  <c:v>3.8674033149171277E-4</c:v>
                </c:pt>
                <c:pt idx="41">
                  <c:v>4.419889502762431E-4</c:v>
                </c:pt>
                <c:pt idx="42">
                  <c:v>4.9723756906077342E-4</c:v>
                </c:pt>
                <c:pt idx="43">
                  <c:v>5.5248618784530391E-4</c:v>
                </c:pt>
                <c:pt idx="44">
                  <c:v>6.0773480662983429E-4</c:v>
                </c:pt>
                <c:pt idx="45">
                  <c:v>6.6298342541436467E-4</c:v>
                </c:pt>
                <c:pt idx="46">
                  <c:v>7.1823204419889505E-4</c:v>
                </c:pt>
                <c:pt idx="47">
                  <c:v>7.7348066298342554E-4</c:v>
                </c:pt>
                <c:pt idx="48">
                  <c:v>8.2872928176795581E-4</c:v>
                </c:pt>
                <c:pt idx="49">
                  <c:v>8.8397790055248619E-4</c:v>
                </c:pt>
                <c:pt idx="50">
                  <c:v>9.3922651933701668E-4</c:v>
                </c:pt>
                <c:pt idx="51">
                  <c:v>9.9447513812154684E-4</c:v>
                </c:pt>
                <c:pt idx="52">
                  <c:v>1.1049723756906078E-3</c:v>
                </c:pt>
                <c:pt idx="53">
                  <c:v>1.2430939226519338E-3</c:v>
                </c:pt>
                <c:pt idx="54">
                  <c:v>1.3812154696132596E-3</c:v>
                </c:pt>
                <c:pt idx="55">
                  <c:v>1.5193370165745858E-3</c:v>
                </c:pt>
                <c:pt idx="56">
                  <c:v>1.6574585635359116E-3</c:v>
                </c:pt>
                <c:pt idx="57">
                  <c:v>1.7955801104972376E-3</c:v>
                </c:pt>
                <c:pt idx="58">
                  <c:v>1.9337016574585634E-3</c:v>
                </c:pt>
                <c:pt idx="59">
                  <c:v>2.0718232044198894E-3</c:v>
                </c:pt>
                <c:pt idx="60">
                  <c:v>2.2099447513812156E-3</c:v>
                </c:pt>
                <c:pt idx="61">
                  <c:v>2.4861878453038676E-3</c:v>
                </c:pt>
                <c:pt idx="62">
                  <c:v>2.7624309392265192E-3</c:v>
                </c:pt>
                <c:pt idx="63">
                  <c:v>3.0386740331491717E-3</c:v>
                </c:pt>
                <c:pt idx="64">
                  <c:v>3.3149171270718232E-3</c:v>
                </c:pt>
                <c:pt idx="65">
                  <c:v>3.5911602209944752E-3</c:v>
                </c:pt>
                <c:pt idx="66">
                  <c:v>3.8674033149171268E-3</c:v>
                </c:pt>
                <c:pt idx="67">
                  <c:v>4.4198895027624313E-3</c:v>
                </c:pt>
                <c:pt idx="68">
                  <c:v>4.9723756906077353E-3</c:v>
                </c:pt>
                <c:pt idx="69" formatCode="0.000">
                  <c:v>5.5248618784530384E-3</c:v>
                </c:pt>
                <c:pt idx="70" formatCode="0.000">
                  <c:v>6.0773480662983433E-3</c:v>
                </c:pt>
                <c:pt idx="71" formatCode="0.000">
                  <c:v>6.6298342541436465E-3</c:v>
                </c:pt>
                <c:pt idx="72" formatCode="0.000">
                  <c:v>7.1823204419889505E-3</c:v>
                </c:pt>
                <c:pt idx="73" formatCode="0.000">
                  <c:v>7.7348066298342536E-3</c:v>
                </c:pt>
                <c:pt idx="74" formatCode="0.000">
                  <c:v>8.2872928176795577E-3</c:v>
                </c:pt>
                <c:pt idx="75" formatCode="0.000">
                  <c:v>8.8397790055248626E-3</c:v>
                </c:pt>
                <c:pt idx="76" formatCode="0.000">
                  <c:v>9.3922651933701657E-3</c:v>
                </c:pt>
                <c:pt idx="77" formatCode="0.000">
                  <c:v>9.9447513812154706E-3</c:v>
                </c:pt>
                <c:pt idx="78" formatCode="0.000">
                  <c:v>1.1049723756906077E-2</c:v>
                </c:pt>
                <c:pt idx="79" formatCode="0.000">
                  <c:v>1.2430939226519336E-2</c:v>
                </c:pt>
                <c:pt idx="80" formatCode="0.000">
                  <c:v>1.3812154696132596E-2</c:v>
                </c:pt>
                <c:pt idx="81" formatCode="0.000">
                  <c:v>1.5193370165745856E-2</c:v>
                </c:pt>
                <c:pt idx="82" formatCode="0.000">
                  <c:v>1.6574585635359115E-2</c:v>
                </c:pt>
                <c:pt idx="83" formatCode="0.000">
                  <c:v>1.7955801104972375E-2</c:v>
                </c:pt>
                <c:pt idx="84" formatCode="0.000">
                  <c:v>1.9337016574585635E-2</c:v>
                </c:pt>
                <c:pt idx="85" formatCode="0.000">
                  <c:v>2.0718232044198894E-2</c:v>
                </c:pt>
                <c:pt idx="86" formatCode="0.000">
                  <c:v>2.2099447513812154E-2</c:v>
                </c:pt>
                <c:pt idx="87" formatCode="0.000">
                  <c:v>2.4861878453038673E-2</c:v>
                </c:pt>
                <c:pt idx="88" formatCode="0.000">
                  <c:v>2.7624309392265192E-2</c:v>
                </c:pt>
                <c:pt idx="89" formatCode="0.000">
                  <c:v>3.0386740331491711E-2</c:v>
                </c:pt>
                <c:pt idx="90" formatCode="0.000">
                  <c:v>3.3149171270718231E-2</c:v>
                </c:pt>
                <c:pt idx="91" formatCode="0.000">
                  <c:v>3.591160220994475E-2</c:v>
                </c:pt>
                <c:pt idx="92" formatCode="0.000">
                  <c:v>3.8674033149171269E-2</c:v>
                </c:pt>
                <c:pt idx="93" formatCode="0.000">
                  <c:v>4.4198895027624308E-2</c:v>
                </c:pt>
                <c:pt idx="94" formatCode="0.000">
                  <c:v>4.9723756906077346E-2</c:v>
                </c:pt>
                <c:pt idx="95" formatCode="0.000">
                  <c:v>5.5248618784530384E-2</c:v>
                </c:pt>
                <c:pt idx="96" formatCode="0.000">
                  <c:v>6.0773480662983423E-2</c:v>
                </c:pt>
                <c:pt idx="97" formatCode="0.000">
                  <c:v>6.6298342541436461E-2</c:v>
                </c:pt>
                <c:pt idx="98" formatCode="0.000">
                  <c:v>7.18232044198895E-2</c:v>
                </c:pt>
                <c:pt idx="99" formatCode="0.000">
                  <c:v>7.7348066298342538E-2</c:v>
                </c:pt>
                <c:pt idx="100" formatCode="0.000">
                  <c:v>8.2872928176795577E-2</c:v>
                </c:pt>
                <c:pt idx="101" formatCode="0.000">
                  <c:v>8.8397790055248615E-2</c:v>
                </c:pt>
                <c:pt idx="102" formatCode="0.000">
                  <c:v>9.3922651933701654E-2</c:v>
                </c:pt>
                <c:pt idx="103" formatCode="0.000">
                  <c:v>9.9447513812154692E-2</c:v>
                </c:pt>
                <c:pt idx="104" formatCode="0.000">
                  <c:v>0.11049723756906077</c:v>
                </c:pt>
                <c:pt idx="105" formatCode="0.000">
                  <c:v>0.12430939226519337</c:v>
                </c:pt>
                <c:pt idx="106" formatCode="0.000">
                  <c:v>0.13812154696132597</c:v>
                </c:pt>
                <c:pt idx="107" formatCode="0.000">
                  <c:v>0.15193370165745856</c:v>
                </c:pt>
                <c:pt idx="108" formatCode="0.000">
                  <c:v>0.16574585635359115</c:v>
                </c:pt>
                <c:pt idx="109" formatCode="0.000">
                  <c:v>0.17955801104972377</c:v>
                </c:pt>
                <c:pt idx="110" formatCode="0.000">
                  <c:v>0.19337016574585636</c:v>
                </c:pt>
                <c:pt idx="111" formatCode="0.000">
                  <c:v>0.20718232044198895</c:v>
                </c:pt>
                <c:pt idx="112" formatCode="0.000">
                  <c:v>0.22099447513812154</c:v>
                </c:pt>
                <c:pt idx="113" formatCode="0.000">
                  <c:v>0.24861878453038674</c:v>
                </c:pt>
                <c:pt idx="114" formatCode="0.000">
                  <c:v>0.27624309392265195</c:v>
                </c:pt>
                <c:pt idx="115" formatCode="0.000">
                  <c:v>0.30386740331491713</c:v>
                </c:pt>
                <c:pt idx="116" formatCode="0.000">
                  <c:v>0.33149171270718231</c:v>
                </c:pt>
                <c:pt idx="117" formatCode="0.000">
                  <c:v>0.35911602209944754</c:v>
                </c:pt>
                <c:pt idx="118" formatCode="0.000">
                  <c:v>0.38674033149171272</c:v>
                </c:pt>
                <c:pt idx="119" formatCode="0.000">
                  <c:v>0.44198895027624308</c:v>
                </c:pt>
                <c:pt idx="120" formatCode="0.000">
                  <c:v>0.49723756906077349</c:v>
                </c:pt>
                <c:pt idx="121" formatCode="0.000">
                  <c:v>0.5524861878453039</c:v>
                </c:pt>
                <c:pt idx="122" formatCode="0.000">
                  <c:v>0.60773480662983426</c:v>
                </c:pt>
                <c:pt idx="123" formatCode="0.000">
                  <c:v>0.66298342541436461</c:v>
                </c:pt>
                <c:pt idx="124" formatCode="0.000">
                  <c:v>0.71823204419889508</c:v>
                </c:pt>
                <c:pt idx="125" formatCode="0.000">
                  <c:v>0.77348066298342544</c:v>
                </c:pt>
                <c:pt idx="126" formatCode="0.000">
                  <c:v>0.82872928176795579</c:v>
                </c:pt>
                <c:pt idx="127" formatCode="0.000">
                  <c:v>0.88397790055248615</c:v>
                </c:pt>
                <c:pt idx="128" formatCode="0.000">
                  <c:v>0.93922651933701662</c:v>
                </c:pt>
                <c:pt idx="129" formatCode="0.000">
                  <c:v>0.99447513812154698</c:v>
                </c:pt>
                <c:pt idx="130" formatCode="0.000">
                  <c:v>1.1049723756906078</c:v>
                </c:pt>
                <c:pt idx="131" formatCode="0.000">
                  <c:v>1.2430939226519337</c:v>
                </c:pt>
                <c:pt idx="132" formatCode="0.000">
                  <c:v>1.3812154696132597</c:v>
                </c:pt>
                <c:pt idx="133" formatCode="0.000">
                  <c:v>1.5193370165745856</c:v>
                </c:pt>
                <c:pt idx="134" formatCode="0.000">
                  <c:v>1.6574585635359116</c:v>
                </c:pt>
                <c:pt idx="135" formatCode="0.000">
                  <c:v>1.7955801104972375</c:v>
                </c:pt>
                <c:pt idx="136" formatCode="0.000">
                  <c:v>1.9337016574585635</c:v>
                </c:pt>
                <c:pt idx="137" formatCode="0.000">
                  <c:v>2.0718232044198897</c:v>
                </c:pt>
                <c:pt idx="138" formatCode="0.000">
                  <c:v>2.2099447513812156</c:v>
                </c:pt>
                <c:pt idx="139" formatCode="0.000">
                  <c:v>2.4861878453038675</c:v>
                </c:pt>
                <c:pt idx="140" formatCode="0.000">
                  <c:v>2.7624309392265194</c:v>
                </c:pt>
                <c:pt idx="141" formatCode="0.000">
                  <c:v>3.0386740331491713</c:v>
                </c:pt>
                <c:pt idx="142" formatCode="0.000">
                  <c:v>3.3149171270718232</c:v>
                </c:pt>
                <c:pt idx="143" formatCode="0.000">
                  <c:v>3.5911602209944751</c:v>
                </c:pt>
                <c:pt idx="144" formatCode="0.000">
                  <c:v>3.867403314917127</c:v>
                </c:pt>
                <c:pt idx="145" formatCode="0.000">
                  <c:v>4.4198895027624312</c:v>
                </c:pt>
                <c:pt idx="146" formatCode="0.000">
                  <c:v>4.972375690607735</c:v>
                </c:pt>
                <c:pt idx="147" formatCode="0.000">
                  <c:v>5.5248618784530388</c:v>
                </c:pt>
                <c:pt idx="148" formatCode="0.000">
                  <c:v>6.0773480662983426</c:v>
                </c:pt>
                <c:pt idx="149" formatCode="0.000">
                  <c:v>6.6298342541436464</c:v>
                </c:pt>
                <c:pt idx="150" formatCode="0.000">
                  <c:v>7.1823204419889501</c:v>
                </c:pt>
                <c:pt idx="151" formatCode="0.000">
                  <c:v>7.7348066298342539</c:v>
                </c:pt>
                <c:pt idx="152" formatCode="0.000">
                  <c:v>8.2872928176795586</c:v>
                </c:pt>
                <c:pt idx="153" formatCode="0.000">
                  <c:v>8.8397790055248624</c:v>
                </c:pt>
                <c:pt idx="154" formatCode="0.000">
                  <c:v>9.3922651933701662</c:v>
                </c:pt>
                <c:pt idx="155" formatCode="0.000">
                  <c:v>9.94475138121547</c:v>
                </c:pt>
                <c:pt idx="156" formatCode="0.000">
                  <c:v>11.049723756906078</c:v>
                </c:pt>
                <c:pt idx="157" formatCode="0.000">
                  <c:v>12.430939226519337</c:v>
                </c:pt>
                <c:pt idx="158" formatCode="0.000">
                  <c:v>13.812154696132596</c:v>
                </c:pt>
                <c:pt idx="159" formatCode="0.000">
                  <c:v>15.193370165745856</c:v>
                </c:pt>
                <c:pt idx="160" formatCode="0.000">
                  <c:v>16.574585635359117</c:v>
                </c:pt>
                <c:pt idx="161" formatCode="0.000">
                  <c:v>17.955801104972377</c:v>
                </c:pt>
                <c:pt idx="162" formatCode="0.000">
                  <c:v>19.337016574585636</c:v>
                </c:pt>
                <c:pt idx="163" formatCode="0.000">
                  <c:v>20.718232044198896</c:v>
                </c:pt>
                <c:pt idx="164" formatCode="0.000">
                  <c:v>22.099447513812155</c:v>
                </c:pt>
                <c:pt idx="165" formatCode="0.000">
                  <c:v>24.861878453038674</c:v>
                </c:pt>
                <c:pt idx="166" formatCode="0.000">
                  <c:v>27.624309392265193</c:v>
                </c:pt>
                <c:pt idx="167" formatCode="0.000">
                  <c:v>30.386740331491712</c:v>
                </c:pt>
                <c:pt idx="168" formatCode="0.000">
                  <c:v>33.149171270718234</c:v>
                </c:pt>
                <c:pt idx="169" formatCode="0.000">
                  <c:v>35.911602209944753</c:v>
                </c:pt>
                <c:pt idx="170" formatCode="0.000">
                  <c:v>38.674033149171272</c:v>
                </c:pt>
                <c:pt idx="171" formatCode="0.000">
                  <c:v>44.19889502762431</c:v>
                </c:pt>
                <c:pt idx="172" formatCode="0.000">
                  <c:v>49.723756906077348</c:v>
                </c:pt>
                <c:pt idx="173" formatCode="0.000">
                  <c:v>55.248618784530386</c:v>
                </c:pt>
                <c:pt idx="174" formatCode="0.000">
                  <c:v>60.773480662983424</c:v>
                </c:pt>
                <c:pt idx="175" formatCode="0.000">
                  <c:v>66.298342541436469</c:v>
                </c:pt>
                <c:pt idx="176" formatCode="0.000">
                  <c:v>71.823204419889507</c:v>
                </c:pt>
                <c:pt idx="177" formatCode="0.000">
                  <c:v>77.348066298342545</c:v>
                </c:pt>
                <c:pt idx="178" formatCode="0.000">
                  <c:v>82.872928176795583</c:v>
                </c:pt>
                <c:pt idx="179" formatCode="0.000">
                  <c:v>88.39779005524862</c:v>
                </c:pt>
                <c:pt idx="180" formatCode="0.000">
                  <c:v>93.922651933701658</c:v>
                </c:pt>
                <c:pt idx="181" formatCode="0.000">
                  <c:v>99.447513812154696</c:v>
                </c:pt>
                <c:pt idx="182" formatCode="0.000">
                  <c:v>110.49723756906077</c:v>
                </c:pt>
                <c:pt idx="183" formatCode="0.000">
                  <c:v>124.30939226519337</c:v>
                </c:pt>
                <c:pt idx="184" formatCode="0.000">
                  <c:v>138.12154696132598</c:v>
                </c:pt>
                <c:pt idx="185" formatCode="0.000">
                  <c:v>151.93370165745856</c:v>
                </c:pt>
                <c:pt idx="186" formatCode="0.000">
                  <c:v>165.74585635359117</c:v>
                </c:pt>
                <c:pt idx="187" formatCode="0.000">
                  <c:v>179.55801104972375</c:v>
                </c:pt>
                <c:pt idx="188" formatCode="0.000">
                  <c:v>193.37016574585635</c:v>
                </c:pt>
                <c:pt idx="189" formatCode="0.000">
                  <c:v>207.18232044198896</c:v>
                </c:pt>
                <c:pt idx="190" formatCode="0.000">
                  <c:v>220.99447513812154</c:v>
                </c:pt>
                <c:pt idx="191" formatCode="0.000">
                  <c:v>248.61878453038673</c:v>
                </c:pt>
                <c:pt idx="192" formatCode="0.000">
                  <c:v>276.24309392265195</c:v>
                </c:pt>
                <c:pt idx="193" formatCode="0.000">
                  <c:v>303.86740331491711</c:v>
                </c:pt>
                <c:pt idx="194" formatCode="0.000">
                  <c:v>331.49171270718233</c:v>
                </c:pt>
                <c:pt idx="195" formatCode="0.000">
                  <c:v>359.11602209944749</c:v>
                </c:pt>
                <c:pt idx="196" formatCode="0.000">
                  <c:v>386.74033149171271</c:v>
                </c:pt>
                <c:pt idx="197" formatCode="0.000">
                  <c:v>441.98895027624309</c:v>
                </c:pt>
                <c:pt idx="198" formatCode="0.000">
                  <c:v>497.23756906077347</c:v>
                </c:pt>
                <c:pt idx="199" formatCode="0.000">
                  <c:v>552.4861878453039</c:v>
                </c:pt>
                <c:pt idx="200" formatCode="0.000">
                  <c:v>607.73480662983422</c:v>
                </c:pt>
                <c:pt idx="201" formatCode="0.000">
                  <c:v>662.98342541436466</c:v>
                </c:pt>
                <c:pt idx="202" formatCode="0.000">
                  <c:v>718.23204419889498</c:v>
                </c:pt>
                <c:pt idx="203" formatCode="0.000">
                  <c:v>773.48066298342542</c:v>
                </c:pt>
                <c:pt idx="204" formatCode="0.000">
                  <c:v>828.72928176795585</c:v>
                </c:pt>
                <c:pt idx="205" formatCode="0.000">
                  <c:v>883.97790055248618</c:v>
                </c:pt>
                <c:pt idx="206" formatCode="0.000">
                  <c:v>939.22651933701661</c:v>
                </c:pt>
                <c:pt idx="207" formatCode="0.000">
                  <c:v>994.47513812154693</c:v>
                </c:pt>
                <c:pt idx="208" formatCode="0.000">
                  <c:v>1000</c:v>
                </c:pt>
              </c:numCache>
            </c:numRef>
          </c:xVal>
          <c:yVal>
            <c:numRef>
              <c:f>srim181Ta_Mylar!$E$20:$E$228</c:f>
              <c:numCache>
                <c:formatCode>0.000E+00</c:formatCode>
                <c:ptCount val="209"/>
                <c:pt idx="0">
                  <c:v>0.26129999999999998</c:v>
                </c:pt>
                <c:pt idx="1">
                  <c:v>0.27710000000000001</c:v>
                </c:pt>
                <c:pt idx="2">
                  <c:v>0.29210000000000003</c:v>
                </c:pt>
                <c:pt idx="3">
                  <c:v>0.30640000000000001</c:v>
                </c:pt>
                <c:pt idx="4">
                  <c:v>0.32</c:v>
                </c:pt>
                <c:pt idx="5">
                  <c:v>0.33310000000000001</c:v>
                </c:pt>
                <c:pt idx="6">
                  <c:v>0.34560000000000002</c:v>
                </c:pt>
                <c:pt idx="7">
                  <c:v>0.35780000000000001</c:v>
                </c:pt>
                <c:pt idx="8">
                  <c:v>0.3695</c:v>
                </c:pt>
                <c:pt idx="9">
                  <c:v>0.39190000000000003</c:v>
                </c:pt>
                <c:pt idx="10">
                  <c:v>0.41310000000000002</c:v>
                </c:pt>
                <c:pt idx="11">
                  <c:v>0.43330000000000002</c:v>
                </c:pt>
                <c:pt idx="12">
                  <c:v>0.45250000000000001</c:v>
                </c:pt>
                <c:pt idx="13">
                  <c:v>0.47099999999999997</c:v>
                </c:pt>
                <c:pt idx="14">
                  <c:v>0.48880000000000001</c:v>
                </c:pt>
                <c:pt idx="15">
                  <c:v>0.52249999999999996</c:v>
                </c:pt>
                <c:pt idx="16">
                  <c:v>0.55420000000000003</c:v>
                </c:pt>
                <c:pt idx="17">
                  <c:v>0.58420000000000005</c:v>
                </c:pt>
                <c:pt idx="18">
                  <c:v>0.61270000000000002</c:v>
                </c:pt>
                <c:pt idx="19">
                  <c:v>0.64</c:v>
                </c:pt>
                <c:pt idx="20">
                  <c:v>0.66610000000000003</c:v>
                </c:pt>
                <c:pt idx="21">
                  <c:v>0.69130000000000003</c:v>
                </c:pt>
                <c:pt idx="22">
                  <c:v>0.71550000000000002</c:v>
                </c:pt>
                <c:pt idx="23">
                  <c:v>0.73899999999999999</c:v>
                </c:pt>
                <c:pt idx="24">
                  <c:v>0.76170000000000004</c:v>
                </c:pt>
                <c:pt idx="25">
                  <c:v>0.78380000000000005</c:v>
                </c:pt>
                <c:pt idx="26">
                  <c:v>0.82620000000000005</c:v>
                </c:pt>
                <c:pt idx="27">
                  <c:v>0.87629999999999997</c:v>
                </c:pt>
                <c:pt idx="28">
                  <c:v>0.92369999999999997</c:v>
                </c:pt>
                <c:pt idx="29">
                  <c:v>0.96879999999999999</c:v>
                </c:pt>
                <c:pt idx="30">
                  <c:v>1.012</c:v>
                </c:pt>
                <c:pt idx="31">
                  <c:v>1.0529999999999999</c:v>
                </c:pt>
                <c:pt idx="32">
                  <c:v>1.093</c:v>
                </c:pt>
                <c:pt idx="33">
                  <c:v>1.131</c:v>
                </c:pt>
                <c:pt idx="34">
                  <c:v>1.1679999999999999</c:v>
                </c:pt>
                <c:pt idx="35">
                  <c:v>1.2390000000000001</c:v>
                </c:pt>
                <c:pt idx="36">
                  <c:v>1.306</c:v>
                </c:pt>
                <c:pt idx="37">
                  <c:v>1.37</c:v>
                </c:pt>
                <c:pt idx="38">
                  <c:v>1.431</c:v>
                </c:pt>
                <c:pt idx="39">
                  <c:v>1.49</c:v>
                </c:pt>
                <c:pt idx="40">
                  <c:v>1.546</c:v>
                </c:pt>
                <c:pt idx="41">
                  <c:v>1.6519999999999999</c:v>
                </c:pt>
                <c:pt idx="42">
                  <c:v>1.7529999999999999</c:v>
                </c:pt>
                <c:pt idx="43">
                  <c:v>1.8480000000000001</c:v>
                </c:pt>
                <c:pt idx="44">
                  <c:v>1.9379999999999999</c:v>
                </c:pt>
                <c:pt idx="45">
                  <c:v>2.024</c:v>
                </c:pt>
                <c:pt idx="46">
                  <c:v>2.1070000000000002</c:v>
                </c:pt>
                <c:pt idx="47">
                  <c:v>2.1859999999999999</c:v>
                </c:pt>
                <c:pt idx="48">
                  <c:v>2.2629999999999999</c:v>
                </c:pt>
                <c:pt idx="49">
                  <c:v>2.3370000000000002</c:v>
                </c:pt>
                <c:pt idx="50">
                  <c:v>2.4089999999999998</c:v>
                </c:pt>
                <c:pt idx="51">
                  <c:v>2.4790000000000001</c:v>
                </c:pt>
                <c:pt idx="52">
                  <c:v>2.613</c:v>
                </c:pt>
                <c:pt idx="53">
                  <c:v>2.7709999999999999</c:v>
                </c:pt>
                <c:pt idx="54">
                  <c:v>2.9209999999999998</c:v>
                </c:pt>
                <c:pt idx="55">
                  <c:v>3.0640000000000001</c:v>
                </c:pt>
                <c:pt idx="56">
                  <c:v>3.2</c:v>
                </c:pt>
                <c:pt idx="57">
                  <c:v>3.331</c:v>
                </c:pt>
                <c:pt idx="58">
                  <c:v>3.4569999999999999</c:v>
                </c:pt>
                <c:pt idx="59">
                  <c:v>3.6589999999999998</c:v>
                </c:pt>
                <c:pt idx="60">
                  <c:v>3.8679999999999999</c:v>
                </c:pt>
                <c:pt idx="61">
                  <c:v>4.1189999999999998</c:v>
                </c:pt>
                <c:pt idx="62">
                  <c:v>4.2519999999999998</c:v>
                </c:pt>
                <c:pt idx="63">
                  <c:v>4.335</c:v>
                </c:pt>
                <c:pt idx="64">
                  <c:v>4.4020000000000001</c:v>
                </c:pt>
                <c:pt idx="65">
                  <c:v>4.468</c:v>
                </c:pt>
                <c:pt idx="66">
                  <c:v>4.5419999999999998</c:v>
                </c:pt>
                <c:pt idx="67">
                  <c:v>4.72</c:v>
                </c:pt>
                <c:pt idx="68">
                  <c:v>4.9409999999999998</c:v>
                </c:pt>
                <c:pt idx="69">
                  <c:v>5.1920000000000002</c:v>
                </c:pt>
                <c:pt idx="70">
                  <c:v>5.4630000000000001</c:v>
                </c:pt>
                <c:pt idx="71">
                  <c:v>5.7430000000000003</c:v>
                </c:pt>
                <c:pt idx="72">
                  <c:v>6.024</c:v>
                </c:pt>
                <c:pt idx="73">
                  <c:v>6.3</c:v>
                </c:pt>
                <c:pt idx="74">
                  <c:v>6.5670000000000002</c:v>
                </c:pt>
                <c:pt idx="75">
                  <c:v>6.8220000000000001</c:v>
                </c:pt>
                <c:pt idx="76">
                  <c:v>7.0629999999999997</c:v>
                </c:pt>
                <c:pt idx="77">
                  <c:v>7.2889999999999997</c:v>
                </c:pt>
                <c:pt idx="78">
                  <c:v>7.6989999999999998</c:v>
                </c:pt>
                <c:pt idx="79">
                  <c:v>8.1340000000000003</c:v>
                </c:pt>
                <c:pt idx="80">
                  <c:v>8.4979999999999993</c:v>
                </c:pt>
                <c:pt idx="81">
                  <c:v>8.8059999999999992</c:v>
                </c:pt>
                <c:pt idx="82">
                  <c:v>9.0719999999999992</c:v>
                </c:pt>
                <c:pt idx="83">
                  <c:v>9.3059999999999992</c:v>
                </c:pt>
                <c:pt idx="84">
                  <c:v>9.5169999999999995</c:v>
                </c:pt>
                <c:pt idx="85">
                  <c:v>9.7110000000000003</c:v>
                </c:pt>
                <c:pt idx="86">
                  <c:v>9.891</c:v>
                </c:pt>
                <c:pt idx="87">
                  <c:v>10.23</c:v>
                </c:pt>
                <c:pt idx="88">
                  <c:v>10.54</c:v>
                </c:pt>
                <c:pt idx="89">
                  <c:v>10.85</c:v>
                </c:pt>
                <c:pt idx="90">
                  <c:v>11.16</c:v>
                </c:pt>
                <c:pt idx="91">
                  <c:v>11.47</c:v>
                </c:pt>
                <c:pt idx="92">
                  <c:v>11.8</c:v>
                </c:pt>
                <c:pt idx="93">
                  <c:v>12.48</c:v>
                </c:pt>
                <c:pt idx="94">
                  <c:v>13.22</c:v>
                </c:pt>
                <c:pt idx="95">
                  <c:v>14.01</c:v>
                </c:pt>
                <c:pt idx="96">
                  <c:v>14.85</c:v>
                </c:pt>
                <c:pt idx="97">
                  <c:v>15.73</c:v>
                </c:pt>
                <c:pt idx="98">
                  <c:v>16.66</c:v>
                </c:pt>
                <c:pt idx="99">
                  <c:v>17.61</c:v>
                </c:pt>
                <c:pt idx="100">
                  <c:v>18.59</c:v>
                </c:pt>
                <c:pt idx="101">
                  <c:v>19.59</c:v>
                </c:pt>
                <c:pt idx="102">
                  <c:v>20.6</c:v>
                </c:pt>
                <c:pt idx="103">
                  <c:v>21.63</c:v>
                </c:pt>
                <c:pt idx="104">
                  <c:v>23.69</c:v>
                </c:pt>
                <c:pt idx="105">
                  <c:v>26.29</c:v>
                </c:pt>
                <c:pt idx="106">
                  <c:v>28.85</c:v>
                </c:pt>
                <c:pt idx="107">
                  <c:v>31.36</c:v>
                </c:pt>
                <c:pt idx="108">
                  <c:v>33.799999999999997</c:v>
                </c:pt>
                <c:pt idx="109">
                  <c:v>36.159999999999997</c:v>
                </c:pt>
                <c:pt idx="110">
                  <c:v>38.44</c:v>
                </c:pt>
                <c:pt idx="111">
                  <c:v>40.630000000000003</c:v>
                </c:pt>
                <c:pt idx="112">
                  <c:v>42.75</c:v>
                </c:pt>
                <c:pt idx="113">
                  <c:v>46.73</c:v>
                </c:pt>
                <c:pt idx="114">
                  <c:v>50.43</c:v>
                </c:pt>
                <c:pt idx="115">
                  <c:v>53.87</c:v>
                </c:pt>
                <c:pt idx="116">
                  <c:v>57.07</c:v>
                </c:pt>
                <c:pt idx="117">
                  <c:v>60.08</c:v>
                </c:pt>
                <c:pt idx="118">
                  <c:v>62.9</c:v>
                </c:pt>
                <c:pt idx="119">
                  <c:v>68.040000000000006</c:v>
                </c:pt>
                <c:pt idx="120">
                  <c:v>72.59</c:v>
                </c:pt>
                <c:pt idx="121">
                  <c:v>76.599999999999994</c:v>
                </c:pt>
                <c:pt idx="122">
                  <c:v>80.150000000000006</c:v>
                </c:pt>
                <c:pt idx="123">
                  <c:v>83.27</c:v>
                </c:pt>
                <c:pt idx="124">
                  <c:v>86.04</c:v>
                </c:pt>
                <c:pt idx="125">
                  <c:v>88.49</c:v>
                </c:pt>
                <c:pt idx="126">
                  <c:v>90.66</c:v>
                </c:pt>
                <c:pt idx="127">
                  <c:v>92.6</c:v>
                </c:pt>
                <c:pt idx="128">
                  <c:v>94.34</c:v>
                </c:pt>
                <c:pt idx="129">
                  <c:v>95.9</c:v>
                </c:pt>
                <c:pt idx="130">
                  <c:v>98.55</c:v>
                </c:pt>
                <c:pt idx="131">
                  <c:v>101.2</c:v>
                </c:pt>
                <c:pt idx="132">
                  <c:v>103.3</c:v>
                </c:pt>
                <c:pt idx="133">
                  <c:v>104.9</c:v>
                </c:pt>
                <c:pt idx="134">
                  <c:v>106.1</c:v>
                </c:pt>
                <c:pt idx="135">
                  <c:v>107.1</c:v>
                </c:pt>
                <c:pt idx="136">
                  <c:v>107.8</c:v>
                </c:pt>
                <c:pt idx="137">
                  <c:v>109</c:v>
                </c:pt>
                <c:pt idx="138">
                  <c:v>110.2</c:v>
                </c:pt>
                <c:pt idx="139">
                  <c:v>111</c:v>
                </c:pt>
                <c:pt idx="140">
                  <c:v>111.1</c:v>
                </c:pt>
                <c:pt idx="141">
                  <c:v>111</c:v>
                </c:pt>
                <c:pt idx="142">
                  <c:v>110.8</c:v>
                </c:pt>
                <c:pt idx="143">
                  <c:v>110.5</c:v>
                </c:pt>
                <c:pt idx="144">
                  <c:v>110</c:v>
                </c:pt>
                <c:pt idx="145">
                  <c:v>109</c:v>
                </c:pt>
                <c:pt idx="146">
                  <c:v>107.7</c:v>
                </c:pt>
                <c:pt idx="147">
                  <c:v>106.4</c:v>
                </c:pt>
                <c:pt idx="148">
                  <c:v>105</c:v>
                </c:pt>
                <c:pt idx="149">
                  <c:v>103.6</c:v>
                </c:pt>
                <c:pt idx="150">
                  <c:v>102.2</c:v>
                </c:pt>
                <c:pt idx="151">
                  <c:v>100.9</c:v>
                </c:pt>
                <c:pt idx="152">
                  <c:v>99.51</c:v>
                </c:pt>
                <c:pt idx="153">
                  <c:v>98.19</c:v>
                </c:pt>
                <c:pt idx="154">
                  <c:v>96.9</c:v>
                </c:pt>
                <c:pt idx="155">
                  <c:v>95.64</c:v>
                </c:pt>
                <c:pt idx="156">
                  <c:v>93.24</c:v>
                </c:pt>
                <c:pt idx="157">
                  <c:v>90.43</c:v>
                </c:pt>
                <c:pt idx="158">
                  <c:v>87.81</c:v>
                </c:pt>
                <c:pt idx="159">
                  <c:v>85.37</c:v>
                </c:pt>
                <c:pt idx="160">
                  <c:v>83.08</c:v>
                </c:pt>
                <c:pt idx="161">
                  <c:v>80.92</c:v>
                </c:pt>
                <c:pt idx="162">
                  <c:v>78.88</c:v>
                </c:pt>
                <c:pt idx="163">
                  <c:v>76.94</c:v>
                </c:pt>
                <c:pt idx="164">
                  <c:v>75.09</c:v>
                </c:pt>
                <c:pt idx="165">
                  <c:v>71.59</c:v>
                </c:pt>
                <c:pt idx="166">
                  <c:v>68.3</c:v>
                </c:pt>
                <c:pt idx="167">
                  <c:v>65.150000000000006</c:v>
                </c:pt>
                <c:pt idx="168">
                  <c:v>62.18</c:v>
                </c:pt>
                <c:pt idx="169">
                  <c:v>59.51</c:v>
                </c:pt>
                <c:pt idx="170">
                  <c:v>57.08</c:v>
                </c:pt>
                <c:pt idx="171">
                  <c:v>52.85</c:v>
                </c:pt>
                <c:pt idx="172">
                  <c:v>49.29</c:v>
                </c:pt>
                <c:pt idx="173">
                  <c:v>46.25</c:v>
                </c:pt>
                <c:pt idx="174">
                  <c:v>43.63</c:v>
                </c:pt>
                <c:pt idx="175">
                  <c:v>41.34</c:v>
                </c:pt>
                <c:pt idx="176">
                  <c:v>39.32</c:v>
                </c:pt>
                <c:pt idx="177">
                  <c:v>37.53</c:v>
                </c:pt>
                <c:pt idx="178">
                  <c:v>35.93</c:v>
                </c:pt>
                <c:pt idx="179">
                  <c:v>34.5</c:v>
                </c:pt>
                <c:pt idx="180">
                  <c:v>33.200000000000003</c:v>
                </c:pt>
                <c:pt idx="181">
                  <c:v>32.020000000000003</c:v>
                </c:pt>
                <c:pt idx="182">
                  <c:v>29.95</c:v>
                </c:pt>
                <c:pt idx="183">
                  <c:v>27.81</c:v>
                </c:pt>
                <c:pt idx="184">
                  <c:v>26.05</c:v>
                </c:pt>
                <c:pt idx="185">
                  <c:v>24.56</c:v>
                </c:pt>
                <c:pt idx="186">
                  <c:v>23.29</c:v>
                </c:pt>
                <c:pt idx="187">
                  <c:v>22.2</c:v>
                </c:pt>
                <c:pt idx="188">
                  <c:v>21.24</c:v>
                </c:pt>
                <c:pt idx="189">
                  <c:v>20.41</c:v>
                </c:pt>
                <c:pt idx="190">
                  <c:v>19.670000000000002</c:v>
                </c:pt>
                <c:pt idx="191">
                  <c:v>18.41</c:v>
                </c:pt>
                <c:pt idx="192">
                  <c:v>17.37</c:v>
                </c:pt>
                <c:pt idx="193">
                  <c:v>16.52</c:v>
                </c:pt>
                <c:pt idx="194">
                  <c:v>15.8</c:v>
                </c:pt>
                <c:pt idx="195">
                  <c:v>15.19</c:v>
                </c:pt>
                <c:pt idx="196">
                  <c:v>14.66</c:v>
                </c:pt>
                <c:pt idx="197">
                  <c:v>13.81</c:v>
                </c:pt>
                <c:pt idx="198">
                  <c:v>13.15</c:v>
                </c:pt>
                <c:pt idx="199">
                  <c:v>12.62</c:v>
                </c:pt>
                <c:pt idx="200">
                  <c:v>12.19</c:v>
                </c:pt>
                <c:pt idx="201">
                  <c:v>11.85</c:v>
                </c:pt>
                <c:pt idx="202">
                  <c:v>11.55</c:v>
                </c:pt>
                <c:pt idx="203">
                  <c:v>11.31</c:v>
                </c:pt>
                <c:pt idx="204">
                  <c:v>11.1</c:v>
                </c:pt>
                <c:pt idx="205">
                  <c:v>10.93</c:v>
                </c:pt>
                <c:pt idx="206">
                  <c:v>10.78</c:v>
                </c:pt>
                <c:pt idx="207">
                  <c:v>10.64</c:v>
                </c:pt>
                <c:pt idx="208">
                  <c:v>10.63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FEDB-4424-822B-4720530CA344}"/>
            </c:ext>
          </c:extLst>
        </c:ser>
        <c:ser>
          <c:idx val="1"/>
          <c:order val="1"/>
          <c:tx>
            <c:v>dE/dxNucl</c:v>
          </c:tx>
          <c:spPr>
            <a:ln>
              <a:solidFill>
                <a:srgbClr val="0000FF"/>
              </a:solidFill>
            </a:ln>
          </c:spPr>
          <c:marker>
            <c:symbol val="none"/>
          </c:marker>
          <c:xVal>
            <c:numRef>
              <c:f>srim181Ta_Mylar!$D$20:$D$228</c:f>
              <c:numCache>
                <c:formatCode>0.00000</c:formatCode>
                <c:ptCount val="209"/>
                <c:pt idx="0">
                  <c:v>1.1049723756906078E-5</c:v>
                </c:pt>
                <c:pt idx="1">
                  <c:v>1.2430939226519336E-5</c:v>
                </c:pt>
                <c:pt idx="2">
                  <c:v>1.3812154696132597E-5</c:v>
                </c:pt>
                <c:pt idx="3">
                  <c:v>1.5193370165745856E-5</c:v>
                </c:pt>
                <c:pt idx="4">
                  <c:v>1.6574585635359117E-5</c:v>
                </c:pt>
                <c:pt idx="5">
                  <c:v>1.7955801104972374E-5</c:v>
                </c:pt>
                <c:pt idx="6">
                  <c:v>1.9337016574585635E-5</c:v>
                </c:pt>
                <c:pt idx="7">
                  <c:v>2.0718232044198896E-5</c:v>
                </c:pt>
                <c:pt idx="8">
                  <c:v>2.2099447513812157E-5</c:v>
                </c:pt>
                <c:pt idx="9">
                  <c:v>2.4861878453038672E-5</c:v>
                </c:pt>
                <c:pt idx="10">
                  <c:v>2.7624309392265193E-5</c:v>
                </c:pt>
                <c:pt idx="11">
                  <c:v>3.0386740331491712E-5</c:v>
                </c:pt>
                <c:pt idx="12">
                  <c:v>3.3149171270718233E-5</c:v>
                </c:pt>
                <c:pt idx="13">
                  <c:v>3.5911602209944748E-5</c:v>
                </c:pt>
                <c:pt idx="14">
                  <c:v>3.867403314917127E-5</c:v>
                </c:pt>
                <c:pt idx="15">
                  <c:v>4.4198895027624314E-5</c:v>
                </c:pt>
                <c:pt idx="16">
                  <c:v>4.9723756906077343E-5</c:v>
                </c:pt>
                <c:pt idx="17">
                  <c:v>5.5248618784530387E-5</c:v>
                </c:pt>
                <c:pt idx="18">
                  <c:v>6.0773480662983424E-5</c:v>
                </c:pt>
                <c:pt idx="19">
                  <c:v>6.6298342541436467E-5</c:v>
                </c:pt>
                <c:pt idx="20">
                  <c:v>7.1823204419889497E-5</c:v>
                </c:pt>
                <c:pt idx="21">
                  <c:v>7.734806629834254E-5</c:v>
                </c:pt>
                <c:pt idx="22">
                  <c:v>8.2872928176795584E-5</c:v>
                </c:pt>
                <c:pt idx="23">
                  <c:v>8.8397790055248627E-5</c:v>
                </c:pt>
                <c:pt idx="24">
                  <c:v>9.3922651933701671E-5</c:v>
                </c:pt>
                <c:pt idx="25">
                  <c:v>9.9447513812154687E-5</c:v>
                </c:pt>
                <c:pt idx="26">
                  <c:v>1.1049723756906077E-4</c:v>
                </c:pt>
                <c:pt idx="27">
                  <c:v>1.2430939226519336E-4</c:v>
                </c:pt>
                <c:pt idx="28">
                  <c:v>1.3812154696132598E-4</c:v>
                </c:pt>
                <c:pt idx="29">
                  <c:v>1.5193370165745857E-4</c:v>
                </c:pt>
                <c:pt idx="30">
                  <c:v>1.6574585635359117E-4</c:v>
                </c:pt>
                <c:pt idx="31">
                  <c:v>1.7955801104972376E-4</c:v>
                </c:pt>
                <c:pt idx="32">
                  <c:v>1.9337016574585638E-4</c:v>
                </c:pt>
                <c:pt idx="33">
                  <c:v>2.0718232044198895E-4</c:v>
                </c:pt>
                <c:pt idx="34">
                  <c:v>2.2099447513812155E-4</c:v>
                </c:pt>
                <c:pt idx="35">
                  <c:v>2.4861878453038671E-4</c:v>
                </c:pt>
                <c:pt idx="36">
                  <c:v>2.7624309392265195E-4</c:v>
                </c:pt>
                <c:pt idx="37">
                  <c:v>3.0386740331491714E-4</c:v>
                </c:pt>
                <c:pt idx="38">
                  <c:v>3.3149171270718233E-4</c:v>
                </c:pt>
                <c:pt idx="39">
                  <c:v>3.5911602209944752E-4</c:v>
                </c:pt>
                <c:pt idx="40">
                  <c:v>3.8674033149171277E-4</c:v>
                </c:pt>
                <c:pt idx="41">
                  <c:v>4.419889502762431E-4</c:v>
                </c:pt>
                <c:pt idx="42">
                  <c:v>4.9723756906077342E-4</c:v>
                </c:pt>
                <c:pt idx="43">
                  <c:v>5.5248618784530391E-4</c:v>
                </c:pt>
                <c:pt idx="44">
                  <c:v>6.0773480662983429E-4</c:v>
                </c:pt>
                <c:pt idx="45">
                  <c:v>6.6298342541436467E-4</c:v>
                </c:pt>
                <c:pt idx="46">
                  <c:v>7.1823204419889505E-4</c:v>
                </c:pt>
                <c:pt idx="47">
                  <c:v>7.7348066298342554E-4</c:v>
                </c:pt>
                <c:pt idx="48">
                  <c:v>8.2872928176795581E-4</c:v>
                </c:pt>
                <c:pt idx="49">
                  <c:v>8.8397790055248619E-4</c:v>
                </c:pt>
                <c:pt idx="50">
                  <c:v>9.3922651933701668E-4</c:v>
                </c:pt>
                <c:pt idx="51">
                  <c:v>9.9447513812154684E-4</c:v>
                </c:pt>
                <c:pt idx="52">
                  <c:v>1.1049723756906078E-3</c:v>
                </c:pt>
                <c:pt idx="53">
                  <c:v>1.2430939226519338E-3</c:v>
                </c:pt>
                <c:pt idx="54">
                  <c:v>1.3812154696132596E-3</c:v>
                </c:pt>
                <c:pt idx="55">
                  <c:v>1.5193370165745858E-3</c:v>
                </c:pt>
                <c:pt idx="56">
                  <c:v>1.6574585635359116E-3</c:v>
                </c:pt>
                <c:pt idx="57">
                  <c:v>1.7955801104972376E-3</c:v>
                </c:pt>
                <c:pt idx="58">
                  <c:v>1.9337016574585634E-3</c:v>
                </c:pt>
                <c:pt idx="59">
                  <c:v>2.0718232044198894E-3</c:v>
                </c:pt>
                <c:pt idx="60">
                  <c:v>2.2099447513812156E-3</c:v>
                </c:pt>
                <c:pt idx="61">
                  <c:v>2.4861878453038676E-3</c:v>
                </c:pt>
                <c:pt idx="62">
                  <c:v>2.7624309392265192E-3</c:v>
                </c:pt>
                <c:pt idx="63">
                  <c:v>3.0386740331491717E-3</c:v>
                </c:pt>
                <c:pt idx="64">
                  <c:v>3.3149171270718232E-3</c:v>
                </c:pt>
                <c:pt idx="65">
                  <c:v>3.5911602209944752E-3</c:v>
                </c:pt>
                <c:pt idx="66">
                  <c:v>3.8674033149171268E-3</c:v>
                </c:pt>
                <c:pt idx="67">
                  <c:v>4.4198895027624313E-3</c:v>
                </c:pt>
                <c:pt idx="68">
                  <c:v>4.9723756906077353E-3</c:v>
                </c:pt>
                <c:pt idx="69" formatCode="0.000">
                  <c:v>5.5248618784530384E-3</c:v>
                </c:pt>
                <c:pt idx="70" formatCode="0.000">
                  <c:v>6.0773480662983433E-3</c:v>
                </c:pt>
                <c:pt idx="71" formatCode="0.000">
                  <c:v>6.6298342541436465E-3</c:v>
                </c:pt>
                <c:pt idx="72" formatCode="0.000">
                  <c:v>7.1823204419889505E-3</c:v>
                </c:pt>
                <c:pt idx="73" formatCode="0.000">
                  <c:v>7.7348066298342536E-3</c:v>
                </c:pt>
                <c:pt idx="74" formatCode="0.000">
                  <c:v>8.2872928176795577E-3</c:v>
                </c:pt>
                <c:pt idx="75" formatCode="0.000">
                  <c:v>8.8397790055248626E-3</c:v>
                </c:pt>
                <c:pt idx="76" formatCode="0.000">
                  <c:v>9.3922651933701657E-3</c:v>
                </c:pt>
                <c:pt idx="77" formatCode="0.000">
                  <c:v>9.9447513812154706E-3</c:v>
                </c:pt>
                <c:pt idx="78" formatCode="0.000">
                  <c:v>1.1049723756906077E-2</c:v>
                </c:pt>
                <c:pt idx="79" formatCode="0.000">
                  <c:v>1.2430939226519336E-2</c:v>
                </c:pt>
                <c:pt idx="80" formatCode="0.000">
                  <c:v>1.3812154696132596E-2</c:v>
                </c:pt>
                <c:pt idx="81" formatCode="0.000">
                  <c:v>1.5193370165745856E-2</c:v>
                </c:pt>
                <c:pt idx="82" formatCode="0.000">
                  <c:v>1.6574585635359115E-2</c:v>
                </c:pt>
                <c:pt idx="83" formatCode="0.000">
                  <c:v>1.7955801104972375E-2</c:v>
                </c:pt>
                <c:pt idx="84" formatCode="0.000">
                  <c:v>1.9337016574585635E-2</c:v>
                </c:pt>
                <c:pt idx="85" formatCode="0.000">
                  <c:v>2.0718232044198894E-2</c:v>
                </c:pt>
                <c:pt idx="86" formatCode="0.000">
                  <c:v>2.2099447513812154E-2</c:v>
                </c:pt>
                <c:pt idx="87" formatCode="0.000">
                  <c:v>2.4861878453038673E-2</c:v>
                </c:pt>
                <c:pt idx="88" formatCode="0.000">
                  <c:v>2.7624309392265192E-2</c:v>
                </c:pt>
                <c:pt idx="89" formatCode="0.000">
                  <c:v>3.0386740331491711E-2</c:v>
                </c:pt>
                <c:pt idx="90" formatCode="0.000">
                  <c:v>3.3149171270718231E-2</c:v>
                </c:pt>
                <c:pt idx="91" formatCode="0.000">
                  <c:v>3.591160220994475E-2</c:v>
                </c:pt>
                <c:pt idx="92" formatCode="0.000">
                  <c:v>3.8674033149171269E-2</c:v>
                </c:pt>
                <c:pt idx="93" formatCode="0.000">
                  <c:v>4.4198895027624308E-2</c:v>
                </c:pt>
                <c:pt idx="94" formatCode="0.000">
                  <c:v>4.9723756906077346E-2</c:v>
                </c:pt>
                <c:pt idx="95" formatCode="0.000">
                  <c:v>5.5248618784530384E-2</c:v>
                </c:pt>
                <c:pt idx="96" formatCode="0.000">
                  <c:v>6.0773480662983423E-2</c:v>
                </c:pt>
                <c:pt idx="97" formatCode="0.000">
                  <c:v>6.6298342541436461E-2</c:v>
                </c:pt>
                <c:pt idx="98" formatCode="0.000">
                  <c:v>7.18232044198895E-2</c:v>
                </c:pt>
                <c:pt idx="99" formatCode="0.000">
                  <c:v>7.7348066298342538E-2</c:v>
                </c:pt>
                <c:pt idx="100" formatCode="0.000">
                  <c:v>8.2872928176795577E-2</c:v>
                </c:pt>
                <c:pt idx="101" formatCode="0.000">
                  <c:v>8.8397790055248615E-2</c:v>
                </c:pt>
                <c:pt idx="102" formatCode="0.000">
                  <c:v>9.3922651933701654E-2</c:v>
                </c:pt>
                <c:pt idx="103" formatCode="0.000">
                  <c:v>9.9447513812154692E-2</c:v>
                </c:pt>
                <c:pt idx="104" formatCode="0.000">
                  <c:v>0.11049723756906077</c:v>
                </c:pt>
                <c:pt idx="105" formatCode="0.000">
                  <c:v>0.12430939226519337</c:v>
                </c:pt>
                <c:pt idx="106" formatCode="0.000">
                  <c:v>0.13812154696132597</c:v>
                </c:pt>
                <c:pt idx="107" formatCode="0.000">
                  <c:v>0.15193370165745856</c:v>
                </c:pt>
                <c:pt idx="108" formatCode="0.000">
                  <c:v>0.16574585635359115</c:v>
                </c:pt>
                <c:pt idx="109" formatCode="0.000">
                  <c:v>0.17955801104972377</c:v>
                </c:pt>
                <c:pt idx="110" formatCode="0.000">
                  <c:v>0.19337016574585636</c:v>
                </c:pt>
                <c:pt idx="111" formatCode="0.000">
                  <c:v>0.20718232044198895</c:v>
                </c:pt>
                <c:pt idx="112" formatCode="0.000">
                  <c:v>0.22099447513812154</c:v>
                </c:pt>
                <c:pt idx="113" formatCode="0.000">
                  <c:v>0.24861878453038674</c:v>
                </c:pt>
                <c:pt idx="114" formatCode="0.000">
                  <c:v>0.27624309392265195</c:v>
                </c:pt>
                <c:pt idx="115" formatCode="0.000">
                  <c:v>0.30386740331491713</c:v>
                </c:pt>
                <c:pt idx="116" formatCode="0.000">
                  <c:v>0.33149171270718231</c:v>
                </c:pt>
                <c:pt idx="117" formatCode="0.000">
                  <c:v>0.35911602209944754</c:v>
                </c:pt>
                <c:pt idx="118" formatCode="0.000">
                  <c:v>0.38674033149171272</c:v>
                </c:pt>
                <c:pt idx="119" formatCode="0.000">
                  <c:v>0.44198895027624308</c:v>
                </c:pt>
                <c:pt idx="120" formatCode="0.000">
                  <c:v>0.49723756906077349</c:v>
                </c:pt>
                <c:pt idx="121" formatCode="0.000">
                  <c:v>0.5524861878453039</c:v>
                </c:pt>
                <c:pt idx="122" formatCode="0.000">
                  <c:v>0.60773480662983426</c:v>
                </c:pt>
                <c:pt idx="123" formatCode="0.000">
                  <c:v>0.66298342541436461</c:v>
                </c:pt>
                <c:pt idx="124" formatCode="0.000">
                  <c:v>0.71823204419889508</c:v>
                </c:pt>
                <c:pt idx="125" formatCode="0.000">
                  <c:v>0.77348066298342544</c:v>
                </c:pt>
                <c:pt idx="126" formatCode="0.000">
                  <c:v>0.82872928176795579</c:v>
                </c:pt>
                <c:pt idx="127" formatCode="0.000">
                  <c:v>0.88397790055248615</c:v>
                </c:pt>
                <c:pt idx="128" formatCode="0.000">
                  <c:v>0.93922651933701662</c:v>
                </c:pt>
                <c:pt idx="129" formatCode="0.000">
                  <c:v>0.99447513812154698</c:v>
                </c:pt>
                <c:pt idx="130" formatCode="0.000">
                  <c:v>1.1049723756906078</c:v>
                </c:pt>
                <c:pt idx="131" formatCode="0.000">
                  <c:v>1.2430939226519337</c:v>
                </c:pt>
                <c:pt idx="132" formatCode="0.000">
                  <c:v>1.3812154696132597</c:v>
                </c:pt>
                <c:pt idx="133" formatCode="0.000">
                  <c:v>1.5193370165745856</c:v>
                </c:pt>
                <c:pt idx="134" formatCode="0.000">
                  <c:v>1.6574585635359116</c:v>
                </c:pt>
                <c:pt idx="135" formatCode="0.000">
                  <c:v>1.7955801104972375</c:v>
                </c:pt>
                <c:pt idx="136" formatCode="0.000">
                  <c:v>1.9337016574585635</c:v>
                </c:pt>
                <c:pt idx="137" formatCode="0.000">
                  <c:v>2.0718232044198897</c:v>
                </c:pt>
                <c:pt idx="138" formatCode="0.000">
                  <c:v>2.2099447513812156</c:v>
                </c:pt>
                <c:pt idx="139" formatCode="0.000">
                  <c:v>2.4861878453038675</c:v>
                </c:pt>
                <c:pt idx="140" formatCode="0.000">
                  <c:v>2.7624309392265194</c:v>
                </c:pt>
                <c:pt idx="141" formatCode="0.000">
                  <c:v>3.0386740331491713</c:v>
                </c:pt>
                <c:pt idx="142" formatCode="0.000">
                  <c:v>3.3149171270718232</c:v>
                </c:pt>
                <c:pt idx="143" formatCode="0.000">
                  <c:v>3.5911602209944751</c:v>
                </c:pt>
                <c:pt idx="144" formatCode="0.000">
                  <c:v>3.867403314917127</c:v>
                </c:pt>
                <c:pt idx="145" formatCode="0.000">
                  <c:v>4.4198895027624312</c:v>
                </c:pt>
                <c:pt idx="146" formatCode="0.000">
                  <c:v>4.972375690607735</c:v>
                </c:pt>
                <c:pt idx="147" formatCode="0.000">
                  <c:v>5.5248618784530388</c:v>
                </c:pt>
                <c:pt idx="148" formatCode="0.000">
                  <c:v>6.0773480662983426</c:v>
                </c:pt>
                <c:pt idx="149" formatCode="0.000">
                  <c:v>6.6298342541436464</c:v>
                </c:pt>
                <c:pt idx="150" formatCode="0.000">
                  <c:v>7.1823204419889501</c:v>
                </c:pt>
                <c:pt idx="151" formatCode="0.000">
                  <c:v>7.7348066298342539</c:v>
                </c:pt>
                <c:pt idx="152" formatCode="0.000">
                  <c:v>8.2872928176795586</c:v>
                </c:pt>
                <c:pt idx="153" formatCode="0.000">
                  <c:v>8.8397790055248624</c:v>
                </c:pt>
                <c:pt idx="154" formatCode="0.000">
                  <c:v>9.3922651933701662</c:v>
                </c:pt>
                <c:pt idx="155" formatCode="0.000">
                  <c:v>9.94475138121547</c:v>
                </c:pt>
                <c:pt idx="156" formatCode="0.000">
                  <c:v>11.049723756906078</c:v>
                </c:pt>
                <c:pt idx="157" formatCode="0.000">
                  <c:v>12.430939226519337</c:v>
                </c:pt>
                <c:pt idx="158" formatCode="0.000">
                  <c:v>13.812154696132596</c:v>
                </c:pt>
                <c:pt idx="159" formatCode="0.000">
                  <c:v>15.193370165745856</c:v>
                </c:pt>
                <c:pt idx="160" formatCode="0.000">
                  <c:v>16.574585635359117</c:v>
                </c:pt>
                <c:pt idx="161" formatCode="0.000">
                  <c:v>17.955801104972377</c:v>
                </c:pt>
                <c:pt idx="162" formatCode="0.000">
                  <c:v>19.337016574585636</c:v>
                </c:pt>
                <c:pt idx="163" formatCode="0.000">
                  <c:v>20.718232044198896</c:v>
                </c:pt>
                <c:pt idx="164" formatCode="0.000">
                  <c:v>22.099447513812155</c:v>
                </c:pt>
                <c:pt idx="165" formatCode="0.000">
                  <c:v>24.861878453038674</c:v>
                </c:pt>
                <c:pt idx="166" formatCode="0.000">
                  <c:v>27.624309392265193</c:v>
                </c:pt>
                <c:pt idx="167" formatCode="0.000">
                  <c:v>30.386740331491712</c:v>
                </c:pt>
                <c:pt idx="168" formatCode="0.000">
                  <c:v>33.149171270718234</c:v>
                </c:pt>
                <c:pt idx="169" formatCode="0.000">
                  <c:v>35.911602209944753</c:v>
                </c:pt>
                <c:pt idx="170" formatCode="0.000">
                  <c:v>38.674033149171272</c:v>
                </c:pt>
                <c:pt idx="171" formatCode="0.000">
                  <c:v>44.19889502762431</c:v>
                </c:pt>
                <c:pt idx="172" formatCode="0.000">
                  <c:v>49.723756906077348</c:v>
                </c:pt>
                <c:pt idx="173" formatCode="0.000">
                  <c:v>55.248618784530386</c:v>
                </c:pt>
                <c:pt idx="174" formatCode="0.000">
                  <c:v>60.773480662983424</c:v>
                </c:pt>
                <c:pt idx="175" formatCode="0.000">
                  <c:v>66.298342541436469</c:v>
                </c:pt>
                <c:pt idx="176" formatCode="0.000">
                  <c:v>71.823204419889507</c:v>
                </c:pt>
                <c:pt idx="177" formatCode="0.000">
                  <c:v>77.348066298342545</c:v>
                </c:pt>
                <c:pt idx="178" formatCode="0.000">
                  <c:v>82.872928176795583</c:v>
                </c:pt>
                <c:pt idx="179" formatCode="0.000">
                  <c:v>88.39779005524862</c:v>
                </c:pt>
                <c:pt idx="180" formatCode="0.000">
                  <c:v>93.922651933701658</c:v>
                </c:pt>
                <c:pt idx="181" formatCode="0.000">
                  <c:v>99.447513812154696</c:v>
                </c:pt>
                <c:pt idx="182" formatCode="0.000">
                  <c:v>110.49723756906077</c:v>
                </c:pt>
                <c:pt idx="183" formatCode="0.000">
                  <c:v>124.30939226519337</c:v>
                </c:pt>
                <c:pt idx="184" formatCode="0.000">
                  <c:v>138.12154696132598</c:v>
                </c:pt>
                <c:pt idx="185" formatCode="0.000">
                  <c:v>151.93370165745856</c:v>
                </c:pt>
                <c:pt idx="186" formatCode="0.000">
                  <c:v>165.74585635359117</c:v>
                </c:pt>
                <c:pt idx="187" formatCode="0.000">
                  <c:v>179.55801104972375</c:v>
                </c:pt>
                <c:pt idx="188" formatCode="0.000">
                  <c:v>193.37016574585635</c:v>
                </c:pt>
                <c:pt idx="189" formatCode="0.000">
                  <c:v>207.18232044198896</c:v>
                </c:pt>
                <c:pt idx="190" formatCode="0.000">
                  <c:v>220.99447513812154</c:v>
                </c:pt>
                <c:pt idx="191" formatCode="0.000">
                  <c:v>248.61878453038673</c:v>
                </c:pt>
                <c:pt idx="192" formatCode="0.000">
                  <c:v>276.24309392265195</c:v>
                </c:pt>
                <c:pt idx="193" formatCode="0.000">
                  <c:v>303.86740331491711</c:v>
                </c:pt>
                <c:pt idx="194" formatCode="0.000">
                  <c:v>331.49171270718233</c:v>
                </c:pt>
                <c:pt idx="195" formatCode="0.000">
                  <c:v>359.11602209944749</c:v>
                </c:pt>
                <c:pt idx="196" formatCode="0.000">
                  <c:v>386.74033149171271</c:v>
                </c:pt>
                <c:pt idx="197" formatCode="0.000">
                  <c:v>441.98895027624309</c:v>
                </c:pt>
                <c:pt idx="198" formatCode="0.000">
                  <c:v>497.23756906077347</c:v>
                </c:pt>
                <c:pt idx="199" formatCode="0.000">
                  <c:v>552.4861878453039</c:v>
                </c:pt>
                <c:pt idx="200" formatCode="0.000">
                  <c:v>607.73480662983422</c:v>
                </c:pt>
                <c:pt idx="201" formatCode="0.000">
                  <c:v>662.98342541436466</c:v>
                </c:pt>
                <c:pt idx="202" formatCode="0.000">
                  <c:v>718.23204419889498</c:v>
                </c:pt>
                <c:pt idx="203" formatCode="0.000">
                  <c:v>773.48066298342542</c:v>
                </c:pt>
                <c:pt idx="204" formatCode="0.000">
                  <c:v>828.72928176795585</c:v>
                </c:pt>
                <c:pt idx="205" formatCode="0.000">
                  <c:v>883.97790055248618</c:v>
                </c:pt>
                <c:pt idx="206" formatCode="0.000">
                  <c:v>939.22651933701661</c:v>
                </c:pt>
                <c:pt idx="207" formatCode="0.000">
                  <c:v>994.47513812154693</c:v>
                </c:pt>
                <c:pt idx="208" formatCode="0.000">
                  <c:v>1000</c:v>
                </c:pt>
              </c:numCache>
            </c:numRef>
          </c:xVal>
          <c:yVal>
            <c:numRef>
              <c:f>srim181Ta_Mylar!$F$20:$F$228</c:f>
              <c:numCache>
                <c:formatCode>0.000E+00</c:formatCode>
                <c:ptCount val="209"/>
                <c:pt idx="0">
                  <c:v>3.5289999999999999</c:v>
                </c:pt>
                <c:pt idx="1">
                  <c:v>3.74</c:v>
                </c:pt>
                <c:pt idx="2">
                  <c:v>3.9369999999999998</c:v>
                </c:pt>
                <c:pt idx="3">
                  <c:v>4.1219999999999999</c:v>
                </c:pt>
                <c:pt idx="4">
                  <c:v>4.2960000000000003</c:v>
                </c:pt>
                <c:pt idx="5">
                  <c:v>4.4610000000000003</c:v>
                </c:pt>
                <c:pt idx="6">
                  <c:v>4.6180000000000003</c:v>
                </c:pt>
                <c:pt idx="7">
                  <c:v>4.7670000000000003</c:v>
                </c:pt>
                <c:pt idx="8">
                  <c:v>4.9089999999999998</c:v>
                </c:pt>
                <c:pt idx="9">
                  <c:v>5.1769999999999996</c:v>
                </c:pt>
                <c:pt idx="10">
                  <c:v>5.4240000000000004</c:v>
                </c:pt>
                <c:pt idx="11">
                  <c:v>5.6539999999999999</c:v>
                </c:pt>
                <c:pt idx="12">
                  <c:v>5.87</c:v>
                </c:pt>
                <c:pt idx="13">
                  <c:v>6.0720000000000001</c:v>
                </c:pt>
                <c:pt idx="14">
                  <c:v>6.2629999999999999</c:v>
                </c:pt>
                <c:pt idx="15">
                  <c:v>6.6159999999999997</c:v>
                </c:pt>
                <c:pt idx="16">
                  <c:v>6.9349999999999996</c:v>
                </c:pt>
                <c:pt idx="17">
                  <c:v>7.2270000000000003</c:v>
                </c:pt>
                <c:pt idx="18">
                  <c:v>7.4960000000000004</c:v>
                </c:pt>
                <c:pt idx="19">
                  <c:v>7.7460000000000004</c:v>
                </c:pt>
                <c:pt idx="20">
                  <c:v>7.9779999999999998</c:v>
                </c:pt>
                <c:pt idx="21">
                  <c:v>8.1959999999999997</c:v>
                </c:pt>
                <c:pt idx="22">
                  <c:v>8.4</c:v>
                </c:pt>
                <c:pt idx="23">
                  <c:v>8.593</c:v>
                </c:pt>
                <c:pt idx="24">
                  <c:v>8.7750000000000004</c:v>
                </c:pt>
                <c:pt idx="25">
                  <c:v>8.9469999999999992</c:v>
                </c:pt>
                <c:pt idx="26">
                  <c:v>9.2680000000000007</c:v>
                </c:pt>
                <c:pt idx="27">
                  <c:v>9.6280000000000001</c:v>
                </c:pt>
                <c:pt idx="28">
                  <c:v>9.9510000000000005</c:v>
                </c:pt>
                <c:pt idx="29">
                  <c:v>10.24</c:v>
                </c:pt>
                <c:pt idx="30">
                  <c:v>10.51</c:v>
                </c:pt>
                <c:pt idx="31">
                  <c:v>10.75</c:v>
                </c:pt>
                <c:pt idx="32">
                  <c:v>10.98</c:v>
                </c:pt>
                <c:pt idx="33">
                  <c:v>11.19</c:v>
                </c:pt>
                <c:pt idx="34">
                  <c:v>11.38</c:v>
                </c:pt>
                <c:pt idx="35">
                  <c:v>11.73</c:v>
                </c:pt>
                <c:pt idx="36">
                  <c:v>12.04</c:v>
                </c:pt>
                <c:pt idx="37">
                  <c:v>12.31</c:v>
                </c:pt>
                <c:pt idx="38">
                  <c:v>12.56</c:v>
                </c:pt>
                <c:pt idx="39">
                  <c:v>12.78</c:v>
                </c:pt>
                <c:pt idx="40">
                  <c:v>12.98</c:v>
                </c:pt>
                <c:pt idx="41">
                  <c:v>13.32</c:v>
                </c:pt>
                <c:pt idx="42">
                  <c:v>13.61</c:v>
                </c:pt>
                <c:pt idx="43">
                  <c:v>13.86</c:v>
                </c:pt>
                <c:pt idx="44">
                  <c:v>14.06</c:v>
                </c:pt>
                <c:pt idx="45">
                  <c:v>14.24</c:v>
                </c:pt>
                <c:pt idx="46">
                  <c:v>14.4</c:v>
                </c:pt>
                <c:pt idx="47">
                  <c:v>14.53</c:v>
                </c:pt>
                <c:pt idx="48">
                  <c:v>14.65</c:v>
                </c:pt>
                <c:pt idx="49">
                  <c:v>14.75</c:v>
                </c:pt>
                <c:pt idx="50">
                  <c:v>14.84</c:v>
                </c:pt>
                <c:pt idx="51">
                  <c:v>14.91</c:v>
                </c:pt>
                <c:pt idx="52">
                  <c:v>15.04</c:v>
                </c:pt>
                <c:pt idx="53">
                  <c:v>15.15</c:v>
                </c:pt>
                <c:pt idx="54">
                  <c:v>15.22</c:v>
                </c:pt>
                <c:pt idx="55">
                  <c:v>15.26</c:v>
                </c:pt>
                <c:pt idx="56">
                  <c:v>15.28</c:v>
                </c:pt>
                <c:pt idx="57">
                  <c:v>15.28</c:v>
                </c:pt>
                <c:pt idx="58">
                  <c:v>15.27</c:v>
                </c:pt>
                <c:pt idx="59">
                  <c:v>15.25</c:v>
                </c:pt>
                <c:pt idx="60">
                  <c:v>15.21</c:v>
                </c:pt>
                <c:pt idx="61">
                  <c:v>15.12</c:v>
                </c:pt>
                <c:pt idx="62">
                  <c:v>15.01</c:v>
                </c:pt>
                <c:pt idx="63">
                  <c:v>14.88</c:v>
                </c:pt>
                <c:pt idx="64">
                  <c:v>14.74</c:v>
                </c:pt>
                <c:pt idx="65">
                  <c:v>14.59</c:v>
                </c:pt>
                <c:pt idx="66">
                  <c:v>14.44</c:v>
                </c:pt>
                <c:pt idx="67">
                  <c:v>14.14</c:v>
                </c:pt>
                <c:pt idx="68">
                  <c:v>13.84</c:v>
                </c:pt>
                <c:pt idx="69">
                  <c:v>13.54</c:v>
                </c:pt>
                <c:pt idx="70">
                  <c:v>13.25</c:v>
                </c:pt>
                <c:pt idx="71">
                  <c:v>12.97</c:v>
                </c:pt>
                <c:pt idx="72">
                  <c:v>12.71</c:v>
                </c:pt>
                <c:pt idx="73">
                  <c:v>12.45</c:v>
                </c:pt>
                <c:pt idx="74">
                  <c:v>12.2</c:v>
                </c:pt>
                <c:pt idx="75">
                  <c:v>11.96</c:v>
                </c:pt>
                <c:pt idx="76">
                  <c:v>11.74</c:v>
                </c:pt>
                <c:pt idx="77">
                  <c:v>11.52</c:v>
                </c:pt>
                <c:pt idx="78">
                  <c:v>11.11</c:v>
                </c:pt>
                <c:pt idx="79">
                  <c:v>10.64</c:v>
                </c:pt>
                <c:pt idx="80">
                  <c:v>10.220000000000001</c:v>
                </c:pt>
                <c:pt idx="81">
                  <c:v>9.8290000000000006</c:v>
                </c:pt>
                <c:pt idx="82">
                  <c:v>9.4760000000000009</c:v>
                </c:pt>
                <c:pt idx="83">
                  <c:v>9.1509999999999998</c:v>
                </c:pt>
                <c:pt idx="84">
                  <c:v>8.8510000000000009</c:v>
                </c:pt>
                <c:pt idx="85">
                  <c:v>8.5739999999999998</c:v>
                </c:pt>
                <c:pt idx="86">
                  <c:v>8.3160000000000007</c:v>
                </c:pt>
                <c:pt idx="87">
                  <c:v>7.8520000000000003</c:v>
                </c:pt>
                <c:pt idx="88">
                  <c:v>7.4459999999999997</c:v>
                </c:pt>
                <c:pt idx="89">
                  <c:v>7.0860000000000003</c:v>
                </c:pt>
                <c:pt idx="90">
                  <c:v>6.7640000000000002</c:v>
                </c:pt>
                <c:pt idx="91">
                  <c:v>6.4749999999999996</c:v>
                </c:pt>
                <c:pt idx="92">
                  <c:v>6.2140000000000004</c:v>
                </c:pt>
                <c:pt idx="93">
                  <c:v>5.7590000000000003</c:v>
                </c:pt>
                <c:pt idx="94">
                  <c:v>5.375</c:v>
                </c:pt>
                <c:pt idx="95">
                  <c:v>5.0449999999999999</c:v>
                </c:pt>
                <c:pt idx="96">
                  <c:v>4.76</c:v>
                </c:pt>
                <c:pt idx="97">
                  <c:v>4.5090000000000003</c:v>
                </c:pt>
                <c:pt idx="98">
                  <c:v>4.2869999999999999</c:v>
                </c:pt>
                <c:pt idx="99">
                  <c:v>4.0890000000000004</c:v>
                </c:pt>
                <c:pt idx="100">
                  <c:v>3.91</c:v>
                </c:pt>
                <c:pt idx="101">
                  <c:v>3.7490000000000001</c:v>
                </c:pt>
                <c:pt idx="102">
                  <c:v>3.6019999999999999</c:v>
                </c:pt>
                <c:pt idx="103">
                  <c:v>3.468</c:v>
                </c:pt>
                <c:pt idx="104">
                  <c:v>3.2309999999999999</c:v>
                </c:pt>
                <c:pt idx="105">
                  <c:v>2.9809999999999999</c:v>
                </c:pt>
                <c:pt idx="106">
                  <c:v>2.7719999999999998</c:v>
                </c:pt>
                <c:pt idx="107">
                  <c:v>2.593</c:v>
                </c:pt>
                <c:pt idx="108">
                  <c:v>2.4380000000000002</c:v>
                </c:pt>
                <c:pt idx="109">
                  <c:v>2.3029999999999999</c:v>
                </c:pt>
                <c:pt idx="110">
                  <c:v>2.1829999999999998</c:v>
                </c:pt>
                <c:pt idx="111">
                  <c:v>2.077</c:v>
                </c:pt>
                <c:pt idx="112">
                  <c:v>1.982</c:v>
                </c:pt>
                <c:pt idx="113">
                  <c:v>1.8180000000000001</c:v>
                </c:pt>
                <c:pt idx="114">
                  <c:v>1.681</c:v>
                </c:pt>
                <c:pt idx="115">
                  <c:v>1.5649999999999999</c:v>
                </c:pt>
                <c:pt idx="116">
                  <c:v>1.466</c:v>
                </c:pt>
                <c:pt idx="117">
                  <c:v>1.38</c:v>
                </c:pt>
                <c:pt idx="118">
                  <c:v>1.304</c:v>
                </c:pt>
                <c:pt idx="119">
                  <c:v>1.177</c:v>
                </c:pt>
                <c:pt idx="120">
                  <c:v>1.075</c:v>
                </c:pt>
                <c:pt idx="121">
                  <c:v>0.98980000000000001</c:v>
                </c:pt>
                <c:pt idx="122">
                  <c:v>0.91859999999999997</c:v>
                </c:pt>
                <c:pt idx="123">
                  <c:v>0.85770000000000002</c:v>
                </c:pt>
                <c:pt idx="124">
                  <c:v>0.80510000000000004</c:v>
                </c:pt>
                <c:pt idx="125">
                  <c:v>0.75900000000000001</c:v>
                </c:pt>
                <c:pt idx="126">
                  <c:v>0.71840000000000004</c:v>
                </c:pt>
                <c:pt idx="127">
                  <c:v>0.68220000000000003</c:v>
                </c:pt>
                <c:pt idx="128">
                  <c:v>0.64980000000000004</c:v>
                </c:pt>
                <c:pt idx="129">
                  <c:v>0.62050000000000005</c:v>
                </c:pt>
                <c:pt idx="130">
                  <c:v>0.56989999999999996</c:v>
                </c:pt>
                <c:pt idx="131">
                  <c:v>0.51790000000000003</c:v>
                </c:pt>
                <c:pt idx="132">
                  <c:v>0.47520000000000001</c:v>
                </c:pt>
                <c:pt idx="133">
                  <c:v>0.4395</c:v>
                </c:pt>
                <c:pt idx="134">
                  <c:v>0.40920000000000001</c:v>
                </c:pt>
                <c:pt idx="135">
                  <c:v>0.38300000000000001</c:v>
                </c:pt>
                <c:pt idx="136">
                  <c:v>0.36020000000000002</c:v>
                </c:pt>
                <c:pt idx="137">
                  <c:v>0.3402</c:v>
                </c:pt>
                <c:pt idx="138">
                  <c:v>0.32240000000000002</c:v>
                </c:pt>
                <c:pt idx="139">
                  <c:v>0.2923</c:v>
                </c:pt>
                <c:pt idx="140">
                  <c:v>0.2676</c:v>
                </c:pt>
                <c:pt idx="141">
                  <c:v>0.247</c:v>
                </c:pt>
                <c:pt idx="142">
                  <c:v>0.22950000000000001</c:v>
                </c:pt>
                <c:pt idx="143">
                  <c:v>0.2145</c:v>
                </c:pt>
                <c:pt idx="144">
                  <c:v>0.20150000000000001</c:v>
                </c:pt>
                <c:pt idx="145">
                  <c:v>0.1799</c:v>
                </c:pt>
                <c:pt idx="146">
                  <c:v>0.16270000000000001</c:v>
                </c:pt>
                <c:pt idx="147">
                  <c:v>0.1487</c:v>
                </c:pt>
                <c:pt idx="148">
                  <c:v>0.1371</c:v>
                </c:pt>
                <c:pt idx="149">
                  <c:v>0.12720000000000001</c:v>
                </c:pt>
                <c:pt idx="150">
                  <c:v>0.1188</c:v>
                </c:pt>
                <c:pt idx="151">
                  <c:v>0.1114</c:v>
                </c:pt>
                <c:pt idx="152">
                  <c:v>0.105</c:v>
                </c:pt>
                <c:pt idx="153">
                  <c:v>9.9290000000000003E-2</c:v>
                </c:pt>
                <c:pt idx="154">
                  <c:v>9.4219999999999998E-2</c:v>
                </c:pt>
                <c:pt idx="155">
                  <c:v>8.9660000000000004E-2</c:v>
                </c:pt>
                <c:pt idx="156">
                  <c:v>8.183E-2</c:v>
                </c:pt>
                <c:pt idx="157">
                  <c:v>7.3859999999999995E-2</c:v>
                </c:pt>
                <c:pt idx="158">
                  <c:v>6.7379999999999995E-2</c:v>
                </c:pt>
                <c:pt idx="159">
                  <c:v>6.2E-2</c:v>
                </c:pt>
                <c:pt idx="160">
                  <c:v>5.7459999999999997E-2</c:v>
                </c:pt>
                <c:pt idx="161">
                  <c:v>5.3560000000000003E-2</c:v>
                </c:pt>
                <c:pt idx="162">
                  <c:v>5.0189999999999999E-2</c:v>
                </c:pt>
                <c:pt idx="163">
                  <c:v>4.7239999999999997E-2</c:v>
                </c:pt>
                <c:pt idx="164">
                  <c:v>4.4630000000000003E-2</c:v>
                </c:pt>
                <c:pt idx="165">
                  <c:v>4.0239999999999998E-2</c:v>
                </c:pt>
                <c:pt idx="166">
                  <c:v>3.6659999999999998E-2</c:v>
                </c:pt>
                <c:pt idx="167">
                  <c:v>3.3700000000000001E-2</c:v>
                </c:pt>
                <c:pt idx="168">
                  <c:v>3.1199999999999999E-2</c:v>
                </c:pt>
                <c:pt idx="169">
                  <c:v>2.9069999999999999E-2</c:v>
                </c:pt>
                <c:pt idx="170">
                  <c:v>2.7220000000000001E-2</c:v>
                </c:pt>
                <c:pt idx="171">
                  <c:v>2.4170000000000001E-2</c:v>
                </c:pt>
                <c:pt idx="172">
                  <c:v>2.1770000000000001E-2</c:v>
                </c:pt>
                <c:pt idx="173">
                  <c:v>1.9820000000000001E-2</c:v>
                </c:pt>
                <c:pt idx="174">
                  <c:v>1.8200000000000001E-2</c:v>
                </c:pt>
                <c:pt idx="175">
                  <c:v>1.6840000000000001E-2</c:v>
                </c:pt>
                <c:pt idx="176">
                  <c:v>1.567E-2</c:v>
                </c:pt>
                <c:pt idx="177">
                  <c:v>1.4670000000000001E-2</c:v>
                </c:pt>
                <c:pt idx="178">
                  <c:v>1.379E-2</c:v>
                </c:pt>
                <c:pt idx="179">
                  <c:v>1.3010000000000001E-2</c:v>
                </c:pt>
                <c:pt idx="180">
                  <c:v>1.2319999999999999E-2</c:v>
                </c:pt>
                <c:pt idx="181">
                  <c:v>1.171E-2</c:v>
                </c:pt>
                <c:pt idx="182">
                  <c:v>1.065E-2</c:v>
                </c:pt>
                <c:pt idx="183">
                  <c:v>9.5770000000000004E-3</c:v>
                </c:pt>
                <c:pt idx="184">
                  <c:v>8.7089999999999997E-3</c:v>
                </c:pt>
                <c:pt idx="185">
                  <c:v>7.9909999999999998E-3</c:v>
                </c:pt>
                <c:pt idx="186">
                  <c:v>7.3870000000000003E-3</c:v>
                </c:pt>
                <c:pt idx="187">
                  <c:v>6.8719999999999996E-3</c:v>
                </c:pt>
                <c:pt idx="188">
                  <c:v>6.4260000000000003E-3</c:v>
                </c:pt>
                <c:pt idx="189">
                  <c:v>6.0369999999999998E-3</c:v>
                </c:pt>
                <c:pt idx="190">
                  <c:v>5.6940000000000003E-3</c:v>
                </c:pt>
                <c:pt idx="191">
                  <c:v>5.117E-3</c:v>
                </c:pt>
                <c:pt idx="192">
                  <c:v>4.6499999999999996E-3</c:v>
                </c:pt>
                <c:pt idx="193">
                  <c:v>4.2640000000000004E-3</c:v>
                </c:pt>
                <c:pt idx="194">
                  <c:v>3.9399999999999999E-3</c:v>
                </c:pt>
                <c:pt idx="195">
                  <c:v>3.663E-3</c:v>
                </c:pt>
                <c:pt idx="196">
                  <c:v>3.424E-3</c:v>
                </c:pt>
                <c:pt idx="197">
                  <c:v>3.032E-3</c:v>
                </c:pt>
                <c:pt idx="198">
                  <c:v>2.7230000000000002E-3</c:v>
                </c:pt>
                <c:pt idx="199">
                  <c:v>2.4729999999999999E-3</c:v>
                </c:pt>
                <c:pt idx="200">
                  <c:v>2.2659999999999998E-3</c:v>
                </c:pt>
                <c:pt idx="201">
                  <c:v>2.0929999999999998E-3</c:v>
                </c:pt>
                <c:pt idx="202">
                  <c:v>1.9449999999999999E-3</c:v>
                </c:pt>
                <c:pt idx="203">
                  <c:v>1.817E-3</c:v>
                </c:pt>
                <c:pt idx="204">
                  <c:v>1.7060000000000001E-3</c:v>
                </c:pt>
                <c:pt idx="205">
                  <c:v>1.6080000000000001E-3</c:v>
                </c:pt>
                <c:pt idx="206">
                  <c:v>1.521E-3</c:v>
                </c:pt>
                <c:pt idx="207">
                  <c:v>1.4430000000000001E-3</c:v>
                </c:pt>
                <c:pt idx="208">
                  <c:v>1.436E-3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FEDB-4424-822B-4720530CA344}"/>
            </c:ext>
          </c:extLst>
        </c:ser>
        <c:ser>
          <c:idx val="2"/>
          <c:order val="2"/>
          <c:tx>
            <c:v>dE/dxTot</c:v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xVal>
            <c:numRef>
              <c:f>srim181Ta_Mylar!$D$20:$D$228</c:f>
              <c:numCache>
                <c:formatCode>0.00000</c:formatCode>
                <c:ptCount val="209"/>
                <c:pt idx="0">
                  <c:v>1.1049723756906078E-5</c:v>
                </c:pt>
                <c:pt idx="1">
                  <c:v>1.2430939226519336E-5</c:v>
                </c:pt>
                <c:pt idx="2">
                  <c:v>1.3812154696132597E-5</c:v>
                </c:pt>
                <c:pt idx="3">
                  <c:v>1.5193370165745856E-5</c:v>
                </c:pt>
                <c:pt idx="4">
                  <c:v>1.6574585635359117E-5</c:v>
                </c:pt>
                <c:pt idx="5">
                  <c:v>1.7955801104972374E-5</c:v>
                </c:pt>
                <c:pt idx="6">
                  <c:v>1.9337016574585635E-5</c:v>
                </c:pt>
                <c:pt idx="7">
                  <c:v>2.0718232044198896E-5</c:v>
                </c:pt>
                <c:pt idx="8">
                  <c:v>2.2099447513812157E-5</c:v>
                </c:pt>
                <c:pt idx="9">
                  <c:v>2.4861878453038672E-5</c:v>
                </c:pt>
                <c:pt idx="10">
                  <c:v>2.7624309392265193E-5</c:v>
                </c:pt>
                <c:pt idx="11">
                  <c:v>3.0386740331491712E-5</c:v>
                </c:pt>
                <c:pt idx="12">
                  <c:v>3.3149171270718233E-5</c:v>
                </c:pt>
                <c:pt idx="13">
                  <c:v>3.5911602209944748E-5</c:v>
                </c:pt>
                <c:pt idx="14">
                  <c:v>3.867403314917127E-5</c:v>
                </c:pt>
                <c:pt idx="15">
                  <c:v>4.4198895027624314E-5</c:v>
                </c:pt>
                <c:pt idx="16">
                  <c:v>4.9723756906077343E-5</c:v>
                </c:pt>
                <c:pt idx="17">
                  <c:v>5.5248618784530387E-5</c:v>
                </c:pt>
                <c:pt idx="18">
                  <c:v>6.0773480662983424E-5</c:v>
                </c:pt>
                <c:pt idx="19">
                  <c:v>6.6298342541436467E-5</c:v>
                </c:pt>
                <c:pt idx="20">
                  <c:v>7.1823204419889497E-5</c:v>
                </c:pt>
                <c:pt idx="21">
                  <c:v>7.734806629834254E-5</c:v>
                </c:pt>
                <c:pt idx="22">
                  <c:v>8.2872928176795584E-5</c:v>
                </c:pt>
                <c:pt idx="23">
                  <c:v>8.8397790055248627E-5</c:v>
                </c:pt>
                <c:pt idx="24">
                  <c:v>9.3922651933701671E-5</c:v>
                </c:pt>
                <c:pt idx="25">
                  <c:v>9.9447513812154687E-5</c:v>
                </c:pt>
                <c:pt idx="26">
                  <c:v>1.1049723756906077E-4</c:v>
                </c:pt>
                <c:pt idx="27">
                  <c:v>1.2430939226519336E-4</c:v>
                </c:pt>
                <c:pt idx="28">
                  <c:v>1.3812154696132598E-4</c:v>
                </c:pt>
                <c:pt idx="29">
                  <c:v>1.5193370165745857E-4</c:v>
                </c:pt>
                <c:pt idx="30">
                  <c:v>1.6574585635359117E-4</c:v>
                </c:pt>
                <c:pt idx="31">
                  <c:v>1.7955801104972376E-4</c:v>
                </c:pt>
                <c:pt idx="32">
                  <c:v>1.9337016574585638E-4</c:v>
                </c:pt>
                <c:pt idx="33">
                  <c:v>2.0718232044198895E-4</c:v>
                </c:pt>
                <c:pt idx="34">
                  <c:v>2.2099447513812155E-4</c:v>
                </c:pt>
                <c:pt idx="35">
                  <c:v>2.4861878453038671E-4</c:v>
                </c:pt>
                <c:pt idx="36">
                  <c:v>2.7624309392265195E-4</c:v>
                </c:pt>
                <c:pt idx="37">
                  <c:v>3.0386740331491714E-4</c:v>
                </c:pt>
                <c:pt idx="38">
                  <c:v>3.3149171270718233E-4</c:v>
                </c:pt>
                <c:pt idx="39">
                  <c:v>3.5911602209944752E-4</c:v>
                </c:pt>
                <c:pt idx="40">
                  <c:v>3.8674033149171277E-4</c:v>
                </c:pt>
                <c:pt idx="41">
                  <c:v>4.419889502762431E-4</c:v>
                </c:pt>
                <c:pt idx="42">
                  <c:v>4.9723756906077342E-4</c:v>
                </c:pt>
                <c:pt idx="43">
                  <c:v>5.5248618784530391E-4</c:v>
                </c:pt>
                <c:pt idx="44">
                  <c:v>6.0773480662983429E-4</c:v>
                </c:pt>
                <c:pt idx="45">
                  <c:v>6.6298342541436467E-4</c:v>
                </c:pt>
                <c:pt idx="46">
                  <c:v>7.1823204419889505E-4</c:v>
                </c:pt>
                <c:pt idx="47">
                  <c:v>7.7348066298342554E-4</c:v>
                </c:pt>
                <c:pt idx="48">
                  <c:v>8.2872928176795581E-4</c:v>
                </c:pt>
                <c:pt idx="49">
                  <c:v>8.8397790055248619E-4</c:v>
                </c:pt>
                <c:pt idx="50">
                  <c:v>9.3922651933701668E-4</c:v>
                </c:pt>
                <c:pt idx="51">
                  <c:v>9.9447513812154684E-4</c:v>
                </c:pt>
                <c:pt idx="52">
                  <c:v>1.1049723756906078E-3</c:v>
                </c:pt>
                <c:pt idx="53">
                  <c:v>1.2430939226519338E-3</c:v>
                </c:pt>
                <c:pt idx="54">
                  <c:v>1.3812154696132596E-3</c:v>
                </c:pt>
                <c:pt idx="55">
                  <c:v>1.5193370165745858E-3</c:v>
                </c:pt>
                <c:pt idx="56">
                  <c:v>1.6574585635359116E-3</c:v>
                </c:pt>
                <c:pt idx="57">
                  <c:v>1.7955801104972376E-3</c:v>
                </c:pt>
                <c:pt idx="58">
                  <c:v>1.9337016574585634E-3</c:v>
                </c:pt>
                <c:pt idx="59">
                  <c:v>2.0718232044198894E-3</c:v>
                </c:pt>
                <c:pt idx="60">
                  <c:v>2.2099447513812156E-3</c:v>
                </c:pt>
                <c:pt idx="61">
                  <c:v>2.4861878453038676E-3</c:v>
                </c:pt>
                <c:pt idx="62">
                  <c:v>2.7624309392265192E-3</c:v>
                </c:pt>
                <c:pt idx="63">
                  <c:v>3.0386740331491717E-3</c:v>
                </c:pt>
                <c:pt idx="64">
                  <c:v>3.3149171270718232E-3</c:v>
                </c:pt>
                <c:pt idx="65">
                  <c:v>3.5911602209944752E-3</c:v>
                </c:pt>
                <c:pt idx="66">
                  <c:v>3.8674033149171268E-3</c:v>
                </c:pt>
                <c:pt idx="67">
                  <c:v>4.4198895027624313E-3</c:v>
                </c:pt>
                <c:pt idx="68">
                  <c:v>4.9723756906077353E-3</c:v>
                </c:pt>
                <c:pt idx="69" formatCode="0.000">
                  <c:v>5.5248618784530384E-3</c:v>
                </c:pt>
                <c:pt idx="70" formatCode="0.000">
                  <c:v>6.0773480662983433E-3</c:v>
                </c:pt>
                <c:pt idx="71" formatCode="0.000">
                  <c:v>6.6298342541436465E-3</c:v>
                </c:pt>
                <c:pt idx="72" formatCode="0.000">
                  <c:v>7.1823204419889505E-3</c:v>
                </c:pt>
                <c:pt idx="73" formatCode="0.000">
                  <c:v>7.7348066298342536E-3</c:v>
                </c:pt>
                <c:pt idx="74" formatCode="0.000">
                  <c:v>8.2872928176795577E-3</c:v>
                </c:pt>
                <c:pt idx="75" formatCode="0.000">
                  <c:v>8.8397790055248626E-3</c:v>
                </c:pt>
                <c:pt idx="76" formatCode="0.000">
                  <c:v>9.3922651933701657E-3</c:v>
                </c:pt>
                <c:pt idx="77" formatCode="0.000">
                  <c:v>9.9447513812154706E-3</c:v>
                </c:pt>
                <c:pt idx="78" formatCode="0.000">
                  <c:v>1.1049723756906077E-2</c:v>
                </c:pt>
                <c:pt idx="79" formatCode="0.000">
                  <c:v>1.2430939226519336E-2</c:v>
                </c:pt>
                <c:pt idx="80" formatCode="0.000">
                  <c:v>1.3812154696132596E-2</c:v>
                </c:pt>
                <c:pt idx="81" formatCode="0.000">
                  <c:v>1.5193370165745856E-2</c:v>
                </c:pt>
                <c:pt idx="82" formatCode="0.000">
                  <c:v>1.6574585635359115E-2</c:v>
                </c:pt>
                <c:pt idx="83" formatCode="0.000">
                  <c:v>1.7955801104972375E-2</c:v>
                </c:pt>
                <c:pt idx="84" formatCode="0.000">
                  <c:v>1.9337016574585635E-2</c:v>
                </c:pt>
                <c:pt idx="85" formatCode="0.000">
                  <c:v>2.0718232044198894E-2</c:v>
                </c:pt>
                <c:pt idx="86" formatCode="0.000">
                  <c:v>2.2099447513812154E-2</c:v>
                </c:pt>
                <c:pt idx="87" formatCode="0.000">
                  <c:v>2.4861878453038673E-2</c:v>
                </c:pt>
                <c:pt idx="88" formatCode="0.000">
                  <c:v>2.7624309392265192E-2</c:v>
                </c:pt>
                <c:pt idx="89" formatCode="0.000">
                  <c:v>3.0386740331491711E-2</c:v>
                </c:pt>
                <c:pt idx="90" formatCode="0.000">
                  <c:v>3.3149171270718231E-2</c:v>
                </c:pt>
                <c:pt idx="91" formatCode="0.000">
                  <c:v>3.591160220994475E-2</c:v>
                </c:pt>
                <c:pt idx="92" formatCode="0.000">
                  <c:v>3.8674033149171269E-2</c:v>
                </c:pt>
                <c:pt idx="93" formatCode="0.000">
                  <c:v>4.4198895027624308E-2</c:v>
                </c:pt>
                <c:pt idx="94" formatCode="0.000">
                  <c:v>4.9723756906077346E-2</c:v>
                </c:pt>
                <c:pt idx="95" formatCode="0.000">
                  <c:v>5.5248618784530384E-2</c:v>
                </c:pt>
                <c:pt idx="96" formatCode="0.000">
                  <c:v>6.0773480662983423E-2</c:v>
                </c:pt>
                <c:pt idx="97" formatCode="0.000">
                  <c:v>6.6298342541436461E-2</c:v>
                </c:pt>
                <c:pt idx="98" formatCode="0.000">
                  <c:v>7.18232044198895E-2</c:v>
                </c:pt>
                <c:pt idx="99" formatCode="0.000">
                  <c:v>7.7348066298342538E-2</c:v>
                </c:pt>
                <c:pt idx="100" formatCode="0.000">
                  <c:v>8.2872928176795577E-2</c:v>
                </c:pt>
                <c:pt idx="101" formatCode="0.000">
                  <c:v>8.8397790055248615E-2</c:v>
                </c:pt>
                <c:pt idx="102" formatCode="0.000">
                  <c:v>9.3922651933701654E-2</c:v>
                </c:pt>
                <c:pt idx="103" formatCode="0.000">
                  <c:v>9.9447513812154692E-2</c:v>
                </c:pt>
                <c:pt idx="104" formatCode="0.000">
                  <c:v>0.11049723756906077</c:v>
                </c:pt>
                <c:pt idx="105" formatCode="0.000">
                  <c:v>0.12430939226519337</c:v>
                </c:pt>
                <c:pt idx="106" formatCode="0.000">
                  <c:v>0.13812154696132597</c:v>
                </c:pt>
                <c:pt idx="107" formatCode="0.000">
                  <c:v>0.15193370165745856</c:v>
                </c:pt>
                <c:pt idx="108" formatCode="0.000">
                  <c:v>0.16574585635359115</c:v>
                </c:pt>
                <c:pt idx="109" formatCode="0.000">
                  <c:v>0.17955801104972377</c:v>
                </c:pt>
                <c:pt idx="110" formatCode="0.000">
                  <c:v>0.19337016574585636</c:v>
                </c:pt>
                <c:pt idx="111" formatCode="0.000">
                  <c:v>0.20718232044198895</c:v>
                </c:pt>
                <c:pt idx="112" formatCode="0.000">
                  <c:v>0.22099447513812154</c:v>
                </c:pt>
                <c:pt idx="113" formatCode="0.000">
                  <c:v>0.24861878453038674</c:v>
                </c:pt>
                <c:pt idx="114" formatCode="0.000">
                  <c:v>0.27624309392265195</c:v>
                </c:pt>
                <c:pt idx="115" formatCode="0.000">
                  <c:v>0.30386740331491713</c:v>
                </c:pt>
                <c:pt idx="116" formatCode="0.000">
                  <c:v>0.33149171270718231</c:v>
                </c:pt>
                <c:pt idx="117" formatCode="0.000">
                  <c:v>0.35911602209944754</c:v>
                </c:pt>
                <c:pt idx="118" formatCode="0.000">
                  <c:v>0.38674033149171272</c:v>
                </c:pt>
                <c:pt idx="119" formatCode="0.000">
                  <c:v>0.44198895027624308</c:v>
                </c:pt>
                <c:pt idx="120" formatCode="0.000">
                  <c:v>0.49723756906077349</c:v>
                </c:pt>
                <c:pt idx="121" formatCode="0.000">
                  <c:v>0.5524861878453039</c:v>
                </c:pt>
                <c:pt idx="122" formatCode="0.000">
                  <c:v>0.60773480662983426</c:v>
                </c:pt>
                <c:pt idx="123" formatCode="0.000">
                  <c:v>0.66298342541436461</c:v>
                </c:pt>
                <c:pt idx="124" formatCode="0.000">
                  <c:v>0.71823204419889508</c:v>
                </c:pt>
                <c:pt idx="125" formatCode="0.000">
                  <c:v>0.77348066298342544</c:v>
                </c:pt>
                <c:pt idx="126" formatCode="0.000">
                  <c:v>0.82872928176795579</c:v>
                </c:pt>
                <c:pt idx="127" formatCode="0.000">
                  <c:v>0.88397790055248615</c:v>
                </c:pt>
                <c:pt idx="128" formatCode="0.000">
                  <c:v>0.93922651933701662</c:v>
                </c:pt>
                <c:pt idx="129" formatCode="0.000">
                  <c:v>0.99447513812154698</c:v>
                </c:pt>
                <c:pt idx="130" formatCode="0.000">
                  <c:v>1.1049723756906078</c:v>
                </c:pt>
                <c:pt idx="131" formatCode="0.000">
                  <c:v>1.2430939226519337</c:v>
                </c:pt>
                <c:pt idx="132" formatCode="0.000">
                  <c:v>1.3812154696132597</c:v>
                </c:pt>
                <c:pt idx="133" formatCode="0.000">
                  <c:v>1.5193370165745856</c:v>
                </c:pt>
                <c:pt idx="134" formatCode="0.000">
                  <c:v>1.6574585635359116</c:v>
                </c:pt>
                <c:pt idx="135" formatCode="0.000">
                  <c:v>1.7955801104972375</c:v>
                </c:pt>
                <c:pt idx="136" formatCode="0.000">
                  <c:v>1.9337016574585635</c:v>
                </c:pt>
                <c:pt idx="137" formatCode="0.000">
                  <c:v>2.0718232044198897</c:v>
                </c:pt>
                <c:pt idx="138" formatCode="0.000">
                  <c:v>2.2099447513812156</c:v>
                </c:pt>
                <c:pt idx="139" formatCode="0.000">
                  <c:v>2.4861878453038675</c:v>
                </c:pt>
                <c:pt idx="140" formatCode="0.000">
                  <c:v>2.7624309392265194</c:v>
                </c:pt>
                <c:pt idx="141" formatCode="0.000">
                  <c:v>3.0386740331491713</c:v>
                </c:pt>
                <c:pt idx="142" formatCode="0.000">
                  <c:v>3.3149171270718232</c:v>
                </c:pt>
                <c:pt idx="143" formatCode="0.000">
                  <c:v>3.5911602209944751</c:v>
                </c:pt>
                <c:pt idx="144" formatCode="0.000">
                  <c:v>3.867403314917127</c:v>
                </c:pt>
                <c:pt idx="145" formatCode="0.000">
                  <c:v>4.4198895027624312</c:v>
                </c:pt>
                <c:pt idx="146" formatCode="0.000">
                  <c:v>4.972375690607735</c:v>
                </c:pt>
                <c:pt idx="147" formatCode="0.000">
                  <c:v>5.5248618784530388</c:v>
                </c:pt>
                <c:pt idx="148" formatCode="0.000">
                  <c:v>6.0773480662983426</c:v>
                </c:pt>
                <c:pt idx="149" formatCode="0.000">
                  <c:v>6.6298342541436464</c:v>
                </c:pt>
                <c:pt idx="150" formatCode="0.000">
                  <c:v>7.1823204419889501</c:v>
                </c:pt>
                <c:pt idx="151" formatCode="0.000">
                  <c:v>7.7348066298342539</c:v>
                </c:pt>
                <c:pt idx="152" formatCode="0.000">
                  <c:v>8.2872928176795586</c:v>
                </c:pt>
                <c:pt idx="153" formatCode="0.000">
                  <c:v>8.8397790055248624</c:v>
                </c:pt>
                <c:pt idx="154" formatCode="0.000">
                  <c:v>9.3922651933701662</c:v>
                </c:pt>
                <c:pt idx="155" formatCode="0.000">
                  <c:v>9.94475138121547</c:v>
                </c:pt>
                <c:pt idx="156" formatCode="0.000">
                  <c:v>11.049723756906078</c:v>
                </c:pt>
                <c:pt idx="157" formatCode="0.000">
                  <c:v>12.430939226519337</c:v>
                </c:pt>
                <c:pt idx="158" formatCode="0.000">
                  <c:v>13.812154696132596</c:v>
                </c:pt>
                <c:pt idx="159" formatCode="0.000">
                  <c:v>15.193370165745856</c:v>
                </c:pt>
                <c:pt idx="160" formatCode="0.000">
                  <c:v>16.574585635359117</c:v>
                </c:pt>
                <c:pt idx="161" formatCode="0.000">
                  <c:v>17.955801104972377</c:v>
                </c:pt>
                <c:pt idx="162" formatCode="0.000">
                  <c:v>19.337016574585636</c:v>
                </c:pt>
                <c:pt idx="163" formatCode="0.000">
                  <c:v>20.718232044198896</c:v>
                </c:pt>
                <c:pt idx="164" formatCode="0.000">
                  <c:v>22.099447513812155</c:v>
                </c:pt>
                <c:pt idx="165" formatCode="0.000">
                  <c:v>24.861878453038674</c:v>
                </c:pt>
                <c:pt idx="166" formatCode="0.000">
                  <c:v>27.624309392265193</c:v>
                </c:pt>
                <c:pt idx="167" formatCode="0.000">
                  <c:v>30.386740331491712</c:v>
                </c:pt>
                <c:pt idx="168" formatCode="0.000">
                  <c:v>33.149171270718234</c:v>
                </c:pt>
                <c:pt idx="169" formatCode="0.000">
                  <c:v>35.911602209944753</c:v>
                </c:pt>
                <c:pt idx="170" formatCode="0.000">
                  <c:v>38.674033149171272</c:v>
                </c:pt>
                <c:pt idx="171" formatCode="0.000">
                  <c:v>44.19889502762431</c:v>
                </c:pt>
                <c:pt idx="172" formatCode="0.000">
                  <c:v>49.723756906077348</c:v>
                </c:pt>
                <c:pt idx="173" formatCode="0.000">
                  <c:v>55.248618784530386</c:v>
                </c:pt>
                <c:pt idx="174" formatCode="0.000">
                  <c:v>60.773480662983424</c:v>
                </c:pt>
                <c:pt idx="175" formatCode="0.000">
                  <c:v>66.298342541436469</c:v>
                </c:pt>
                <c:pt idx="176" formatCode="0.000">
                  <c:v>71.823204419889507</c:v>
                </c:pt>
                <c:pt idx="177" formatCode="0.000">
                  <c:v>77.348066298342545</c:v>
                </c:pt>
                <c:pt idx="178" formatCode="0.000">
                  <c:v>82.872928176795583</c:v>
                </c:pt>
                <c:pt idx="179" formatCode="0.000">
                  <c:v>88.39779005524862</c:v>
                </c:pt>
                <c:pt idx="180" formatCode="0.000">
                  <c:v>93.922651933701658</c:v>
                </c:pt>
                <c:pt idx="181" formatCode="0.000">
                  <c:v>99.447513812154696</c:v>
                </c:pt>
                <c:pt idx="182" formatCode="0.000">
                  <c:v>110.49723756906077</c:v>
                </c:pt>
                <c:pt idx="183" formatCode="0.000">
                  <c:v>124.30939226519337</c:v>
                </c:pt>
                <c:pt idx="184" formatCode="0.000">
                  <c:v>138.12154696132598</c:v>
                </c:pt>
                <c:pt idx="185" formatCode="0.000">
                  <c:v>151.93370165745856</c:v>
                </c:pt>
                <c:pt idx="186" formatCode="0.000">
                  <c:v>165.74585635359117</c:v>
                </c:pt>
                <c:pt idx="187" formatCode="0.000">
                  <c:v>179.55801104972375</c:v>
                </c:pt>
                <c:pt idx="188" formatCode="0.000">
                  <c:v>193.37016574585635</c:v>
                </c:pt>
                <c:pt idx="189" formatCode="0.000">
                  <c:v>207.18232044198896</c:v>
                </c:pt>
                <c:pt idx="190" formatCode="0.000">
                  <c:v>220.99447513812154</c:v>
                </c:pt>
                <c:pt idx="191" formatCode="0.000">
                  <c:v>248.61878453038673</c:v>
                </c:pt>
                <c:pt idx="192" formatCode="0.000">
                  <c:v>276.24309392265195</c:v>
                </c:pt>
                <c:pt idx="193" formatCode="0.000">
                  <c:v>303.86740331491711</c:v>
                </c:pt>
                <c:pt idx="194" formatCode="0.000">
                  <c:v>331.49171270718233</c:v>
                </c:pt>
                <c:pt idx="195" formatCode="0.000">
                  <c:v>359.11602209944749</c:v>
                </c:pt>
                <c:pt idx="196" formatCode="0.000">
                  <c:v>386.74033149171271</c:v>
                </c:pt>
                <c:pt idx="197" formatCode="0.000">
                  <c:v>441.98895027624309</c:v>
                </c:pt>
                <c:pt idx="198" formatCode="0.000">
                  <c:v>497.23756906077347</c:v>
                </c:pt>
                <c:pt idx="199" formatCode="0.000">
                  <c:v>552.4861878453039</c:v>
                </c:pt>
                <c:pt idx="200" formatCode="0.000">
                  <c:v>607.73480662983422</c:v>
                </c:pt>
                <c:pt idx="201" formatCode="0.000">
                  <c:v>662.98342541436466</c:v>
                </c:pt>
                <c:pt idx="202" formatCode="0.000">
                  <c:v>718.23204419889498</c:v>
                </c:pt>
                <c:pt idx="203" formatCode="0.000">
                  <c:v>773.48066298342542</c:v>
                </c:pt>
                <c:pt idx="204" formatCode="0.000">
                  <c:v>828.72928176795585</c:v>
                </c:pt>
                <c:pt idx="205" formatCode="0.000">
                  <c:v>883.97790055248618</c:v>
                </c:pt>
                <c:pt idx="206" formatCode="0.000">
                  <c:v>939.22651933701661</c:v>
                </c:pt>
                <c:pt idx="207" formatCode="0.000">
                  <c:v>994.47513812154693</c:v>
                </c:pt>
                <c:pt idx="208" formatCode="0.000">
                  <c:v>1000</c:v>
                </c:pt>
              </c:numCache>
            </c:numRef>
          </c:xVal>
          <c:yVal>
            <c:numRef>
              <c:f>srim181Ta_Mylar!$G$20:$G$228</c:f>
              <c:numCache>
                <c:formatCode>0.000E+00</c:formatCode>
                <c:ptCount val="209"/>
                <c:pt idx="0">
                  <c:v>3.7902999999999998</c:v>
                </c:pt>
                <c:pt idx="1">
                  <c:v>4.0171000000000001</c:v>
                </c:pt>
                <c:pt idx="2">
                  <c:v>4.2290999999999999</c:v>
                </c:pt>
                <c:pt idx="3">
                  <c:v>4.4283999999999999</c:v>
                </c:pt>
                <c:pt idx="4">
                  <c:v>4.6160000000000005</c:v>
                </c:pt>
                <c:pt idx="5">
                  <c:v>4.7941000000000003</c:v>
                </c:pt>
                <c:pt idx="6">
                  <c:v>4.9636000000000005</c:v>
                </c:pt>
                <c:pt idx="7">
                  <c:v>5.1248000000000005</c:v>
                </c:pt>
                <c:pt idx="8">
                  <c:v>5.2785000000000002</c:v>
                </c:pt>
                <c:pt idx="9">
                  <c:v>5.5688999999999993</c:v>
                </c:pt>
                <c:pt idx="10">
                  <c:v>5.8371000000000004</c:v>
                </c:pt>
                <c:pt idx="11">
                  <c:v>6.0872999999999999</c:v>
                </c:pt>
                <c:pt idx="12">
                  <c:v>6.3224999999999998</c:v>
                </c:pt>
                <c:pt idx="13">
                  <c:v>6.5430000000000001</c:v>
                </c:pt>
                <c:pt idx="14">
                  <c:v>6.7518000000000002</c:v>
                </c:pt>
                <c:pt idx="15">
                  <c:v>7.1384999999999996</c:v>
                </c:pt>
                <c:pt idx="16">
                  <c:v>7.4891999999999994</c:v>
                </c:pt>
                <c:pt idx="17">
                  <c:v>7.8112000000000004</c:v>
                </c:pt>
                <c:pt idx="18">
                  <c:v>8.1087000000000007</c:v>
                </c:pt>
                <c:pt idx="19">
                  <c:v>8.386000000000001</c:v>
                </c:pt>
                <c:pt idx="20">
                  <c:v>8.6440999999999999</c:v>
                </c:pt>
                <c:pt idx="21">
                  <c:v>8.8872999999999998</c:v>
                </c:pt>
                <c:pt idx="22">
                  <c:v>9.1155000000000008</c:v>
                </c:pt>
                <c:pt idx="23">
                  <c:v>9.3320000000000007</c:v>
                </c:pt>
                <c:pt idx="24">
                  <c:v>9.5366999999999997</c:v>
                </c:pt>
                <c:pt idx="25">
                  <c:v>9.7307999999999986</c:v>
                </c:pt>
                <c:pt idx="26">
                  <c:v>10.094200000000001</c:v>
                </c:pt>
                <c:pt idx="27">
                  <c:v>10.504300000000001</c:v>
                </c:pt>
                <c:pt idx="28">
                  <c:v>10.874700000000001</c:v>
                </c:pt>
                <c:pt idx="29">
                  <c:v>11.2088</c:v>
                </c:pt>
                <c:pt idx="30">
                  <c:v>11.522</c:v>
                </c:pt>
                <c:pt idx="31">
                  <c:v>11.803000000000001</c:v>
                </c:pt>
                <c:pt idx="32">
                  <c:v>12.073</c:v>
                </c:pt>
                <c:pt idx="33">
                  <c:v>12.321</c:v>
                </c:pt>
                <c:pt idx="34">
                  <c:v>12.548</c:v>
                </c:pt>
                <c:pt idx="35">
                  <c:v>12.969000000000001</c:v>
                </c:pt>
                <c:pt idx="36">
                  <c:v>13.346</c:v>
                </c:pt>
                <c:pt idx="37">
                  <c:v>13.68</c:v>
                </c:pt>
                <c:pt idx="38">
                  <c:v>13.991</c:v>
                </c:pt>
                <c:pt idx="39">
                  <c:v>14.27</c:v>
                </c:pt>
                <c:pt idx="40">
                  <c:v>14.526</c:v>
                </c:pt>
                <c:pt idx="41">
                  <c:v>14.972</c:v>
                </c:pt>
                <c:pt idx="42">
                  <c:v>15.363</c:v>
                </c:pt>
                <c:pt idx="43">
                  <c:v>15.708</c:v>
                </c:pt>
                <c:pt idx="44">
                  <c:v>15.998000000000001</c:v>
                </c:pt>
                <c:pt idx="45">
                  <c:v>16.263999999999999</c:v>
                </c:pt>
                <c:pt idx="46">
                  <c:v>16.507000000000001</c:v>
                </c:pt>
                <c:pt idx="47">
                  <c:v>16.716000000000001</c:v>
                </c:pt>
                <c:pt idx="48">
                  <c:v>16.913</c:v>
                </c:pt>
                <c:pt idx="49">
                  <c:v>17.087</c:v>
                </c:pt>
                <c:pt idx="50">
                  <c:v>17.248999999999999</c:v>
                </c:pt>
                <c:pt idx="51">
                  <c:v>17.388999999999999</c:v>
                </c:pt>
                <c:pt idx="52">
                  <c:v>17.652999999999999</c:v>
                </c:pt>
                <c:pt idx="53">
                  <c:v>17.920999999999999</c:v>
                </c:pt>
                <c:pt idx="54">
                  <c:v>18.141000000000002</c:v>
                </c:pt>
                <c:pt idx="55">
                  <c:v>18.323999999999998</c:v>
                </c:pt>
                <c:pt idx="56">
                  <c:v>18.48</c:v>
                </c:pt>
                <c:pt idx="57">
                  <c:v>18.611000000000001</c:v>
                </c:pt>
                <c:pt idx="58">
                  <c:v>18.727</c:v>
                </c:pt>
                <c:pt idx="59">
                  <c:v>18.908999999999999</c:v>
                </c:pt>
                <c:pt idx="60">
                  <c:v>19.077999999999999</c:v>
                </c:pt>
                <c:pt idx="61">
                  <c:v>19.238999999999997</c:v>
                </c:pt>
                <c:pt idx="62">
                  <c:v>19.262</c:v>
                </c:pt>
                <c:pt idx="63">
                  <c:v>19.215</c:v>
                </c:pt>
                <c:pt idx="64">
                  <c:v>19.141999999999999</c:v>
                </c:pt>
                <c:pt idx="65">
                  <c:v>19.058</c:v>
                </c:pt>
                <c:pt idx="66">
                  <c:v>18.981999999999999</c:v>
                </c:pt>
                <c:pt idx="67">
                  <c:v>18.86</c:v>
                </c:pt>
                <c:pt idx="68">
                  <c:v>18.780999999999999</c:v>
                </c:pt>
                <c:pt idx="69">
                  <c:v>18.731999999999999</c:v>
                </c:pt>
                <c:pt idx="70">
                  <c:v>18.713000000000001</c:v>
                </c:pt>
                <c:pt idx="71">
                  <c:v>18.713000000000001</c:v>
                </c:pt>
                <c:pt idx="72">
                  <c:v>18.734000000000002</c:v>
                </c:pt>
                <c:pt idx="73">
                  <c:v>18.75</c:v>
                </c:pt>
                <c:pt idx="74">
                  <c:v>18.766999999999999</c:v>
                </c:pt>
                <c:pt idx="75">
                  <c:v>18.782</c:v>
                </c:pt>
                <c:pt idx="76">
                  <c:v>18.803000000000001</c:v>
                </c:pt>
                <c:pt idx="77">
                  <c:v>18.808999999999997</c:v>
                </c:pt>
                <c:pt idx="78">
                  <c:v>18.808999999999997</c:v>
                </c:pt>
                <c:pt idx="79">
                  <c:v>18.774000000000001</c:v>
                </c:pt>
                <c:pt idx="80">
                  <c:v>18.718</c:v>
                </c:pt>
                <c:pt idx="81">
                  <c:v>18.634999999999998</c:v>
                </c:pt>
                <c:pt idx="82">
                  <c:v>18.548000000000002</c:v>
                </c:pt>
                <c:pt idx="83">
                  <c:v>18.457000000000001</c:v>
                </c:pt>
                <c:pt idx="84">
                  <c:v>18.368000000000002</c:v>
                </c:pt>
                <c:pt idx="85">
                  <c:v>18.285</c:v>
                </c:pt>
                <c:pt idx="86">
                  <c:v>18.207000000000001</c:v>
                </c:pt>
                <c:pt idx="87">
                  <c:v>18.082000000000001</c:v>
                </c:pt>
                <c:pt idx="88">
                  <c:v>17.985999999999997</c:v>
                </c:pt>
                <c:pt idx="89">
                  <c:v>17.936</c:v>
                </c:pt>
                <c:pt idx="90">
                  <c:v>17.923999999999999</c:v>
                </c:pt>
                <c:pt idx="91">
                  <c:v>17.945</c:v>
                </c:pt>
                <c:pt idx="92">
                  <c:v>18.014000000000003</c:v>
                </c:pt>
                <c:pt idx="93">
                  <c:v>18.239000000000001</c:v>
                </c:pt>
                <c:pt idx="94">
                  <c:v>18.594999999999999</c:v>
                </c:pt>
                <c:pt idx="95">
                  <c:v>19.055</c:v>
                </c:pt>
                <c:pt idx="96">
                  <c:v>19.61</c:v>
                </c:pt>
                <c:pt idx="97">
                  <c:v>20.239000000000001</c:v>
                </c:pt>
                <c:pt idx="98">
                  <c:v>20.946999999999999</c:v>
                </c:pt>
                <c:pt idx="99">
                  <c:v>21.698999999999998</c:v>
                </c:pt>
                <c:pt idx="100">
                  <c:v>22.5</c:v>
                </c:pt>
                <c:pt idx="101">
                  <c:v>23.338999999999999</c:v>
                </c:pt>
                <c:pt idx="102">
                  <c:v>24.202000000000002</c:v>
                </c:pt>
                <c:pt idx="103">
                  <c:v>25.097999999999999</c:v>
                </c:pt>
                <c:pt idx="104">
                  <c:v>26.920999999999999</c:v>
                </c:pt>
                <c:pt idx="105">
                  <c:v>29.271000000000001</c:v>
                </c:pt>
                <c:pt idx="106">
                  <c:v>31.622</c:v>
                </c:pt>
                <c:pt idx="107">
                  <c:v>33.953000000000003</c:v>
                </c:pt>
                <c:pt idx="108">
                  <c:v>36.238</c:v>
                </c:pt>
                <c:pt idx="109">
                  <c:v>38.462999999999994</c:v>
                </c:pt>
                <c:pt idx="110">
                  <c:v>40.622999999999998</c:v>
                </c:pt>
                <c:pt idx="111">
                  <c:v>42.707000000000001</c:v>
                </c:pt>
                <c:pt idx="112">
                  <c:v>44.731999999999999</c:v>
                </c:pt>
                <c:pt idx="113">
                  <c:v>48.547999999999995</c:v>
                </c:pt>
                <c:pt idx="114">
                  <c:v>52.110999999999997</c:v>
                </c:pt>
                <c:pt idx="115">
                  <c:v>55.434999999999995</c:v>
                </c:pt>
                <c:pt idx="116">
                  <c:v>58.536000000000001</c:v>
                </c:pt>
                <c:pt idx="117">
                  <c:v>61.46</c:v>
                </c:pt>
                <c:pt idx="118">
                  <c:v>64.203999999999994</c:v>
                </c:pt>
                <c:pt idx="119">
                  <c:v>69.217000000000013</c:v>
                </c:pt>
                <c:pt idx="120">
                  <c:v>73.665000000000006</c:v>
                </c:pt>
                <c:pt idx="121">
                  <c:v>77.589799999999997</c:v>
                </c:pt>
                <c:pt idx="122">
                  <c:v>81.068600000000004</c:v>
                </c:pt>
                <c:pt idx="123">
                  <c:v>84.12769999999999</c:v>
                </c:pt>
                <c:pt idx="124">
                  <c:v>86.845100000000002</c:v>
                </c:pt>
                <c:pt idx="125">
                  <c:v>89.248999999999995</c:v>
                </c:pt>
                <c:pt idx="126">
                  <c:v>91.378399999999999</c:v>
                </c:pt>
                <c:pt idx="127">
                  <c:v>93.282199999999989</c:v>
                </c:pt>
                <c:pt idx="128">
                  <c:v>94.989800000000002</c:v>
                </c:pt>
                <c:pt idx="129">
                  <c:v>96.520500000000013</c:v>
                </c:pt>
                <c:pt idx="130">
                  <c:v>99.119900000000001</c:v>
                </c:pt>
                <c:pt idx="131">
                  <c:v>101.7179</c:v>
                </c:pt>
                <c:pt idx="132">
                  <c:v>103.7752</c:v>
                </c:pt>
                <c:pt idx="133">
                  <c:v>105.3395</c:v>
                </c:pt>
                <c:pt idx="134">
                  <c:v>106.50919999999999</c:v>
                </c:pt>
                <c:pt idx="135">
                  <c:v>107.48299999999999</c:v>
                </c:pt>
                <c:pt idx="136">
                  <c:v>108.1602</c:v>
                </c:pt>
                <c:pt idx="137">
                  <c:v>109.3402</c:v>
                </c:pt>
                <c:pt idx="138">
                  <c:v>110.5224</c:v>
                </c:pt>
                <c:pt idx="139">
                  <c:v>111.2923</c:v>
                </c:pt>
                <c:pt idx="140">
                  <c:v>111.3676</c:v>
                </c:pt>
                <c:pt idx="141">
                  <c:v>111.247</c:v>
                </c:pt>
                <c:pt idx="142">
                  <c:v>111.0295</c:v>
                </c:pt>
                <c:pt idx="143">
                  <c:v>110.7145</c:v>
                </c:pt>
                <c:pt idx="144">
                  <c:v>110.2015</c:v>
                </c:pt>
                <c:pt idx="145">
                  <c:v>109.1799</c:v>
                </c:pt>
                <c:pt idx="146">
                  <c:v>107.8627</c:v>
                </c:pt>
                <c:pt idx="147">
                  <c:v>106.54870000000001</c:v>
                </c:pt>
                <c:pt idx="148">
                  <c:v>105.1371</c:v>
                </c:pt>
                <c:pt idx="149">
                  <c:v>103.7272</c:v>
                </c:pt>
                <c:pt idx="150">
                  <c:v>102.3188</c:v>
                </c:pt>
                <c:pt idx="151">
                  <c:v>101.01140000000001</c:v>
                </c:pt>
                <c:pt idx="152">
                  <c:v>99.615000000000009</c:v>
                </c:pt>
                <c:pt idx="153">
                  <c:v>98.289289999999994</c:v>
                </c:pt>
                <c:pt idx="154">
                  <c:v>96.994220000000013</c:v>
                </c:pt>
                <c:pt idx="155">
                  <c:v>95.729659999999996</c:v>
                </c:pt>
                <c:pt idx="156">
                  <c:v>93.321829999999991</c:v>
                </c:pt>
                <c:pt idx="157">
                  <c:v>90.503860000000003</c:v>
                </c:pt>
                <c:pt idx="158">
                  <c:v>87.877380000000002</c:v>
                </c:pt>
                <c:pt idx="159">
                  <c:v>85.432000000000002</c:v>
                </c:pt>
                <c:pt idx="160">
                  <c:v>83.137460000000004</c:v>
                </c:pt>
                <c:pt idx="161">
                  <c:v>80.973560000000006</c:v>
                </c:pt>
                <c:pt idx="162">
                  <c:v>78.930189999999996</c:v>
                </c:pt>
                <c:pt idx="163">
                  <c:v>76.98724</c:v>
                </c:pt>
                <c:pt idx="164">
                  <c:v>75.134630000000001</c:v>
                </c:pt>
                <c:pt idx="165">
                  <c:v>71.630240000000001</c:v>
                </c:pt>
                <c:pt idx="166">
                  <c:v>68.336659999999995</c:v>
                </c:pt>
                <c:pt idx="167">
                  <c:v>65.183700000000002</c:v>
                </c:pt>
                <c:pt idx="168">
                  <c:v>62.211199999999998</c:v>
                </c:pt>
                <c:pt idx="169">
                  <c:v>59.539069999999995</c:v>
                </c:pt>
                <c:pt idx="170">
                  <c:v>57.107219999999998</c:v>
                </c:pt>
                <c:pt idx="171">
                  <c:v>52.874169999999999</c:v>
                </c:pt>
                <c:pt idx="172">
                  <c:v>49.311769999999996</c:v>
                </c:pt>
                <c:pt idx="173">
                  <c:v>46.269820000000003</c:v>
                </c:pt>
                <c:pt idx="174">
                  <c:v>43.648200000000003</c:v>
                </c:pt>
                <c:pt idx="175">
                  <c:v>41.356840000000005</c:v>
                </c:pt>
                <c:pt idx="176">
                  <c:v>39.33567</c:v>
                </c:pt>
                <c:pt idx="177">
                  <c:v>37.544670000000004</c:v>
                </c:pt>
                <c:pt idx="178">
                  <c:v>35.94379</c:v>
                </c:pt>
                <c:pt idx="179">
                  <c:v>34.513010000000001</c:v>
                </c:pt>
                <c:pt idx="180">
                  <c:v>33.212320000000005</c:v>
                </c:pt>
                <c:pt idx="181">
                  <c:v>32.031710000000004</c:v>
                </c:pt>
                <c:pt idx="182">
                  <c:v>29.960649999999998</c:v>
                </c:pt>
                <c:pt idx="183">
                  <c:v>27.819576999999999</c:v>
                </c:pt>
                <c:pt idx="184">
                  <c:v>26.058709</c:v>
                </c:pt>
                <c:pt idx="185">
                  <c:v>24.567990999999999</c:v>
                </c:pt>
                <c:pt idx="186">
                  <c:v>23.297387000000001</c:v>
                </c:pt>
                <c:pt idx="187">
                  <c:v>22.206872000000001</c:v>
                </c:pt>
                <c:pt idx="188">
                  <c:v>21.246426</c:v>
                </c:pt>
                <c:pt idx="189">
                  <c:v>20.416036999999999</c:v>
                </c:pt>
                <c:pt idx="190">
                  <c:v>19.675694</c:v>
                </c:pt>
                <c:pt idx="191">
                  <c:v>18.415116999999999</c:v>
                </c:pt>
                <c:pt idx="192">
                  <c:v>17.374650000000003</c:v>
                </c:pt>
                <c:pt idx="193">
                  <c:v>16.524263999999999</c:v>
                </c:pt>
                <c:pt idx="194">
                  <c:v>15.803940000000001</c:v>
                </c:pt>
                <c:pt idx="195">
                  <c:v>15.193662999999999</c:v>
                </c:pt>
                <c:pt idx="196">
                  <c:v>14.663424000000001</c:v>
                </c:pt>
                <c:pt idx="197">
                  <c:v>13.813032</c:v>
                </c:pt>
                <c:pt idx="198">
                  <c:v>13.152723</c:v>
                </c:pt>
                <c:pt idx="199">
                  <c:v>12.622472999999999</c:v>
                </c:pt>
                <c:pt idx="200">
                  <c:v>12.192266</c:v>
                </c:pt>
                <c:pt idx="201">
                  <c:v>11.852093</c:v>
                </c:pt>
                <c:pt idx="202">
                  <c:v>11.551945</c:v>
                </c:pt>
                <c:pt idx="203">
                  <c:v>11.311817000000001</c:v>
                </c:pt>
                <c:pt idx="204">
                  <c:v>11.101706</c:v>
                </c:pt>
                <c:pt idx="205">
                  <c:v>10.931607999999999</c:v>
                </c:pt>
                <c:pt idx="206">
                  <c:v>10.781521</c:v>
                </c:pt>
                <c:pt idx="207">
                  <c:v>10.641443000000001</c:v>
                </c:pt>
                <c:pt idx="208">
                  <c:v>10.631436000000001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FEDB-4424-822B-4720530CA3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39849280"/>
        <c:axId val="639855160"/>
      </c:scatterChart>
      <c:valAx>
        <c:axId val="639849280"/>
        <c:scaling>
          <c:logBase val="10"/>
          <c:orientation val="minMax"/>
        </c:scaling>
        <c:delete val="0"/>
        <c:axPos val="b"/>
        <c:majorGridlines>
          <c:spPr>
            <a:ln>
              <a:solidFill>
                <a:schemeClr val="tx1">
                  <a:lumMod val="50000"/>
                  <a:lumOff val="50000"/>
                </a:schemeClr>
              </a:solidFill>
              <a:prstDash val="dash"/>
            </a:ln>
          </c:spPr>
        </c:majorGridlines>
        <c:minorGridlines>
          <c:spPr>
            <a:ln>
              <a:solidFill>
                <a:srgbClr val="CCECFF"/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E</a:t>
                </a:r>
                <a:r>
                  <a:rPr lang="en-US" baseline="0"/>
                  <a:t> beam</a:t>
                </a:r>
                <a:r>
                  <a:rPr lang="en-US"/>
                  <a:t> [MeV/A]</a:t>
                </a:r>
                <a:endParaRPr lang="ja-JP"/>
              </a:p>
            </c:rich>
          </c:tx>
          <c:layout>
            <c:manualLayout>
              <c:xMode val="edge"/>
              <c:yMode val="edge"/>
              <c:x val="0.7129419278863911"/>
              <c:y val="0.87084520417853872"/>
            </c:manualLayout>
          </c:layout>
          <c:overlay val="0"/>
          <c:spPr>
            <a:solidFill>
              <a:schemeClr val="bg1"/>
            </a:solidFill>
          </c:spPr>
        </c:title>
        <c:numFmt formatCode="General" sourceLinked="0"/>
        <c:majorTickMark val="cross"/>
        <c:minorTickMark val="in"/>
        <c:tickLblPos val="nextTo"/>
        <c:txPr>
          <a:bodyPr/>
          <a:lstStyle/>
          <a:p>
            <a:pPr>
              <a:defRPr b="1"/>
            </a:pPr>
            <a:endParaRPr lang="ja-JP"/>
          </a:p>
        </c:txPr>
        <c:crossAx val="639855160"/>
        <c:crosses val="autoZero"/>
        <c:crossBetween val="midCat"/>
        <c:majorUnit val="10"/>
      </c:valAx>
      <c:valAx>
        <c:axId val="639855160"/>
        <c:scaling>
          <c:logBase val="10"/>
          <c:orientation val="minMax"/>
          <c:min val="1.0000000000000005E-2"/>
        </c:scaling>
        <c:delete val="0"/>
        <c:axPos val="l"/>
        <c:majorGridlines>
          <c:spPr>
            <a:ln w="12700">
              <a:solidFill>
                <a:schemeClr val="tx2"/>
              </a:solidFill>
              <a:prstDash val="sysDash"/>
            </a:ln>
          </c:spPr>
        </c:majorGridlines>
        <c:minorGridlines>
          <c:spPr>
            <a:ln>
              <a:solidFill>
                <a:schemeClr val="tx2">
                  <a:lumMod val="20000"/>
                  <a:lumOff val="80000"/>
                </a:schemeClr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>
                    <a:solidFill>
                      <a:schemeClr val="tx1"/>
                    </a:solidFill>
                  </a:defRPr>
                </a:pPr>
                <a:r>
                  <a:rPr lang="en-US" altLang="ja-JP">
                    <a:solidFill>
                      <a:schemeClr val="tx1"/>
                    </a:solidFill>
                  </a:rPr>
                  <a:t>dE/dX</a:t>
                </a:r>
                <a:r>
                  <a:rPr lang="en-US" altLang="ja-JP" baseline="0">
                    <a:solidFill>
                      <a:schemeClr val="tx1"/>
                    </a:solidFill>
                  </a:rPr>
                  <a:t> [MeV/(mg/cm2)]</a:t>
                </a:r>
                <a:endParaRPr lang="ja-JP">
                  <a:solidFill>
                    <a:schemeClr val="tx1"/>
                  </a:solidFill>
                </a:endParaRPr>
              </a:p>
            </c:rich>
          </c:tx>
          <c:layout>
            <c:manualLayout>
              <c:xMode val="edge"/>
              <c:yMode val="edge"/>
              <c:x val="9.3999580850872747E-2"/>
              <c:y val="0.18000134598559794"/>
            </c:manualLayout>
          </c:layout>
          <c:overlay val="0"/>
          <c:spPr>
            <a:solidFill>
              <a:schemeClr val="bg1"/>
            </a:solidFill>
          </c:spPr>
        </c:title>
        <c:numFmt formatCode="General" sourceLinked="0"/>
        <c:majorTickMark val="cross"/>
        <c:minorTickMark val="out"/>
        <c:tickLblPos val="nextTo"/>
        <c:spPr>
          <a:ln>
            <a:solidFill>
              <a:schemeClr val="tx2"/>
            </a:solidFill>
          </a:ln>
        </c:spPr>
        <c:txPr>
          <a:bodyPr/>
          <a:lstStyle/>
          <a:p>
            <a:pPr>
              <a:defRPr b="1">
                <a:solidFill>
                  <a:schemeClr val="tx1"/>
                </a:solidFill>
              </a:defRPr>
            </a:pPr>
            <a:endParaRPr lang="ja-JP"/>
          </a:p>
        </c:txPr>
        <c:crossAx val="639849280"/>
        <c:crosses val="autoZero"/>
        <c:crossBetween val="midCat"/>
      </c:valAx>
      <c:spPr>
        <a:noFill/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69436623653982465"/>
          <c:y val="4.2812810791813434E-2"/>
          <c:w val="0.24938594652854704"/>
          <c:h val="0.15493819682796098"/>
        </c:manualLayout>
      </c:layout>
      <c:overlay val="0"/>
      <c:spPr>
        <a:solidFill>
          <a:schemeClr val="bg1"/>
        </a:solidFill>
        <a:ln>
          <a:noFill/>
        </a:ln>
      </c:spPr>
    </c:legend>
    <c:plotVisOnly val="1"/>
    <c:dispBlanksAs val="gap"/>
    <c:showDLblsOverMax val="0"/>
  </c:chart>
  <c:spPr>
    <a:solidFill>
      <a:schemeClr val="bg1"/>
    </a:solidFill>
    <a:ln w="3175">
      <a:solidFill>
        <a:schemeClr val="tx1">
          <a:lumMod val="50000"/>
          <a:lumOff val="50000"/>
        </a:schemeClr>
      </a:solidFill>
    </a:ln>
  </c:spPr>
  <c:txPr>
    <a:bodyPr/>
    <a:lstStyle/>
    <a:p>
      <a:pPr>
        <a:defRPr baseline="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srim181Ta_Mylar!$P$5</c:f>
          <c:strCache>
            <c:ptCount val="1"/>
            <c:pt idx="0">
              <c:v>srim181Ta_Mylar</c:v>
            </c:pt>
          </c:strCache>
        </c:strRef>
      </c:tx>
      <c:layout>
        <c:manualLayout>
          <c:xMode val="edge"/>
          <c:yMode val="edge"/>
          <c:x val="0.10167170191339379"/>
          <c:y val="6.9135802469135796E-2"/>
        </c:manualLayout>
      </c:layout>
      <c:overlay val="1"/>
      <c:spPr>
        <a:solidFill>
          <a:schemeClr val="bg1"/>
        </a:solidFill>
        <a:ln>
          <a:solidFill>
            <a:srgbClr val="00B050"/>
          </a:solidFill>
        </a:ln>
      </c:spPr>
      <c:txPr>
        <a:bodyPr/>
        <a:lstStyle/>
        <a:p>
          <a:pPr>
            <a:defRPr sz="1200"/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5.0907058670898057E-2"/>
          <c:y val="4.1004378353659665E-2"/>
          <c:w val="0.89444707244294086"/>
          <c:h val="0.9081176241858655"/>
        </c:manualLayout>
      </c:layout>
      <c:scatterChart>
        <c:scatterStyle val="lineMarker"/>
        <c:varyColors val="0"/>
        <c:ser>
          <c:idx val="0"/>
          <c:order val="0"/>
          <c:tx>
            <c:v>Range</c:v>
          </c:tx>
          <c:spPr>
            <a:ln>
              <a:solidFill>
                <a:srgbClr val="FF0000"/>
              </a:solidFill>
            </a:ln>
          </c:spPr>
          <c:marker>
            <c:symbol val="circle"/>
            <c:size val="2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srim181Ta_Mylar!$D$20:$D$228</c:f>
              <c:numCache>
                <c:formatCode>0.00000</c:formatCode>
                <c:ptCount val="209"/>
                <c:pt idx="0">
                  <c:v>1.1049723756906078E-5</c:v>
                </c:pt>
                <c:pt idx="1">
                  <c:v>1.2430939226519336E-5</c:v>
                </c:pt>
                <c:pt idx="2">
                  <c:v>1.3812154696132597E-5</c:v>
                </c:pt>
                <c:pt idx="3">
                  <c:v>1.5193370165745856E-5</c:v>
                </c:pt>
                <c:pt idx="4">
                  <c:v>1.6574585635359117E-5</c:v>
                </c:pt>
                <c:pt idx="5">
                  <c:v>1.7955801104972374E-5</c:v>
                </c:pt>
                <c:pt idx="6">
                  <c:v>1.9337016574585635E-5</c:v>
                </c:pt>
                <c:pt idx="7">
                  <c:v>2.0718232044198896E-5</c:v>
                </c:pt>
                <c:pt idx="8">
                  <c:v>2.2099447513812157E-5</c:v>
                </c:pt>
                <c:pt idx="9">
                  <c:v>2.4861878453038672E-5</c:v>
                </c:pt>
                <c:pt idx="10">
                  <c:v>2.7624309392265193E-5</c:v>
                </c:pt>
                <c:pt idx="11">
                  <c:v>3.0386740331491712E-5</c:v>
                </c:pt>
                <c:pt idx="12">
                  <c:v>3.3149171270718233E-5</c:v>
                </c:pt>
                <c:pt idx="13">
                  <c:v>3.5911602209944748E-5</c:v>
                </c:pt>
                <c:pt idx="14">
                  <c:v>3.867403314917127E-5</c:v>
                </c:pt>
                <c:pt idx="15">
                  <c:v>4.4198895027624314E-5</c:v>
                </c:pt>
                <c:pt idx="16">
                  <c:v>4.9723756906077343E-5</c:v>
                </c:pt>
                <c:pt idx="17">
                  <c:v>5.5248618784530387E-5</c:v>
                </c:pt>
                <c:pt idx="18">
                  <c:v>6.0773480662983424E-5</c:v>
                </c:pt>
                <c:pt idx="19">
                  <c:v>6.6298342541436467E-5</c:v>
                </c:pt>
                <c:pt idx="20">
                  <c:v>7.1823204419889497E-5</c:v>
                </c:pt>
                <c:pt idx="21">
                  <c:v>7.734806629834254E-5</c:v>
                </c:pt>
                <c:pt idx="22">
                  <c:v>8.2872928176795584E-5</c:v>
                </c:pt>
                <c:pt idx="23">
                  <c:v>8.8397790055248627E-5</c:v>
                </c:pt>
                <c:pt idx="24">
                  <c:v>9.3922651933701671E-5</c:v>
                </c:pt>
                <c:pt idx="25">
                  <c:v>9.9447513812154687E-5</c:v>
                </c:pt>
                <c:pt idx="26">
                  <c:v>1.1049723756906077E-4</c:v>
                </c:pt>
                <c:pt idx="27">
                  <c:v>1.2430939226519336E-4</c:v>
                </c:pt>
                <c:pt idx="28">
                  <c:v>1.3812154696132598E-4</c:v>
                </c:pt>
                <c:pt idx="29">
                  <c:v>1.5193370165745857E-4</c:v>
                </c:pt>
                <c:pt idx="30">
                  <c:v>1.6574585635359117E-4</c:v>
                </c:pt>
                <c:pt idx="31">
                  <c:v>1.7955801104972376E-4</c:v>
                </c:pt>
                <c:pt idx="32">
                  <c:v>1.9337016574585638E-4</c:v>
                </c:pt>
                <c:pt idx="33">
                  <c:v>2.0718232044198895E-4</c:v>
                </c:pt>
                <c:pt idx="34">
                  <c:v>2.2099447513812155E-4</c:v>
                </c:pt>
                <c:pt idx="35">
                  <c:v>2.4861878453038671E-4</c:v>
                </c:pt>
                <c:pt idx="36">
                  <c:v>2.7624309392265195E-4</c:v>
                </c:pt>
                <c:pt idx="37">
                  <c:v>3.0386740331491714E-4</c:v>
                </c:pt>
                <c:pt idx="38">
                  <c:v>3.3149171270718233E-4</c:v>
                </c:pt>
                <c:pt idx="39">
                  <c:v>3.5911602209944752E-4</c:v>
                </c:pt>
                <c:pt idx="40">
                  <c:v>3.8674033149171277E-4</c:v>
                </c:pt>
                <c:pt idx="41">
                  <c:v>4.419889502762431E-4</c:v>
                </c:pt>
                <c:pt idx="42">
                  <c:v>4.9723756906077342E-4</c:v>
                </c:pt>
                <c:pt idx="43">
                  <c:v>5.5248618784530391E-4</c:v>
                </c:pt>
                <c:pt idx="44">
                  <c:v>6.0773480662983429E-4</c:v>
                </c:pt>
                <c:pt idx="45">
                  <c:v>6.6298342541436467E-4</c:v>
                </c:pt>
                <c:pt idx="46">
                  <c:v>7.1823204419889505E-4</c:v>
                </c:pt>
                <c:pt idx="47">
                  <c:v>7.7348066298342554E-4</c:v>
                </c:pt>
                <c:pt idx="48">
                  <c:v>8.2872928176795581E-4</c:v>
                </c:pt>
                <c:pt idx="49">
                  <c:v>8.8397790055248619E-4</c:v>
                </c:pt>
                <c:pt idx="50">
                  <c:v>9.3922651933701668E-4</c:v>
                </c:pt>
                <c:pt idx="51">
                  <c:v>9.9447513812154684E-4</c:v>
                </c:pt>
                <c:pt idx="52">
                  <c:v>1.1049723756906078E-3</c:v>
                </c:pt>
                <c:pt idx="53">
                  <c:v>1.2430939226519338E-3</c:v>
                </c:pt>
                <c:pt idx="54">
                  <c:v>1.3812154696132596E-3</c:v>
                </c:pt>
                <c:pt idx="55">
                  <c:v>1.5193370165745858E-3</c:v>
                </c:pt>
                <c:pt idx="56">
                  <c:v>1.6574585635359116E-3</c:v>
                </c:pt>
                <c:pt idx="57">
                  <c:v>1.7955801104972376E-3</c:v>
                </c:pt>
                <c:pt idx="58">
                  <c:v>1.9337016574585634E-3</c:v>
                </c:pt>
                <c:pt idx="59">
                  <c:v>2.0718232044198894E-3</c:v>
                </c:pt>
                <c:pt idx="60">
                  <c:v>2.2099447513812156E-3</c:v>
                </c:pt>
                <c:pt idx="61">
                  <c:v>2.4861878453038676E-3</c:v>
                </c:pt>
                <c:pt idx="62">
                  <c:v>2.7624309392265192E-3</c:v>
                </c:pt>
                <c:pt idx="63">
                  <c:v>3.0386740331491717E-3</c:v>
                </c:pt>
                <c:pt idx="64">
                  <c:v>3.3149171270718232E-3</c:v>
                </c:pt>
                <c:pt idx="65">
                  <c:v>3.5911602209944752E-3</c:v>
                </c:pt>
                <c:pt idx="66">
                  <c:v>3.8674033149171268E-3</c:v>
                </c:pt>
                <c:pt idx="67">
                  <c:v>4.4198895027624313E-3</c:v>
                </c:pt>
                <c:pt idx="68">
                  <c:v>4.9723756906077353E-3</c:v>
                </c:pt>
                <c:pt idx="69" formatCode="0.000">
                  <c:v>5.5248618784530384E-3</c:v>
                </c:pt>
                <c:pt idx="70" formatCode="0.000">
                  <c:v>6.0773480662983433E-3</c:v>
                </c:pt>
                <c:pt idx="71" formatCode="0.000">
                  <c:v>6.6298342541436465E-3</c:v>
                </c:pt>
                <c:pt idx="72" formatCode="0.000">
                  <c:v>7.1823204419889505E-3</c:v>
                </c:pt>
                <c:pt idx="73" formatCode="0.000">
                  <c:v>7.7348066298342536E-3</c:v>
                </c:pt>
                <c:pt idx="74" formatCode="0.000">
                  <c:v>8.2872928176795577E-3</c:v>
                </c:pt>
                <c:pt idx="75" formatCode="0.000">
                  <c:v>8.8397790055248626E-3</c:v>
                </c:pt>
                <c:pt idx="76" formatCode="0.000">
                  <c:v>9.3922651933701657E-3</c:v>
                </c:pt>
                <c:pt idx="77" formatCode="0.000">
                  <c:v>9.9447513812154706E-3</c:v>
                </c:pt>
                <c:pt idx="78" formatCode="0.000">
                  <c:v>1.1049723756906077E-2</c:v>
                </c:pt>
                <c:pt idx="79" formatCode="0.000">
                  <c:v>1.2430939226519336E-2</c:v>
                </c:pt>
                <c:pt idx="80" formatCode="0.000">
                  <c:v>1.3812154696132596E-2</c:v>
                </c:pt>
                <c:pt idx="81" formatCode="0.000">
                  <c:v>1.5193370165745856E-2</c:v>
                </c:pt>
                <c:pt idx="82" formatCode="0.000">
                  <c:v>1.6574585635359115E-2</c:v>
                </c:pt>
                <c:pt idx="83" formatCode="0.000">
                  <c:v>1.7955801104972375E-2</c:v>
                </c:pt>
                <c:pt idx="84" formatCode="0.000">
                  <c:v>1.9337016574585635E-2</c:v>
                </c:pt>
                <c:pt idx="85" formatCode="0.000">
                  <c:v>2.0718232044198894E-2</c:v>
                </c:pt>
                <c:pt idx="86" formatCode="0.000">
                  <c:v>2.2099447513812154E-2</c:v>
                </c:pt>
                <c:pt idx="87" formatCode="0.000">
                  <c:v>2.4861878453038673E-2</c:v>
                </c:pt>
                <c:pt idx="88" formatCode="0.000">
                  <c:v>2.7624309392265192E-2</c:v>
                </c:pt>
                <c:pt idx="89" formatCode="0.000">
                  <c:v>3.0386740331491711E-2</c:v>
                </c:pt>
                <c:pt idx="90" formatCode="0.000">
                  <c:v>3.3149171270718231E-2</c:v>
                </c:pt>
                <c:pt idx="91" formatCode="0.000">
                  <c:v>3.591160220994475E-2</c:v>
                </c:pt>
                <c:pt idx="92" formatCode="0.000">
                  <c:v>3.8674033149171269E-2</c:v>
                </c:pt>
                <c:pt idx="93" formatCode="0.000">
                  <c:v>4.4198895027624308E-2</c:v>
                </c:pt>
                <c:pt idx="94" formatCode="0.000">
                  <c:v>4.9723756906077346E-2</c:v>
                </c:pt>
                <c:pt idx="95" formatCode="0.000">
                  <c:v>5.5248618784530384E-2</c:v>
                </c:pt>
                <c:pt idx="96" formatCode="0.000">
                  <c:v>6.0773480662983423E-2</c:v>
                </c:pt>
                <c:pt idx="97" formatCode="0.000">
                  <c:v>6.6298342541436461E-2</c:v>
                </c:pt>
                <c:pt idx="98" formatCode="0.000">
                  <c:v>7.18232044198895E-2</c:v>
                </c:pt>
                <c:pt idx="99" formatCode="0.000">
                  <c:v>7.7348066298342538E-2</c:v>
                </c:pt>
                <c:pt idx="100" formatCode="0.000">
                  <c:v>8.2872928176795577E-2</c:v>
                </c:pt>
                <c:pt idx="101" formatCode="0.000">
                  <c:v>8.8397790055248615E-2</c:v>
                </c:pt>
                <c:pt idx="102" formatCode="0.000">
                  <c:v>9.3922651933701654E-2</c:v>
                </c:pt>
                <c:pt idx="103" formatCode="0.000">
                  <c:v>9.9447513812154692E-2</c:v>
                </c:pt>
                <c:pt idx="104" formatCode="0.000">
                  <c:v>0.11049723756906077</c:v>
                </c:pt>
                <c:pt idx="105" formatCode="0.000">
                  <c:v>0.12430939226519337</c:v>
                </c:pt>
                <c:pt idx="106" formatCode="0.000">
                  <c:v>0.13812154696132597</c:v>
                </c:pt>
                <c:pt idx="107" formatCode="0.000">
                  <c:v>0.15193370165745856</c:v>
                </c:pt>
                <c:pt idx="108" formatCode="0.000">
                  <c:v>0.16574585635359115</c:v>
                </c:pt>
                <c:pt idx="109" formatCode="0.000">
                  <c:v>0.17955801104972377</c:v>
                </c:pt>
                <c:pt idx="110" formatCode="0.000">
                  <c:v>0.19337016574585636</c:v>
                </c:pt>
                <c:pt idx="111" formatCode="0.000">
                  <c:v>0.20718232044198895</c:v>
                </c:pt>
                <c:pt idx="112" formatCode="0.000">
                  <c:v>0.22099447513812154</c:v>
                </c:pt>
                <c:pt idx="113" formatCode="0.000">
                  <c:v>0.24861878453038674</c:v>
                </c:pt>
                <c:pt idx="114" formatCode="0.000">
                  <c:v>0.27624309392265195</c:v>
                </c:pt>
                <c:pt idx="115" formatCode="0.000">
                  <c:v>0.30386740331491713</c:v>
                </c:pt>
                <c:pt idx="116" formatCode="0.000">
                  <c:v>0.33149171270718231</c:v>
                </c:pt>
                <c:pt idx="117" formatCode="0.000">
                  <c:v>0.35911602209944754</c:v>
                </c:pt>
                <c:pt idx="118" formatCode="0.000">
                  <c:v>0.38674033149171272</c:v>
                </c:pt>
                <c:pt idx="119" formatCode="0.000">
                  <c:v>0.44198895027624308</c:v>
                </c:pt>
                <c:pt idx="120" formatCode="0.000">
                  <c:v>0.49723756906077349</c:v>
                </c:pt>
                <c:pt idx="121" formatCode="0.000">
                  <c:v>0.5524861878453039</c:v>
                </c:pt>
                <c:pt idx="122" formatCode="0.000">
                  <c:v>0.60773480662983426</c:v>
                </c:pt>
                <c:pt idx="123" formatCode="0.000">
                  <c:v>0.66298342541436461</c:v>
                </c:pt>
                <c:pt idx="124" formatCode="0.000">
                  <c:v>0.71823204419889508</c:v>
                </c:pt>
                <c:pt idx="125" formatCode="0.000">
                  <c:v>0.77348066298342544</c:v>
                </c:pt>
                <c:pt idx="126" formatCode="0.000">
                  <c:v>0.82872928176795579</c:v>
                </c:pt>
                <c:pt idx="127" formatCode="0.000">
                  <c:v>0.88397790055248615</c:v>
                </c:pt>
                <c:pt idx="128" formatCode="0.000">
                  <c:v>0.93922651933701662</c:v>
                </c:pt>
                <c:pt idx="129" formatCode="0.000">
                  <c:v>0.99447513812154698</c:v>
                </c:pt>
                <c:pt idx="130" formatCode="0.000">
                  <c:v>1.1049723756906078</c:v>
                </c:pt>
                <c:pt idx="131" formatCode="0.000">
                  <c:v>1.2430939226519337</c:v>
                </c:pt>
                <c:pt idx="132" formatCode="0.000">
                  <c:v>1.3812154696132597</c:v>
                </c:pt>
                <c:pt idx="133" formatCode="0.000">
                  <c:v>1.5193370165745856</c:v>
                </c:pt>
                <c:pt idx="134" formatCode="0.000">
                  <c:v>1.6574585635359116</c:v>
                </c:pt>
                <c:pt idx="135" formatCode="0.000">
                  <c:v>1.7955801104972375</c:v>
                </c:pt>
                <c:pt idx="136" formatCode="0.000">
                  <c:v>1.9337016574585635</c:v>
                </c:pt>
                <c:pt idx="137" formatCode="0.000">
                  <c:v>2.0718232044198897</c:v>
                </c:pt>
                <c:pt idx="138" formatCode="0.000">
                  <c:v>2.2099447513812156</c:v>
                </c:pt>
                <c:pt idx="139" formatCode="0.000">
                  <c:v>2.4861878453038675</c:v>
                </c:pt>
                <c:pt idx="140" formatCode="0.000">
                  <c:v>2.7624309392265194</c:v>
                </c:pt>
                <c:pt idx="141" formatCode="0.000">
                  <c:v>3.0386740331491713</c:v>
                </c:pt>
                <c:pt idx="142" formatCode="0.000">
                  <c:v>3.3149171270718232</c:v>
                </c:pt>
                <c:pt idx="143" formatCode="0.000">
                  <c:v>3.5911602209944751</c:v>
                </c:pt>
                <c:pt idx="144" formatCode="0.000">
                  <c:v>3.867403314917127</c:v>
                </c:pt>
                <c:pt idx="145" formatCode="0.000">
                  <c:v>4.4198895027624312</c:v>
                </c:pt>
                <c:pt idx="146" formatCode="0.000">
                  <c:v>4.972375690607735</c:v>
                </c:pt>
                <c:pt idx="147" formatCode="0.000">
                  <c:v>5.5248618784530388</c:v>
                </c:pt>
                <c:pt idx="148" formatCode="0.000">
                  <c:v>6.0773480662983426</c:v>
                </c:pt>
                <c:pt idx="149" formatCode="0.000">
                  <c:v>6.6298342541436464</c:v>
                </c:pt>
                <c:pt idx="150" formatCode="0.000">
                  <c:v>7.1823204419889501</c:v>
                </c:pt>
                <c:pt idx="151" formatCode="0.000">
                  <c:v>7.7348066298342539</c:v>
                </c:pt>
                <c:pt idx="152" formatCode="0.000">
                  <c:v>8.2872928176795586</c:v>
                </c:pt>
                <c:pt idx="153" formatCode="0.000">
                  <c:v>8.8397790055248624</c:v>
                </c:pt>
                <c:pt idx="154" formatCode="0.000">
                  <c:v>9.3922651933701662</c:v>
                </c:pt>
                <c:pt idx="155" formatCode="0.000">
                  <c:v>9.94475138121547</c:v>
                </c:pt>
                <c:pt idx="156" formatCode="0.000">
                  <c:v>11.049723756906078</c:v>
                </c:pt>
                <c:pt idx="157" formatCode="0.000">
                  <c:v>12.430939226519337</c:v>
                </c:pt>
                <c:pt idx="158" formatCode="0.000">
                  <c:v>13.812154696132596</c:v>
                </c:pt>
                <c:pt idx="159" formatCode="0.000">
                  <c:v>15.193370165745856</c:v>
                </c:pt>
                <c:pt idx="160" formatCode="0.000">
                  <c:v>16.574585635359117</c:v>
                </c:pt>
                <c:pt idx="161" formatCode="0.000">
                  <c:v>17.955801104972377</c:v>
                </c:pt>
                <c:pt idx="162" formatCode="0.000">
                  <c:v>19.337016574585636</c:v>
                </c:pt>
                <c:pt idx="163" formatCode="0.000">
                  <c:v>20.718232044198896</c:v>
                </c:pt>
                <c:pt idx="164" formatCode="0.000">
                  <c:v>22.099447513812155</c:v>
                </c:pt>
                <c:pt idx="165" formatCode="0.000">
                  <c:v>24.861878453038674</c:v>
                </c:pt>
                <c:pt idx="166" formatCode="0.000">
                  <c:v>27.624309392265193</c:v>
                </c:pt>
                <c:pt idx="167" formatCode="0.000">
                  <c:v>30.386740331491712</c:v>
                </c:pt>
                <c:pt idx="168" formatCode="0.000">
                  <c:v>33.149171270718234</c:v>
                </c:pt>
                <c:pt idx="169" formatCode="0.000">
                  <c:v>35.911602209944753</c:v>
                </c:pt>
                <c:pt idx="170" formatCode="0.000">
                  <c:v>38.674033149171272</c:v>
                </c:pt>
                <c:pt idx="171" formatCode="0.000">
                  <c:v>44.19889502762431</c:v>
                </c:pt>
                <c:pt idx="172" formatCode="0.000">
                  <c:v>49.723756906077348</c:v>
                </c:pt>
                <c:pt idx="173" formatCode="0.000">
                  <c:v>55.248618784530386</c:v>
                </c:pt>
                <c:pt idx="174" formatCode="0.000">
                  <c:v>60.773480662983424</c:v>
                </c:pt>
                <c:pt idx="175" formatCode="0.000">
                  <c:v>66.298342541436469</c:v>
                </c:pt>
                <c:pt idx="176" formatCode="0.000">
                  <c:v>71.823204419889507</c:v>
                </c:pt>
                <c:pt idx="177" formatCode="0.000">
                  <c:v>77.348066298342545</c:v>
                </c:pt>
                <c:pt idx="178" formatCode="0.000">
                  <c:v>82.872928176795583</c:v>
                </c:pt>
                <c:pt idx="179" formatCode="0.000">
                  <c:v>88.39779005524862</c:v>
                </c:pt>
                <c:pt idx="180" formatCode="0.000">
                  <c:v>93.922651933701658</c:v>
                </c:pt>
                <c:pt idx="181" formatCode="0.000">
                  <c:v>99.447513812154696</c:v>
                </c:pt>
                <c:pt idx="182" formatCode="0.000">
                  <c:v>110.49723756906077</c:v>
                </c:pt>
                <c:pt idx="183" formatCode="0.000">
                  <c:v>124.30939226519337</c:v>
                </c:pt>
                <c:pt idx="184" formatCode="0.000">
                  <c:v>138.12154696132598</c:v>
                </c:pt>
                <c:pt idx="185" formatCode="0.000">
                  <c:v>151.93370165745856</c:v>
                </c:pt>
                <c:pt idx="186" formatCode="0.000">
                  <c:v>165.74585635359117</c:v>
                </c:pt>
                <c:pt idx="187" formatCode="0.000">
                  <c:v>179.55801104972375</c:v>
                </c:pt>
                <c:pt idx="188" formatCode="0.000">
                  <c:v>193.37016574585635</c:v>
                </c:pt>
                <c:pt idx="189" formatCode="0.000">
                  <c:v>207.18232044198896</c:v>
                </c:pt>
                <c:pt idx="190" formatCode="0.000">
                  <c:v>220.99447513812154</c:v>
                </c:pt>
                <c:pt idx="191" formatCode="0.000">
                  <c:v>248.61878453038673</c:v>
                </c:pt>
                <c:pt idx="192" formatCode="0.000">
                  <c:v>276.24309392265195</c:v>
                </c:pt>
                <c:pt idx="193" formatCode="0.000">
                  <c:v>303.86740331491711</c:v>
                </c:pt>
                <c:pt idx="194" formatCode="0.000">
                  <c:v>331.49171270718233</c:v>
                </c:pt>
                <c:pt idx="195" formatCode="0.000">
                  <c:v>359.11602209944749</c:v>
                </c:pt>
                <c:pt idx="196" formatCode="0.000">
                  <c:v>386.74033149171271</c:v>
                </c:pt>
                <c:pt idx="197" formatCode="0.000">
                  <c:v>441.98895027624309</c:v>
                </c:pt>
                <c:pt idx="198" formatCode="0.000">
                  <c:v>497.23756906077347</c:v>
                </c:pt>
                <c:pt idx="199" formatCode="0.000">
                  <c:v>552.4861878453039</c:v>
                </c:pt>
                <c:pt idx="200" formatCode="0.000">
                  <c:v>607.73480662983422</c:v>
                </c:pt>
                <c:pt idx="201" formatCode="0.000">
                  <c:v>662.98342541436466</c:v>
                </c:pt>
                <c:pt idx="202" formatCode="0.000">
                  <c:v>718.23204419889498</c:v>
                </c:pt>
                <c:pt idx="203" formatCode="0.000">
                  <c:v>773.48066298342542</c:v>
                </c:pt>
                <c:pt idx="204" formatCode="0.000">
                  <c:v>828.72928176795585</c:v>
                </c:pt>
                <c:pt idx="205" formatCode="0.000">
                  <c:v>883.97790055248618</c:v>
                </c:pt>
                <c:pt idx="206" formatCode="0.000">
                  <c:v>939.22651933701661</c:v>
                </c:pt>
                <c:pt idx="207" formatCode="0.000">
                  <c:v>994.47513812154693</c:v>
                </c:pt>
                <c:pt idx="208" formatCode="0.000">
                  <c:v>1000</c:v>
                </c:pt>
              </c:numCache>
            </c:numRef>
          </c:xVal>
          <c:yVal>
            <c:numRef>
              <c:f>srim181Ta_Mylar!$J$20:$J$228</c:f>
              <c:numCache>
                <c:formatCode>0.000</c:formatCode>
                <c:ptCount val="209"/>
                <c:pt idx="0">
                  <c:v>8.2000000000000007E-3</c:v>
                </c:pt>
                <c:pt idx="1">
                  <c:v>8.6E-3</c:v>
                </c:pt>
                <c:pt idx="2">
                  <c:v>8.9999999999999993E-3</c:v>
                </c:pt>
                <c:pt idx="3">
                  <c:v>9.4000000000000004E-3</c:v>
                </c:pt>
                <c:pt idx="4">
                  <c:v>9.7999999999999997E-3</c:v>
                </c:pt>
                <c:pt idx="5">
                  <c:v>1.0100000000000001E-2</c:v>
                </c:pt>
                <c:pt idx="6">
                  <c:v>1.0499999999999999E-2</c:v>
                </c:pt>
                <c:pt idx="7">
                  <c:v>1.0800000000000001E-2</c:v>
                </c:pt>
                <c:pt idx="8">
                  <c:v>1.11E-2</c:v>
                </c:pt>
                <c:pt idx="9">
                  <c:v>1.17E-2</c:v>
                </c:pt>
                <c:pt idx="10">
                  <c:v>1.23E-2</c:v>
                </c:pt>
                <c:pt idx="11">
                  <c:v>1.29E-2</c:v>
                </c:pt>
                <c:pt idx="12">
                  <c:v>1.34E-2</c:v>
                </c:pt>
                <c:pt idx="13">
                  <c:v>1.3900000000000001E-2</c:v>
                </c:pt>
                <c:pt idx="14">
                  <c:v>1.44E-2</c:v>
                </c:pt>
                <c:pt idx="15">
                  <c:v>1.54E-2</c:v>
                </c:pt>
                <c:pt idx="16">
                  <c:v>1.6300000000000002E-2</c:v>
                </c:pt>
                <c:pt idx="17">
                  <c:v>1.72E-2</c:v>
                </c:pt>
                <c:pt idx="18">
                  <c:v>1.8099999999999998E-2</c:v>
                </c:pt>
                <c:pt idx="19">
                  <c:v>1.89E-2</c:v>
                </c:pt>
                <c:pt idx="20">
                  <c:v>1.9700000000000002E-2</c:v>
                </c:pt>
                <c:pt idx="21">
                  <c:v>2.0399999999999998E-2</c:v>
                </c:pt>
                <c:pt idx="22">
                  <c:v>2.12E-2</c:v>
                </c:pt>
                <c:pt idx="23">
                  <c:v>2.1899999999999999E-2</c:v>
                </c:pt>
                <c:pt idx="24">
                  <c:v>2.2600000000000002E-2</c:v>
                </c:pt>
                <c:pt idx="25">
                  <c:v>2.3300000000000001E-2</c:v>
                </c:pt>
                <c:pt idx="26">
                  <c:v>2.47E-2</c:v>
                </c:pt>
                <c:pt idx="27">
                  <c:v>2.63E-2</c:v>
                </c:pt>
                <c:pt idx="28">
                  <c:v>2.7900000000000001E-2</c:v>
                </c:pt>
                <c:pt idx="29">
                  <c:v>2.9499999999999998E-2</c:v>
                </c:pt>
                <c:pt idx="30">
                  <c:v>3.1E-2</c:v>
                </c:pt>
                <c:pt idx="31">
                  <c:v>3.2399999999999998E-2</c:v>
                </c:pt>
                <c:pt idx="32">
                  <c:v>3.3800000000000004E-2</c:v>
                </c:pt>
                <c:pt idx="33">
                  <c:v>3.5199999999999995E-2</c:v>
                </c:pt>
                <c:pt idx="34">
                  <c:v>3.6600000000000001E-2</c:v>
                </c:pt>
                <c:pt idx="35">
                  <c:v>3.9300000000000002E-2</c:v>
                </c:pt>
                <c:pt idx="36">
                  <c:v>4.1799999999999997E-2</c:v>
                </c:pt>
                <c:pt idx="37">
                  <c:v>4.4400000000000002E-2</c:v>
                </c:pt>
                <c:pt idx="38">
                  <c:v>4.6800000000000001E-2</c:v>
                </c:pt>
                <c:pt idx="39">
                  <c:v>4.9299999999999997E-2</c:v>
                </c:pt>
                <c:pt idx="40">
                  <c:v>5.16E-2</c:v>
                </c:pt>
                <c:pt idx="41">
                  <c:v>5.6299999999999996E-2</c:v>
                </c:pt>
                <c:pt idx="42">
                  <c:v>6.08E-2</c:v>
                </c:pt>
                <c:pt idx="43">
                  <c:v>6.5200000000000008E-2</c:v>
                </c:pt>
                <c:pt idx="44">
                  <c:v>6.9499999999999992E-2</c:v>
                </c:pt>
                <c:pt idx="45">
                  <c:v>7.3800000000000004E-2</c:v>
                </c:pt>
                <c:pt idx="46">
                  <c:v>7.8E-2</c:v>
                </c:pt>
                <c:pt idx="47">
                  <c:v>8.2099999999999992E-2</c:v>
                </c:pt>
                <c:pt idx="48">
                  <c:v>8.6199999999999999E-2</c:v>
                </c:pt>
                <c:pt idx="49">
                  <c:v>9.0200000000000002E-2</c:v>
                </c:pt>
                <c:pt idx="50">
                  <c:v>9.4199999999999992E-2</c:v>
                </c:pt>
                <c:pt idx="51">
                  <c:v>9.8199999999999996E-2</c:v>
                </c:pt>
                <c:pt idx="52">
                  <c:v>0.1061</c:v>
                </c:pt>
                <c:pt idx="53">
                  <c:v>0.11579999999999999</c:v>
                </c:pt>
                <c:pt idx="54">
                  <c:v>0.12529999999999999</c:v>
                </c:pt>
                <c:pt idx="55">
                  <c:v>0.1348</c:v>
                </c:pt>
                <c:pt idx="56">
                  <c:v>0.14419999999999999</c:v>
                </c:pt>
                <c:pt idx="57">
                  <c:v>0.1535</c:v>
                </c:pt>
                <c:pt idx="58">
                  <c:v>0.1628</c:v>
                </c:pt>
                <c:pt idx="59">
                  <c:v>0.17199999999999999</c:v>
                </c:pt>
                <c:pt idx="60">
                  <c:v>0.18109999999999998</c:v>
                </c:pt>
                <c:pt idx="61">
                  <c:v>0.19919999999999999</c:v>
                </c:pt>
                <c:pt idx="62">
                  <c:v>0.21729999999999999</c:v>
                </c:pt>
                <c:pt idx="63">
                  <c:v>0.23530000000000001</c:v>
                </c:pt>
                <c:pt idx="64">
                  <c:v>0.25339999999999996</c:v>
                </c:pt>
                <c:pt idx="65">
                  <c:v>0.2717</c:v>
                </c:pt>
                <c:pt idx="66">
                  <c:v>0.28999999999999998</c:v>
                </c:pt>
                <c:pt idx="67">
                  <c:v>0.32679999999999998</c:v>
                </c:pt>
                <c:pt idx="68">
                  <c:v>0.36380000000000001</c:v>
                </c:pt>
                <c:pt idx="69">
                  <c:v>0.40110000000000001</c:v>
                </c:pt>
                <c:pt idx="70">
                  <c:v>0.43840000000000001</c:v>
                </c:pt>
                <c:pt idx="71">
                  <c:v>0.47569999999999996</c:v>
                </c:pt>
                <c:pt idx="72">
                  <c:v>0.5131</c:v>
                </c:pt>
                <c:pt idx="73">
                  <c:v>0.5504</c:v>
                </c:pt>
                <c:pt idx="74">
                  <c:v>0.58779999999999999</c:v>
                </c:pt>
                <c:pt idx="75">
                  <c:v>0.62509999999999999</c:v>
                </c:pt>
                <c:pt idx="76">
                  <c:v>0.66239999999999999</c:v>
                </c:pt>
                <c:pt idx="77">
                  <c:v>0.69969999999999999</c:v>
                </c:pt>
                <c:pt idx="78">
                  <c:v>0.77429999999999999</c:v>
                </c:pt>
                <c:pt idx="79">
                  <c:v>0.86780000000000013</c:v>
                </c:pt>
                <c:pt idx="80">
                  <c:v>0.96150000000000002</c:v>
                </c:pt>
                <c:pt idx="81" formatCode="0.00">
                  <c:v>1.06</c:v>
                </c:pt>
                <c:pt idx="82" formatCode="0.00">
                  <c:v>1.1499999999999999</c:v>
                </c:pt>
                <c:pt idx="83" formatCode="0.00">
                  <c:v>1.25</c:v>
                </c:pt>
                <c:pt idx="84" formatCode="0.00">
                  <c:v>1.34</c:v>
                </c:pt>
                <c:pt idx="85" formatCode="0.00">
                  <c:v>1.44</c:v>
                </c:pt>
                <c:pt idx="86" formatCode="0.00">
                  <c:v>1.53</c:v>
                </c:pt>
                <c:pt idx="87" formatCode="0.00">
                  <c:v>1.73</c:v>
                </c:pt>
                <c:pt idx="88" formatCode="0.00">
                  <c:v>1.92</c:v>
                </c:pt>
                <c:pt idx="89" formatCode="0.00">
                  <c:v>2.12</c:v>
                </c:pt>
                <c:pt idx="90" formatCode="0.00">
                  <c:v>2.3199999999999998</c:v>
                </c:pt>
                <c:pt idx="91" formatCode="0.00">
                  <c:v>2.52</c:v>
                </c:pt>
                <c:pt idx="92" formatCode="0.00">
                  <c:v>2.71</c:v>
                </c:pt>
                <c:pt idx="93" formatCode="0.00">
                  <c:v>3.1</c:v>
                </c:pt>
                <c:pt idx="94" formatCode="0.00">
                  <c:v>3.49</c:v>
                </c:pt>
                <c:pt idx="95" formatCode="0.00">
                  <c:v>3.87</c:v>
                </c:pt>
                <c:pt idx="96" formatCode="0.00">
                  <c:v>4.2300000000000004</c:v>
                </c:pt>
                <c:pt idx="97" formatCode="0.00">
                  <c:v>4.59</c:v>
                </c:pt>
                <c:pt idx="98" formatCode="0.00">
                  <c:v>4.93</c:v>
                </c:pt>
                <c:pt idx="99" formatCode="0.00">
                  <c:v>5.27</c:v>
                </c:pt>
                <c:pt idx="100" formatCode="0.00">
                  <c:v>5.59</c:v>
                </c:pt>
                <c:pt idx="101" formatCode="0.00">
                  <c:v>5.9</c:v>
                </c:pt>
                <c:pt idx="102" formatCode="0.00">
                  <c:v>6.2</c:v>
                </c:pt>
                <c:pt idx="103" formatCode="0.00">
                  <c:v>6.49</c:v>
                </c:pt>
                <c:pt idx="104" formatCode="0.00">
                  <c:v>7.03</c:v>
                </c:pt>
                <c:pt idx="105" formatCode="0.00">
                  <c:v>7.67</c:v>
                </c:pt>
                <c:pt idx="106" formatCode="0.00">
                  <c:v>8.25</c:v>
                </c:pt>
                <c:pt idx="107" formatCode="0.00">
                  <c:v>8.8000000000000007</c:v>
                </c:pt>
                <c:pt idx="108" formatCode="0.00">
                  <c:v>9.31</c:v>
                </c:pt>
                <c:pt idx="109" formatCode="0.00">
                  <c:v>9.7799999999999994</c:v>
                </c:pt>
                <c:pt idx="110" formatCode="0.00">
                  <c:v>10.23</c:v>
                </c:pt>
                <c:pt idx="111" formatCode="0.00">
                  <c:v>10.66</c:v>
                </c:pt>
                <c:pt idx="112" formatCode="0.00">
                  <c:v>11.07</c:v>
                </c:pt>
                <c:pt idx="113" formatCode="0.00">
                  <c:v>11.84</c:v>
                </c:pt>
                <c:pt idx="114" formatCode="0.00">
                  <c:v>12.55</c:v>
                </c:pt>
                <c:pt idx="115" formatCode="0.00">
                  <c:v>13.21</c:v>
                </c:pt>
                <c:pt idx="116" formatCode="0.00">
                  <c:v>13.84</c:v>
                </c:pt>
                <c:pt idx="117" formatCode="0.00">
                  <c:v>14.43</c:v>
                </c:pt>
                <c:pt idx="118" formatCode="0.00">
                  <c:v>15</c:v>
                </c:pt>
                <c:pt idx="119" formatCode="0.00">
                  <c:v>16.07</c:v>
                </c:pt>
                <c:pt idx="120" formatCode="0.00">
                  <c:v>17.07</c:v>
                </c:pt>
                <c:pt idx="121" formatCode="0.00">
                  <c:v>18.02</c:v>
                </c:pt>
                <c:pt idx="122" formatCode="0.00">
                  <c:v>18.920000000000002</c:v>
                </c:pt>
                <c:pt idx="123" formatCode="0.00">
                  <c:v>19.79</c:v>
                </c:pt>
                <c:pt idx="124" formatCode="0.00">
                  <c:v>20.62</c:v>
                </c:pt>
                <c:pt idx="125" formatCode="0.00">
                  <c:v>21.43</c:v>
                </c:pt>
                <c:pt idx="126" formatCode="0.00">
                  <c:v>22.23</c:v>
                </c:pt>
                <c:pt idx="127" formatCode="0.00">
                  <c:v>23</c:v>
                </c:pt>
                <c:pt idx="128" formatCode="0.00">
                  <c:v>23.76</c:v>
                </c:pt>
                <c:pt idx="129" formatCode="0.00">
                  <c:v>24.51</c:v>
                </c:pt>
                <c:pt idx="130" formatCode="0.00">
                  <c:v>25.97</c:v>
                </c:pt>
                <c:pt idx="131" formatCode="0.00">
                  <c:v>27.75</c:v>
                </c:pt>
                <c:pt idx="132" formatCode="0.00">
                  <c:v>29.49</c:v>
                </c:pt>
                <c:pt idx="133" formatCode="0.00">
                  <c:v>31.21</c:v>
                </c:pt>
                <c:pt idx="134" formatCode="0.00">
                  <c:v>32.89</c:v>
                </c:pt>
                <c:pt idx="135" formatCode="0.00">
                  <c:v>34.57</c:v>
                </c:pt>
                <c:pt idx="136" formatCode="0.00">
                  <c:v>36.229999999999997</c:v>
                </c:pt>
                <c:pt idx="137" formatCode="0.00">
                  <c:v>37.869999999999997</c:v>
                </c:pt>
                <c:pt idx="138" formatCode="0.00">
                  <c:v>39.5</c:v>
                </c:pt>
                <c:pt idx="139" formatCode="0.00">
                  <c:v>42.73</c:v>
                </c:pt>
                <c:pt idx="140" formatCode="0.00">
                  <c:v>45.94</c:v>
                </c:pt>
                <c:pt idx="141" formatCode="0.00">
                  <c:v>49.15</c:v>
                </c:pt>
                <c:pt idx="142" formatCode="0.00">
                  <c:v>52.37</c:v>
                </c:pt>
                <c:pt idx="143" formatCode="0.00">
                  <c:v>55.6</c:v>
                </c:pt>
                <c:pt idx="144" formatCode="0.00">
                  <c:v>58.84</c:v>
                </c:pt>
                <c:pt idx="145" formatCode="0.00">
                  <c:v>65.37</c:v>
                </c:pt>
                <c:pt idx="146" formatCode="0.00">
                  <c:v>71.959999999999994</c:v>
                </c:pt>
                <c:pt idx="147" formatCode="0.00">
                  <c:v>78.64</c:v>
                </c:pt>
                <c:pt idx="148" formatCode="0.00">
                  <c:v>85.4</c:v>
                </c:pt>
                <c:pt idx="149" formatCode="0.00">
                  <c:v>92.26</c:v>
                </c:pt>
                <c:pt idx="150" formatCode="0.00">
                  <c:v>99.2</c:v>
                </c:pt>
                <c:pt idx="151" formatCode="0.00">
                  <c:v>106.24</c:v>
                </c:pt>
                <c:pt idx="152" formatCode="0.00">
                  <c:v>113.38</c:v>
                </c:pt>
                <c:pt idx="153" formatCode="0.00">
                  <c:v>120.62</c:v>
                </c:pt>
                <c:pt idx="154" formatCode="0.00">
                  <c:v>127.95</c:v>
                </c:pt>
                <c:pt idx="155" formatCode="0.00">
                  <c:v>135.38</c:v>
                </c:pt>
                <c:pt idx="156" formatCode="0.00">
                  <c:v>150.53</c:v>
                </c:pt>
                <c:pt idx="157" formatCode="0.00">
                  <c:v>170</c:v>
                </c:pt>
                <c:pt idx="158" formatCode="0.00">
                  <c:v>190.08</c:v>
                </c:pt>
                <c:pt idx="159" formatCode="0.00">
                  <c:v>210.73</c:v>
                </c:pt>
                <c:pt idx="160" formatCode="0.00">
                  <c:v>231.97</c:v>
                </c:pt>
                <c:pt idx="161" formatCode="0.00">
                  <c:v>253.79</c:v>
                </c:pt>
                <c:pt idx="162" formatCode="0.00">
                  <c:v>276.18</c:v>
                </c:pt>
                <c:pt idx="163" formatCode="0.00">
                  <c:v>299.14</c:v>
                </c:pt>
                <c:pt idx="164" formatCode="0.00">
                  <c:v>322.67</c:v>
                </c:pt>
                <c:pt idx="165" formatCode="0.00">
                  <c:v>371.47</c:v>
                </c:pt>
                <c:pt idx="166" formatCode="0.00">
                  <c:v>422.65</c:v>
                </c:pt>
                <c:pt idx="167" formatCode="0.00">
                  <c:v>476.3</c:v>
                </c:pt>
                <c:pt idx="168" formatCode="0.00">
                  <c:v>532.52</c:v>
                </c:pt>
                <c:pt idx="169" formatCode="0.00">
                  <c:v>591.35</c:v>
                </c:pt>
                <c:pt idx="170" formatCode="0.00">
                  <c:v>652.75</c:v>
                </c:pt>
                <c:pt idx="171" formatCode="0.00">
                  <c:v>783.08</c:v>
                </c:pt>
                <c:pt idx="172" formatCode="0.00">
                  <c:v>923.32</c:v>
                </c:pt>
                <c:pt idx="173" formatCode="0.0">
                  <c:v>1070</c:v>
                </c:pt>
                <c:pt idx="174" formatCode="0.0">
                  <c:v>1230</c:v>
                </c:pt>
                <c:pt idx="175" formatCode="0.0">
                  <c:v>1400</c:v>
                </c:pt>
                <c:pt idx="176" formatCode="0.0">
                  <c:v>1580</c:v>
                </c:pt>
                <c:pt idx="177" formatCode="0.0">
                  <c:v>1760</c:v>
                </c:pt>
                <c:pt idx="178" formatCode="0.0">
                  <c:v>1960</c:v>
                </c:pt>
                <c:pt idx="179" formatCode="0.0">
                  <c:v>2160</c:v>
                </c:pt>
                <c:pt idx="180" formatCode="0.0">
                  <c:v>2370</c:v>
                </c:pt>
                <c:pt idx="181" formatCode="0.0">
                  <c:v>2590</c:v>
                </c:pt>
                <c:pt idx="182" formatCode="0.0">
                  <c:v>3060</c:v>
                </c:pt>
                <c:pt idx="183" formatCode="0.0">
                  <c:v>3680</c:v>
                </c:pt>
                <c:pt idx="184" formatCode="0.0">
                  <c:v>4340</c:v>
                </c:pt>
                <c:pt idx="185" formatCode="0.0">
                  <c:v>5050</c:v>
                </c:pt>
                <c:pt idx="186" formatCode="0.0">
                  <c:v>5800</c:v>
                </c:pt>
                <c:pt idx="187" formatCode="0.0">
                  <c:v>6580</c:v>
                </c:pt>
                <c:pt idx="188" formatCode="0.0">
                  <c:v>7410</c:v>
                </c:pt>
                <c:pt idx="189" formatCode="0.0">
                  <c:v>8270</c:v>
                </c:pt>
                <c:pt idx="190" formatCode="0.0">
                  <c:v>9160</c:v>
                </c:pt>
                <c:pt idx="191" formatCode="0.0">
                  <c:v>11040</c:v>
                </c:pt>
                <c:pt idx="192" formatCode="0.0">
                  <c:v>13040</c:v>
                </c:pt>
                <c:pt idx="193" formatCode="0.0">
                  <c:v>15160</c:v>
                </c:pt>
                <c:pt idx="194" formatCode="0.0">
                  <c:v>17370</c:v>
                </c:pt>
                <c:pt idx="195" formatCode="0.0">
                  <c:v>19680</c:v>
                </c:pt>
                <c:pt idx="196" formatCode="0.0">
                  <c:v>22080</c:v>
                </c:pt>
                <c:pt idx="197" formatCode="0.0">
                  <c:v>27110</c:v>
                </c:pt>
                <c:pt idx="198" formatCode="0.0">
                  <c:v>32430</c:v>
                </c:pt>
                <c:pt idx="199" formatCode="0.0">
                  <c:v>37990</c:v>
                </c:pt>
                <c:pt idx="200" formatCode="0.0">
                  <c:v>43760</c:v>
                </c:pt>
                <c:pt idx="201" formatCode="0.0">
                  <c:v>49710</c:v>
                </c:pt>
                <c:pt idx="202" formatCode="0.0">
                  <c:v>55830</c:v>
                </c:pt>
                <c:pt idx="203" formatCode="0.0">
                  <c:v>62090</c:v>
                </c:pt>
                <c:pt idx="204" formatCode="0.0">
                  <c:v>68480</c:v>
                </c:pt>
                <c:pt idx="205" formatCode="0.0">
                  <c:v>74980</c:v>
                </c:pt>
                <c:pt idx="206" formatCode="0.0">
                  <c:v>81580</c:v>
                </c:pt>
                <c:pt idx="207" formatCode="0.0">
                  <c:v>88260</c:v>
                </c:pt>
                <c:pt idx="208" formatCode="0.0">
                  <c:v>88930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DA90-4087-B466-FE5211526E8F}"/>
            </c:ext>
          </c:extLst>
        </c:ser>
        <c:ser>
          <c:idx val="1"/>
          <c:order val="1"/>
          <c:tx>
            <c:v>Stragg. Long</c:v>
          </c:tx>
          <c:spPr>
            <a:ln>
              <a:solidFill>
                <a:srgbClr val="0000FF"/>
              </a:solidFill>
            </a:ln>
          </c:spPr>
          <c:marker>
            <c:symbol val="none"/>
          </c:marker>
          <c:xVal>
            <c:numRef>
              <c:f>srim181Ta_Mylar!$D$20:$D$228</c:f>
              <c:numCache>
                <c:formatCode>0.00000</c:formatCode>
                <c:ptCount val="209"/>
                <c:pt idx="0">
                  <c:v>1.1049723756906078E-5</c:v>
                </c:pt>
                <c:pt idx="1">
                  <c:v>1.2430939226519336E-5</c:v>
                </c:pt>
                <c:pt idx="2">
                  <c:v>1.3812154696132597E-5</c:v>
                </c:pt>
                <c:pt idx="3">
                  <c:v>1.5193370165745856E-5</c:v>
                </c:pt>
                <c:pt idx="4">
                  <c:v>1.6574585635359117E-5</c:v>
                </c:pt>
                <c:pt idx="5">
                  <c:v>1.7955801104972374E-5</c:v>
                </c:pt>
                <c:pt idx="6">
                  <c:v>1.9337016574585635E-5</c:v>
                </c:pt>
                <c:pt idx="7">
                  <c:v>2.0718232044198896E-5</c:v>
                </c:pt>
                <c:pt idx="8">
                  <c:v>2.2099447513812157E-5</c:v>
                </c:pt>
                <c:pt idx="9">
                  <c:v>2.4861878453038672E-5</c:v>
                </c:pt>
                <c:pt idx="10">
                  <c:v>2.7624309392265193E-5</c:v>
                </c:pt>
                <c:pt idx="11">
                  <c:v>3.0386740331491712E-5</c:v>
                </c:pt>
                <c:pt idx="12">
                  <c:v>3.3149171270718233E-5</c:v>
                </c:pt>
                <c:pt idx="13">
                  <c:v>3.5911602209944748E-5</c:v>
                </c:pt>
                <c:pt idx="14">
                  <c:v>3.867403314917127E-5</c:v>
                </c:pt>
                <c:pt idx="15">
                  <c:v>4.4198895027624314E-5</c:v>
                </c:pt>
                <c:pt idx="16">
                  <c:v>4.9723756906077343E-5</c:v>
                </c:pt>
                <c:pt idx="17">
                  <c:v>5.5248618784530387E-5</c:v>
                </c:pt>
                <c:pt idx="18">
                  <c:v>6.0773480662983424E-5</c:v>
                </c:pt>
                <c:pt idx="19">
                  <c:v>6.6298342541436467E-5</c:v>
                </c:pt>
                <c:pt idx="20">
                  <c:v>7.1823204419889497E-5</c:v>
                </c:pt>
                <c:pt idx="21">
                  <c:v>7.734806629834254E-5</c:v>
                </c:pt>
                <c:pt idx="22">
                  <c:v>8.2872928176795584E-5</c:v>
                </c:pt>
                <c:pt idx="23">
                  <c:v>8.8397790055248627E-5</c:v>
                </c:pt>
                <c:pt idx="24">
                  <c:v>9.3922651933701671E-5</c:v>
                </c:pt>
                <c:pt idx="25">
                  <c:v>9.9447513812154687E-5</c:v>
                </c:pt>
                <c:pt idx="26">
                  <c:v>1.1049723756906077E-4</c:v>
                </c:pt>
                <c:pt idx="27">
                  <c:v>1.2430939226519336E-4</c:v>
                </c:pt>
                <c:pt idx="28">
                  <c:v>1.3812154696132598E-4</c:v>
                </c:pt>
                <c:pt idx="29">
                  <c:v>1.5193370165745857E-4</c:v>
                </c:pt>
                <c:pt idx="30">
                  <c:v>1.6574585635359117E-4</c:v>
                </c:pt>
                <c:pt idx="31">
                  <c:v>1.7955801104972376E-4</c:v>
                </c:pt>
                <c:pt idx="32">
                  <c:v>1.9337016574585638E-4</c:v>
                </c:pt>
                <c:pt idx="33">
                  <c:v>2.0718232044198895E-4</c:v>
                </c:pt>
                <c:pt idx="34">
                  <c:v>2.2099447513812155E-4</c:v>
                </c:pt>
                <c:pt idx="35">
                  <c:v>2.4861878453038671E-4</c:v>
                </c:pt>
                <c:pt idx="36">
                  <c:v>2.7624309392265195E-4</c:v>
                </c:pt>
                <c:pt idx="37">
                  <c:v>3.0386740331491714E-4</c:v>
                </c:pt>
                <c:pt idx="38">
                  <c:v>3.3149171270718233E-4</c:v>
                </c:pt>
                <c:pt idx="39">
                  <c:v>3.5911602209944752E-4</c:v>
                </c:pt>
                <c:pt idx="40">
                  <c:v>3.8674033149171277E-4</c:v>
                </c:pt>
                <c:pt idx="41">
                  <c:v>4.419889502762431E-4</c:v>
                </c:pt>
                <c:pt idx="42">
                  <c:v>4.9723756906077342E-4</c:v>
                </c:pt>
                <c:pt idx="43">
                  <c:v>5.5248618784530391E-4</c:v>
                </c:pt>
                <c:pt idx="44">
                  <c:v>6.0773480662983429E-4</c:v>
                </c:pt>
                <c:pt idx="45">
                  <c:v>6.6298342541436467E-4</c:v>
                </c:pt>
                <c:pt idx="46">
                  <c:v>7.1823204419889505E-4</c:v>
                </c:pt>
                <c:pt idx="47">
                  <c:v>7.7348066298342554E-4</c:v>
                </c:pt>
                <c:pt idx="48">
                  <c:v>8.2872928176795581E-4</c:v>
                </c:pt>
                <c:pt idx="49">
                  <c:v>8.8397790055248619E-4</c:v>
                </c:pt>
                <c:pt idx="50">
                  <c:v>9.3922651933701668E-4</c:v>
                </c:pt>
                <c:pt idx="51">
                  <c:v>9.9447513812154684E-4</c:v>
                </c:pt>
                <c:pt idx="52">
                  <c:v>1.1049723756906078E-3</c:v>
                </c:pt>
                <c:pt idx="53">
                  <c:v>1.2430939226519338E-3</c:v>
                </c:pt>
                <c:pt idx="54">
                  <c:v>1.3812154696132596E-3</c:v>
                </c:pt>
                <c:pt idx="55">
                  <c:v>1.5193370165745858E-3</c:v>
                </c:pt>
                <c:pt idx="56">
                  <c:v>1.6574585635359116E-3</c:v>
                </c:pt>
                <c:pt idx="57">
                  <c:v>1.7955801104972376E-3</c:v>
                </c:pt>
                <c:pt idx="58">
                  <c:v>1.9337016574585634E-3</c:v>
                </c:pt>
                <c:pt idx="59">
                  <c:v>2.0718232044198894E-3</c:v>
                </c:pt>
                <c:pt idx="60">
                  <c:v>2.2099447513812156E-3</c:v>
                </c:pt>
                <c:pt idx="61">
                  <c:v>2.4861878453038676E-3</c:v>
                </c:pt>
                <c:pt idx="62">
                  <c:v>2.7624309392265192E-3</c:v>
                </c:pt>
                <c:pt idx="63">
                  <c:v>3.0386740331491717E-3</c:v>
                </c:pt>
                <c:pt idx="64">
                  <c:v>3.3149171270718232E-3</c:v>
                </c:pt>
                <c:pt idx="65">
                  <c:v>3.5911602209944752E-3</c:v>
                </c:pt>
                <c:pt idx="66">
                  <c:v>3.8674033149171268E-3</c:v>
                </c:pt>
                <c:pt idx="67">
                  <c:v>4.4198895027624313E-3</c:v>
                </c:pt>
                <c:pt idx="68">
                  <c:v>4.9723756906077353E-3</c:v>
                </c:pt>
                <c:pt idx="69" formatCode="0.000">
                  <c:v>5.5248618784530384E-3</c:v>
                </c:pt>
                <c:pt idx="70" formatCode="0.000">
                  <c:v>6.0773480662983433E-3</c:v>
                </c:pt>
                <c:pt idx="71" formatCode="0.000">
                  <c:v>6.6298342541436465E-3</c:v>
                </c:pt>
                <c:pt idx="72" formatCode="0.000">
                  <c:v>7.1823204419889505E-3</c:v>
                </c:pt>
                <c:pt idx="73" formatCode="0.000">
                  <c:v>7.7348066298342536E-3</c:v>
                </c:pt>
                <c:pt idx="74" formatCode="0.000">
                  <c:v>8.2872928176795577E-3</c:v>
                </c:pt>
                <c:pt idx="75" formatCode="0.000">
                  <c:v>8.8397790055248626E-3</c:v>
                </c:pt>
                <c:pt idx="76" formatCode="0.000">
                  <c:v>9.3922651933701657E-3</c:v>
                </c:pt>
                <c:pt idx="77" formatCode="0.000">
                  <c:v>9.9447513812154706E-3</c:v>
                </c:pt>
                <c:pt idx="78" formatCode="0.000">
                  <c:v>1.1049723756906077E-2</c:v>
                </c:pt>
                <c:pt idx="79" formatCode="0.000">
                  <c:v>1.2430939226519336E-2</c:v>
                </c:pt>
                <c:pt idx="80" formatCode="0.000">
                  <c:v>1.3812154696132596E-2</c:v>
                </c:pt>
                <c:pt idx="81" formatCode="0.000">
                  <c:v>1.5193370165745856E-2</c:v>
                </c:pt>
                <c:pt idx="82" formatCode="0.000">
                  <c:v>1.6574585635359115E-2</c:v>
                </c:pt>
                <c:pt idx="83" formatCode="0.000">
                  <c:v>1.7955801104972375E-2</c:v>
                </c:pt>
                <c:pt idx="84" formatCode="0.000">
                  <c:v>1.9337016574585635E-2</c:v>
                </c:pt>
                <c:pt idx="85" formatCode="0.000">
                  <c:v>2.0718232044198894E-2</c:v>
                </c:pt>
                <c:pt idx="86" formatCode="0.000">
                  <c:v>2.2099447513812154E-2</c:v>
                </c:pt>
                <c:pt idx="87" formatCode="0.000">
                  <c:v>2.4861878453038673E-2</c:v>
                </c:pt>
                <c:pt idx="88" formatCode="0.000">
                  <c:v>2.7624309392265192E-2</c:v>
                </c:pt>
                <c:pt idx="89" formatCode="0.000">
                  <c:v>3.0386740331491711E-2</c:v>
                </c:pt>
                <c:pt idx="90" formatCode="0.000">
                  <c:v>3.3149171270718231E-2</c:v>
                </c:pt>
                <c:pt idx="91" formatCode="0.000">
                  <c:v>3.591160220994475E-2</c:v>
                </c:pt>
                <c:pt idx="92" formatCode="0.000">
                  <c:v>3.8674033149171269E-2</c:v>
                </c:pt>
                <c:pt idx="93" formatCode="0.000">
                  <c:v>4.4198895027624308E-2</c:v>
                </c:pt>
                <c:pt idx="94" formatCode="0.000">
                  <c:v>4.9723756906077346E-2</c:v>
                </c:pt>
                <c:pt idx="95" formatCode="0.000">
                  <c:v>5.5248618784530384E-2</c:v>
                </c:pt>
                <c:pt idx="96" formatCode="0.000">
                  <c:v>6.0773480662983423E-2</c:v>
                </c:pt>
                <c:pt idx="97" formatCode="0.000">
                  <c:v>6.6298342541436461E-2</c:v>
                </c:pt>
                <c:pt idx="98" formatCode="0.000">
                  <c:v>7.18232044198895E-2</c:v>
                </c:pt>
                <c:pt idx="99" formatCode="0.000">
                  <c:v>7.7348066298342538E-2</c:v>
                </c:pt>
                <c:pt idx="100" formatCode="0.000">
                  <c:v>8.2872928176795577E-2</c:v>
                </c:pt>
                <c:pt idx="101" formatCode="0.000">
                  <c:v>8.8397790055248615E-2</c:v>
                </c:pt>
                <c:pt idx="102" formatCode="0.000">
                  <c:v>9.3922651933701654E-2</c:v>
                </c:pt>
                <c:pt idx="103" formatCode="0.000">
                  <c:v>9.9447513812154692E-2</c:v>
                </c:pt>
                <c:pt idx="104" formatCode="0.000">
                  <c:v>0.11049723756906077</c:v>
                </c:pt>
                <c:pt idx="105" formatCode="0.000">
                  <c:v>0.12430939226519337</c:v>
                </c:pt>
                <c:pt idx="106" formatCode="0.000">
                  <c:v>0.13812154696132597</c:v>
                </c:pt>
                <c:pt idx="107" formatCode="0.000">
                  <c:v>0.15193370165745856</c:v>
                </c:pt>
                <c:pt idx="108" formatCode="0.000">
                  <c:v>0.16574585635359115</c:v>
                </c:pt>
                <c:pt idx="109" formatCode="0.000">
                  <c:v>0.17955801104972377</c:v>
                </c:pt>
                <c:pt idx="110" formatCode="0.000">
                  <c:v>0.19337016574585636</c:v>
                </c:pt>
                <c:pt idx="111" formatCode="0.000">
                  <c:v>0.20718232044198895</c:v>
                </c:pt>
                <c:pt idx="112" formatCode="0.000">
                  <c:v>0.22099447513812154</c:v>
                </c:pt>
                <c:pt idx="113" formatCode="0.000">
                  <c:v>0.24861878453038674</c:v>
                </c:pt>
                <c:pt idx="114" formatCode="0.000">
                  <c:v>0.27624309392265195</c:v>
                </c:pt>
                <c:pt idx="115" formatCode="0.000">
                  <c:v>0.30386740331491713</c:v>
                </c:pt>
                <c:pt idx="116" formatCode="0.000">
                  <c:v>0.33149171270718231</c:v>
                </c:pt>
                <c:pt idx="117" formatCode="0.000">
                  <c:v>0.35911602209944754</c:v>
                </c:pt>
                <c:pt idx="118" formatCode="0.000">
                  <c:v>0.38674033149171272</c:v>
                </c:pt>
                <c:pt idx="119" formatCode="0.000">
                  <c:v>0.44198895027624308</c:v>
                </c:pt>
                <c:pt idx="120" formatCode="0.000">
                  <c:v>0.49723756906077349</c:v>
                </c:pt>
                <c:pt idx="121" formatCode="0.000">
                  <c:v>0.5524861878453039</c:v>
                </c:pt>
                <c:pt idx="122" formatCode="0.000">
                  <c:v>0.60773480662983426</c:v>
                </c:pt>
                <c:pt idx="123" formatCode="0.000">
                  <c:v>0.66298342541436461</c:v>
                </c:pt>
                <c:pt idx="124" formatCode="0.000">
                  <c:v>0.71823204419889508</c:v>
                </c:pt>
                <c:pt idx="125" formatCode="0.000">
                  <c:v>0.77348066298342544</c:v>
                </c:pt>
                <c:pt idx="126" formatCode="0.000">
                  <c:v>0.82872928176795579</c:v>
                </c:pt>
                <c:pt idx="127" formatCode="0.000">
                  <c:v>0.88397790055248615</c:v>
                </c:pt>
                <c:pt idx="128" formatCode="0.000">
                  <c:v>0.93922651933701662</c:v>
                </c:pt>
                <c:pt idx="129" formatCode="0.000">
                  <c:v>0.99447513812154698</c:v>
                </c:pt>
                <c:pt idx="130" formatCode="0.000">
                  <c:v>1.1049723756906078</c:v>
                </c:pt>
                <c:pt idx="131" formatCode="0.000">
                  <c:v>1.2430939226519337</c:v>
                </c:pt>
                <c:pt idx="132" formatCode="0.000">
                  <c:v>1.3812154696132597</c:v>
                </c:pt>
                <c:pt idx="133" formatCode="0.000">
                  <c:v>1.5193370165745856</c:v>
                </c:pt>
                <c:pt idx="134" formatCode="0.000">
                  <c:v>1.6574585635359116</c:v>
                </c:pt>
                <c:pt idx="135" formatCode="0.000">
                  <c:v>1.7955801104972375</c:v>
                </c:pt>
                <c:pt idx="136" formatCode="0.000">
                  <c:v>1.9337016574585635</c:v>
                </c:pt>
                <c:pt idx="137" formatCode="0.000">
                  <c:v>2.0718232044198897</c:v>
                </c:pt>
                <c:pt idx="138" formatCode="0.000">
                  <c:v>2.2099447513812156</c:v>
                </c:pt>
                <c:pt idx="139" formatCode="0.000">
                  <c:v>2.4861878453038675</c:v>
                </c:pt>
                <c:pt idx="140" formatCode="0.000">
                  <c:v>2.7624309392265194</c:v>
                </c:pt>
                <c:pt idx="141" formatCode="0.000">
                  <c:v>3.0386740331491713</c:v>
                </c:pt>
                <c:pt idx="142" formatCode="0.000">
                  <c:v>3.3149171270718232</c:v>
                </c:pt>
                <c:pt idx="143" formatCode="0.000">
                  <c:v>3.5911602209944751</c:v>
                </c:pt>
                <c:pt idx="144" formatCode="0.000">
                  <c:v>3.867403314917127</c:v>
                </c:pt>
                <c:pt idx="145" formatCode="0.000">
                  <c:v>4.4198895027624312</c:v>
                </c:pt>
                <c:pt idx="146" formatCode="0.000">
                  <c:v>4.972375690607735</c:v>
                </c:pt>
                <c:pt idx="147" formatCode="0.000">
                  <c:v>5.5248618784530388</c:v>
                </c:pt>
                <c:pt idx="148" formatCode="0.000">
                  <c:v>6.0773480662983426</c:v>
                </c:pt>
                <c:pt idx="149" formatCode="0.000">
                  <c:v>6.6298342541436464</c:v>
                </c:pt>
                <c:pt idx="150" formatCode="0.000">
                  <c:v>7.1823204419889501</c:v>
                </c:pt>
                <c:pt idx="151" formatCode="0.000">
                  <c:v>7.7348066298342539</c:v>
                </c:pt>
                <c:pt idx="152" formatCode="0.000">
                  <c:v>8.2872928176795586</c:v>
                </c:pt>
                <c:pt idx="153" formatCode="0.000">
                  <c:v>8.8397790055248624</c:v>
                </c:pt>
                <c:pt idx="154" formatCode="0.000">
                  <c:v>9.3922651933701662</c:v>
                </c:pt>
                <c:pt idx="155" formatCode="0.000">
                  <c:v>9.94475138121547</c:v>
                </c:pt>
                <c:pt idx="156" formatCode="0.000">
                  <c:v>11.049723756906078</c:v>
                </c:pt>
                <c:pt idx="157" formatCode="0.000">
                  <c:v>12.430939226519337</c:v>
                </c:pt>
                <c:pt idx="158" formatCode="0.000">
                  <c:v>13.812154696132596</c:v>
                </c:pt>
                <c:pt idx="159" formatCode="0.000">
                  <c:v>15.193370165745856</c:v>
                </c:pt>
                <c:pt idx="160" formatCode="0.000">
                  <c:v>16.574585635359117</c:v>
                </c:pt>
                <c:pt idx="161" formatCode="0.000">
                  <c:v>17.955801104972377</c:v>
                </c:pt>
                <c:pt idx="162" formatCode="0.000">
                  <c:v>19.337016574585636</c:v>
                </c:pt>
                <c:pt idx="163" formatCode="0.000">
                  <c:v>20.718232044198896</c:v>
                </c:pt>
                <c:pt idx="164" formatCode="0.000">
                  <c:v>22.099447513812155</c:v>
                </c:pt>
                <c:pt idx="165" formatCode="0.000">
                  <c:v>24.861878453038674</c:v>
                </c:pt>
                <c:pt idx="166" formatCode="0.000">
                  <c:v>27.624309392265193</c:v>
                </c:pt>
                <c:pt idx="167" formatCode="0.000">
                  <c:v>30.386740331491712</c:v>
                </c:pt>
                <c:pt idx="168" formatCode="0.000">
                  <c:v>33.149171270718234</c:v>
                </c:pt>
                <c:pt idx="169" formatCode="0.000">
                  <c:v>35.911602209944753</c:v>
                </c:pt>
                <c:pt idx="170" formatCode="0.000">
                  <c:v>38.674033149171272</c:v>
                </c:pt>
                <c:pt idx="171" formatCode="0.000">
                  <c:v>44.19889502762431</c:v>
                </c:pt>
                <c:pt idx="172" formatCode="0.000">
                  <c:v>49.723756906077348</c:v>
                </c:pt>
                <c:pt idx="173" formatCode="0.000">
                  <c:v>55.248618784530386</c:v>
                </c:pt>
                <c:pt idx="174" formatCode="0.000">
                  <c:v>60.773480662983424</c:v>
                </c:pt>
                <c:pt idx="175" formatCode="0.000">
                  <c:v>66.298342541436469</c:v>
                </c:pt>
                <c:pt idx="176" formatCode="0.000">
                  <c:v>71.823204419889507</c:v>
                </c:pt>
                <c:pt idx="177" formatCode="0.000">
                  <c:v>77.348066298342545</c:v>
                </c:pt>
                <c:pt idx="178" formatCode="0.000">
                  <c:v>82.872928176795583</c:v>
                </c:pt>
                <c:pt idx="179" formatCode="0.000">
                  <c:v>88.39779005524862</c:v>
                </c:pt>
                <c:pt idx="180" formatCode="0.000">
                  <c:v>93.922651933701658</c:v>
                </c:pt>
                <c:pt idx="181" formatCode="0.000">
                  <c:v>99.447513812154696</c:v>
                </c:pt>
                <c:pt idx="182" formatCode="0.000">
                  <c:v>110.49723756906077</c:v>
                </c:pt>
                <c:pt idx="183" formatCode="0.000">
                  <c:v>124.30939226519337</c:v>
                </c:pt>
                <c:pt idx="184" formatCode="0.000">
                  <c:v>138.12154696132598</c:v>
                </c:pt>
                <c:pt idx="185" formatCode="0.000">
                  <c:v>151.93370165745856</c:v>
                </c:pt>
                <c:pt idx="186" formatCode="0.000">
                  <c:v>165.74585635359117</c:v>
                </c:pt>
                <c:pt idx="187" formatCode="0.000">
                  <c:v>179.55801104972375</c:v>
                </c:pt>
                <c:pt idx="188" formatCode="0.000">
                  <c:v>193.37016574585635</c:v>
                </c:pt>
                <c:pt idx="189" formatCode="0.000">
                  <c:v>207.18232044198896</c:v>
                </c:pt>
                <c:pt idx="190" formatCode="0.000">
                  <c:v>220.99447513812154</c:v>
                </c:pt>
                <c:pt idx="191" formatCode="0.000">
                  <c:v>248.61878453038673</c:v>
                </c:pt>
                <c:pt idx="192" formatCode="0.000">
                  <c:v>276.24309392265195</c:v>
                </c:pt>
                <c:pt idx="193" formatCode="0.000">
                  <c:v>303.86740331491711</c:v>
                </c:pt>
                <c:pt idx="194" formatCode="0.000">
                  <c:v>331.49171270718233</c:v>
                </c:pt>
                <c:pt idx="195" formatCode="0.000">
                  <c:v>359.11602209944749</c:v>
                </c:pt>
                <c:pt idx="196" formatCode="0.000">
                  <c:v>386.74033149171271</c:v>
                </c:pt>
                <c:pt idx="197" formatCode="0.000">
                  <c:v>441.98895027624309</c:v>
                </c:pt>
                <c:pt idx="198" formatCode="0.000">
                  <c:v>497.23756906077347</c:v>
                </c:pt>
                <c:pt idx="199" formatCode="0.000">
                  <c:v>552.4861878453039</c:v>
                </c:pt>
                <c:pt idx="200" formatCode="0.000">
                  <c:v>607.73480662983422</c:v>
                </c:pt>
                <c:pt idx="201" formatCode="0.000">
                  <c:v>662.98342541436466</c:v>
                </c:pt>
                <c:pt idx="202" formatCode="0.000">
                  <c:v>718.23204419889498</c:v>
                </c:pt>
                <c:pt idx="203" formatCode="0.000">
                  <c:v>773.48066298342542</c:v>
                </c:pt>
                <c:pt idx="204" formatCode="0.000">
                  <c:v>828.72928176795585</c:v>
                </c:pt>
                <c:pt idx="205" formatCode="0.000">
                  <c:v>883.97790055248618</c:v>
                </c:pt>
                <c:pt idx="206" formatCode="0.000">
                  <c:v>939.22651933701661</c:v>
                </c:pt>
                <c:pt idx="207" formatCode="0.000">
                  <c:v>994.47513812154693</c:v>
                </c:pt>
                <c:pt idx="208" formatCode="0.000">
                  <c:v>1000</c:v>
                </c:pt>
              </c:numCache>
            </c:numRef>
          </c:xVal>
          <c:yVal>
            <c:numRef>
              <c:f>srim181Ta_Mylar!$M$20:$M$228</c:f>
              <c:numCache>
                <c:formatCode>0.000</c:formatCode>
                <c:ptCount val="209"/>
                <c:pt idx="0">
                  <c:v>1.6000000000000001E-3</c:v>
                </c:pt>
                <c:pt idx="1">
                  <c:v>1.7000000000000001E-3</c:v>
                </c:pt>
                <c:pt idx="2">
                  <c:v>1.8E-3</c:v>
                </c:pt>
                <c:pt idx="3">
                  <c:v>1.9E-3</c:v>
                </c:pt>
                <c:pt idx="4">
                  <c:v>1.9E-3</c:v>
                </c:pt>
                <c:pt idx="5">
                  <c:v>2E-3</c:v>
                </c:pt>
                <c:pt idx="6">
                  <c:v>2.1000000000000003E-3</c:v>
                </c:pt>
                <c:pt idx="7">
                  <c:v>2.1000000000000003E-3</c:v>
                </c:pt>
                <c:pt idx="8">
                  <c:v>2.1999999999999997E-3</c:v>
                </c:pt>
                <c:pt idx="9">
                  <c:v>2.3E-3</c:v>
                </c:pt>
                <c:pt idx="10">
                  <c:v>2.4000000000000002E-3</c:v>
                </c:pt>
                <c:pt idx="11">
                  <c:v>2.5000000000000001E-3</c:v>
                </c:pt>
                <c:pt idx="12">
                  <c:v>2.5999999999999999E-3</c:v>
                </c:pt>
                <c:pt idx="13">
                  <c:v>2.7000000000000001E-3</c:v>
                </c:pt>
                <c:pt idx="14">
                  <c:v>2.7000000000000001E-3</c:v>
                </c:pt>
                <c:pt idx="15">
                  <c:v>2.9000000000000002E-3</c:v>
                </c:pt>
                <c:pt idx="16">
                  <c:v>3.0000000000000001E-3</c:v>
                </c:pt>
                <c:pt idx="17">
                  <c:v>3.2000000000000002E-3</c:v>
                </c:pt>
                <c:pt idx="18">
                  <c:v>3.3E-3</c:v>
                </c:pt>
                <c:pt idx="19">
                  <c:v>3.4000000000000002E-3</c:v>
                </c:pt>
                <c:pt idx="20">
                  <c:v>3.5999999999999999E-3</c:v>
                </c:pt>
                <c:pt idx="21">
                  <c:v>3.6999999999999997E-3</c:v>
                </c:pt>
                <c:pt idx="22">
                  <c:v>3.8E-3</c:v>
                </c:pt>
                <c:pt idx="23">
                  <c:v>3.8999999999999998E-3</c:v>
                </c:pt>
                <c:pt idx="24">
                  <c:v>4.0000000000000001E-3</c:v>
                </c:pt>
                <c:pt idx="25">
                  <c:v>4.1000000000000003E-3</c:v>
                </c:pt>
                <c:pt idx="26">
                  <c:v>4.3E-3</c:v>
                </c:pt>
                <c:pt idx="27">
                  <c:v>4.4999999999999997E-3</c:v>
                </c:pt>
                <c:pt idx="28">
                  <c:v>4.8000000000000004E-3</c:v>
                </c:pt>
                <c:pt idx="29">
                  <c:v>5.0000000000000001E-3</c:v>
                </c:pt>
                <c:pt idx="30">
                  <c:v>5.1999999999999998E-3</c:v>
                </c:pt>
                <c:pt idx="31">
                  <c:v>5.4000000000000003E-3</c:v>
                </c:pt>
                <c:pt idx="32">
                  <c:v>5.5999999999999999E-3</c:v>
                </c:pt>
                <c:pt idx="33">
                  <c:v>5.7000000000000002E-3</c:v>
                </c:pt>
                <c:pt idx="34">
                  <c:v>5.8999999999999999E-3</c:v>
                </c:pt>
                <c:pt idx="35">
                  <c:v>6.3E-3</c:v>
                </c:pt>
                <c:pt idx="36">
                  <c:v>6.6E-3</c:v>
                </c:pt>
                <c:pt idx="37">
                  <c:v>6.9000000000000008E-3</c:v>
                </c:pt>
                <c:pt idx="38">
                  <c:v>7.1999999999999998E-3</c:v>
                </c:pt>
                <c:pt idx="39">
                  <c:v>7.4999999999999997E-3</c:v>
                </c:pt>
                <c:pt idx="40">
                  <c:v>7.7999999999999996E-3</c:v>
                </c:pt>
                <c:pt idx="41">
                  <c:v>8.4000000000000012E-3</c:v>
                </c:pt>
                <c:pt idx="42">
                  <c:v>8.9999999999999993E-3</c:v>
                </c:pt>
                <c:pt idx="43">
                  <c:v>9.4999999999999998E-3</c:v>
                </c:pt>
                <c:pt idx="44">
                  <c:v>0.01</c:v>
                </c:pt>
                <c:pt idx="45">
                  <c:v>1.0499999999999999E-2</c:v>
                </c:pt>
                <c:pt idx="46">
                  <c:v>1.0999999999999999E-2</c:v>
                </c:pt>
                <c:pt idx="47">
                  <c:v>1.14E-2</c:v>
                </c:pt>
                <c:pt idx="48">
                  <c:v>1.1899999999999999E-2</c:v>
                </c:pt>
                <c:pt idx="49">
                  <c:v>1.24E-2</c:v>
                </c:pt>
                <c:pt idx="50">
                  <c:v>1.2800000000000001E-2</c:v>
                </c:pt>
                <c:pt idx="51">
                  <c:v>1.32E-2</c:v>
                </c:pt>
                <c:pt idx="52">
                  <c:v>1.4099999999999998E-2</c:v>
                </c:pt>
                <c:pt idx="53">
                  <c:v>1.52E-2</c:v>
                </c:pt>
                <c:pt idx="54">
                  <c:v>1.6199999999999999E-2</c:v>
                </c:pt>
                <c:pt idx="55">
                  <c:v>1.72E-2</c:v>
                </c:pt>
                <c:pt idx="56">
                  <c:v>1.8200000000000001E-2</c:v>
                </c:pt>
                <c:pt idx="57">
                  <c:v>1.9200000000000002E-2</c:v>
                </c:pt>
                <c:pt idx="58">
                  <c:v>2.01E-2</c:v>
                </c:pt>
                <c:pt idx="59">
                  <c:v>2.1100000000000001E-2</c:v>
                </c:pt>
                <c:pt idx="60">
                  <c:v>2.1999999999999999E-2</c:v>
                </c:pt>
                <c:pt idx="61">
                  <c:v>2.3799999999999998E-2</c:v>
                </c:pt>
                <c:pt idx="62">
                  <c:v>2.5600000000000001E-2</c:v>
                </c:pt>
                <c:pt idx="63">
                  <c:v>2.7400000000000001E-2</c:v>
                </c:pt>
                <c:pt idx="64">
                  <c:v>2.9099999999999997E-2</c:v>
                </c:pt>
                <c:pt idx="65">
                  <c:v>3.0800000000000001E-2</c:v>
                </c:pt>
                <c:pt idx="66">
                  <c:v>3.2500000000000001E-2</c:v>
                </c:pt>
                <c:pt idx="67">
                  <c:v>3.5999999999999997E-2</c:v>
                </c:pt>
                <c:pt idx="68">
                  <c:v>3.9400000000000004E-2</c:v>
                </c:pt>
                <c:pt idx="69">
                  <c:v>4.2700000000000002E-2</c:v>
                </c:pt>
                <c:pt idx="70">
                  <c:v>4.5999999999999999E-2</c:v>
                </c:pt>
                <c:pt idx="71">
                  <c:v>4.9099999999999998E-2</c:v>
                </c:pt>
                <c:pt idx="72">
                  <c:v>5.2200000000000003E-2</c:v>
                </c:pt>
                <c:pt idx="73">
                  <c:v>5.5200000000000006E-2</c:v>
                </c:pt>
                <c:pt idx="74">
                  <c:v>5.8099999999999999E-2</c:v>
                </c:pt>
                <c:pt idx="75">
                  <c:v>6.0999999999999999E-2</c:v>
                </c:pt>
                <c:pt idx="76">
                  <c:v>6.3799999999999996E-2</c:v>
                </c:pt>
                <c:pt idx="77">
                  <c:v>6.6500000000000004E-2</c:v>
                </c:pt>
                <c:pt idx="78">
                  <c:v>7.22E-2</c:v>
                </c:pt>
                <c:pt idx="79">
                  <c:v>7.9300000000000009E-2</c:v>
                </c:pt>
                <c:pt idx="80">
                  <c:v>8.5999999999999993E-2</c:v>
                </c:pt>
                <c:pt idx="81">
                  <c:v>9.240000000000001E-2</c:v>
                </c:pt>
                <c:pt idx="82">
                  <c:v>9.8599999999999993E-2</c:v>
                </c:pt>
                <c:pt idx="83">
                  <c:v>0.1046</c:v>
                </c:pt>
                <c:pt idx="84">
                  <c:v>0.1105</c:v>
                </c:pt>
                <c:pt idx="85">
                  <c:v>0.1162</c:v>
                </c:pt>
                <c:pt idx="86">
                  <c:v>0.1217</c:v>
                </c:pt>
                <c:pt idx="87">
                  <c:v>0.13389999999999999</c:v>
                </c:pt>
                <c:pt idx="88">
                  <c:v>0.1454</c:v>
                </c:pt>
                <c:pt idx="89">
                  <c:v>0.15629999999999999</c:v>
                </c:pt>
                <c:pt idx="90">
                  <c:v>0.16670000000000001</c:v>
                </c:pt>
                <c:pt idx="91">
                  <c:v>0.1767</c:v>
                </c:pt>
                <c:pt idx="92">
                  <c:v>0.1862</c:v>
                </c:pt>
                <c:pt idx="93">
                  <c:v>0.2077</c:v>
                </c:pt>
                <c:pt idx="94">
                  <c:v>0.22690000000000002</c:v>
                </c:pt>
                <c:pt idx="95">
                  <c:v>0.24430000000000002</c:v>
                </c:pt>
                <c:pt idx="96">
                  <c:v>0.25990000000000002</c:v>
                </c:pt>
                <c:pt idx="97">
                  <c:v>0.27410000000000001</c:v>
                </c:pt>
                <c:pt idx="98">
                  <c:v>0.28690000000000004</c:v>
                </c:pt>
                <c:pt idx="99">
                  <c:v>0.29860000000000003</c:v>
                </c:pt>
                <c:pt idx="100">
                  <c:v>0.30910000000000004</c:v>
                </c:pt>
                <c:pt idx="101">
                  <c:v>0.31880000000000003</c:v>
                </c:pt>
                <c:pt idx="102">
                  <c:v>0.3276</c:v>
                </c:pt>
                <c:pt idx="103">
                  <c:v>0.33560000000000001</c:v>
                </c:pt>
                <c:pt idx="104">
                  <c:v>0.35399999999999998</c:v>
                </c:pt>
                <c:pt idx="105">
                  <c:v>0.375</c:v>
                </c:pt>
                <c:pt idx="106">
                  <c:v>0.39219999999999999</c:v>
                </c:pt>
                <c:pt idx="107">
                  <c:v>0.40639999999999998</c:v>
                </c:pt>
                <c:pt idx="108">
                  <c:v>0.41849999999999998</c:v>
                </c:pt>
                <c:pt idx="109">
                  <c:v>0.42889999999999995</c:v>
                </c:pt>
                <c:pt idx="110">
                  <c:v>0.438</c:v>
                </c:pt>
                <c:pt idx="111">
                  <c:v>0.44600000000000001</c:v>
                </c:pt>
                <c:pt idx="112">
                  <c:v>0.45309999999999995</c:v>
                </c:pt>
                <c:pt idx="113">
                  <c:v>0.47149999999999997</c:v>
                </c:pt>
                <c:pt idx="114">
                  <c:v>0.48659999999999998</c:v>
                </c:pt>
                <c:pt idx="115">
                  <c:v>0.49939999999999996</c:v>
                </c:pt>
                <c:pt idx="116">
                  <c:v>0.51039999999999996</c:v>
                </c:pt>
                <c:pt idx="117">
                  <c:v>0.52010000000000001</c:v>
                </c:pt>
                <c:pt idx="118">
                  <c:v>0.52869999999999995</c:v>
                </c:pt>
                <c:pt idx="119">
                  <c:v>0.55389999999999995</c:v>
                </c:pt>
                <c:pt idx="120">
                  <c:v>0.57479999999999998</c:v>
                </c:pt>
                <c:pt idx="121">
                  <c:v>0.5927</c:v>
                </c:pt>
                <c:pt idx="122">
                  <c:v>0.60850000000000004</c:v>
                </c:pt>
                <c:pt idx="123">
                  <c:v>0.62249999999999994</c:v>
                </c:pt>
                <c:pt idx="124">
                  <c:v>0.63529999999999998</c:v>
                </c:pt>
                <c:pt idx="125">
                  <c:v>0.64710000000000001</c:v>
                </c:pt>
                <c:pt idx="126">
                  <c:v>0.65800000000000003</c:v>
                </c:pt>
                <c:pt idx="127">
                  <c:v>0.66820000000000002</c:v>
                </c:pt>
                <c:pt idx="128">
                  <c:v>0.67789999999999995</c:v>
                </c:pt>
                <c:pt idx="129">
                  <c:v>0.68700000000000006</c:v>
                </c:pt>
                <c:pt idx="130">
                  <c:v>0.71920000000000006</c:v>
                </c:pt>
                <c:pt idx="131">
                  <c:v>0.76380000000000003</c:v>
                </c:pt>
                <c:pt idx="132">
                  <c:v>0.80399999999999994</c:v>
                </c:pt>
                <c:pt idx="133">
                  <c:v>0.84099999999999997</c:v>
                </c:pt>
                <c:pt idx="134">
                  <c:v>0.87539999999999996</c:v>
                </c:pt>
                <c:pt idx="135">
                  <c:v>0.90779999999999994</c:v>
                </c:pt>
                <c:pt idx="136">
                  <c:v>0.93859999999999988</c:v>
                </c:pt>
                <c:pt idx="137">
                  <c:v>0.96789999999999998</c:v>
                </c:pt>
                <c:pt idx="138">
                  <c:v>0.99570000000000003</c:v>
                </c:pt>
                <c:pt idx="139" formatCode="0.00">
                  <c:v>1.1000000000000001</c:v>
                </c:pt>
                <c:pt idx="140" formatCode="0.00">
                  <c:v>1.19</c:v>
                </c:pt>
                <c:pt idx="141" formatCode="0.00">
                  <c:v>1.27</c:v>
                </c:pt>
                <c:pt idx="142" formatCode="0.00">
                  <c:v>1.35</c:v>
                </c:pt>
                <c:pt idx="143" formatCode="0.00">
                  <c:v>1.43</c:v>
                </c:pt>
                <c:pt idx="144" formatCode="0.00">
                  <c:v>1.5</c:v>
                </c:pt>
                <c:pt idx="145" formatCode="0.00">
                  <c:v>1.76</c:v>
                </c:pt>
                <c:pt idx="146" formatCode="0.00">
                  <c:v>2</c:v>
                </c:pt>
                <c:pt idx="147" formatCode="0.00">
                  <c:v>2.21</c:v>
                </c:pt>
                <c:pt idx="148" formatCode="0.00">
                  <c:v>2.41</c:v>
                </c:pt>
                <c:pt idx="149" formatCode="0.00">
                  <c:v>2.6</c:v>
                </c:pt>
                <c:pt idx="150" formatCode="0.00">
                  <c:v>2.78</c:v>
                </c:pt>
                <c:pt idx="151" formatCode="0.00">
                  <c:v>2.95</c:v>
                </c:pt>
                <c:pt idx="152" formatCode="0.00">
                  <c:v>3.12</c:v>
                </c:pt>
                <c:pt idx="153" formatCode="0.00">
                  <c:v>3.28</c:v>
                </c:pt>
                <c:pt idx="154" formatCode="0.00">
                  <c:v>3.44</c:v>
                </c:pt>
                <c:pt idx="155" formatCode="0.00">
                  <c:v>3.6</c:v>
                </c:pt>
                <c:pt idx="156" formatCode="0.00">
                  <c:v>4.1900000000000004</c:v>
                </c:pt>
                <c:pt idx="157" formatCode="0.00">
                  <c:v>5.0199999999999996</c:v>
                </c:pt>
                <c:pt idx="158" formatCode="0.00">
                  <c:v>5.77</c:v>
                </c:pt>
                <c:pt idx="159" formatCode="0.00">
                  <c:v>6.46</c:v>
                </c:pt>
                <c:pt idx="160" formatCode="0.00">
                  <c:v>7.13</c:v>
                </c:pt>
                <c:pt idx="161" formatCode="0.00">
                  <c:v>7.77</c:v>
                </c:pt>
                <c:pt idx="162" formatCode="0.00">
                  <c:v>8.39</c:v>
                </c:pt>
                <c:pt idx="163" formatCode="0.00">
                  <c:v>9</c:v>
                </c:pt>
                <c:pt idx="164" formatCode="0.00">
                  <c:v>9.59</c:v>
                </c:pt>
                <c:pt idx="165" formatCode="0.00">
                  <c:v>11.82</c:v>
                </c:pt>
                <c:pt idx="166" formatCode="0.00">
                  <c:v>13.86</c:v>
                </c:pt>
                <c:pt idx="167" formatCode="0.00">
                  <c:v>15.8</c:v>
                </c:pt>
                <c:pt idx="168" formatCode="0.00">
                  <c:v>17.690000000000001</c:v>
                </c:pt>
                <c:pt idx="169" formatCode="0.00">
                  <c:v>19.55</c:v>
                </c:pt>
                <c:pt idx="170" formatCode="0.00">
                  <c:v>21.4</c:v>
                </c:pt>
                <c:pt idx="171" formatCode="0.00">
                  <c:v>28.25</c:v>
                </c:pt>
                <c:pt idx="172" formatCode="0.00">
                  <c:v>34.520000000000003</c:v>
                </c:pt>
                <c:pt idx="173" formatCode="0.00">
                  <c:v>40.51</c:v>
                </c:pt>
                <c:pt idx="174" formatCode="0.00">
                  <c:v>46.36</c:v>
                </c:pt>
                <c:pt idx="175" formatCode="0.00">
                  <c:v>52.13</c:v>
                </c:pt>
                <c:pt idx="176" formatCode="0.00">
                  <c:v>57.87</c:v>
                </c:pt>
                <c:pt idx="177" formatCode="0.00">
                  <c:v>63.59</c:v>
                </c:pt>
                <c:pt idx="178" formatCode="0.00">
                  <c:v>69.31</c:v>
                </c:pt>
                <c:pt idx="179" formatCode="0.00">
                  <c:v>75.040000000000006</c:v>
                </c:pt>
                <c:pt idx="180" formatCode="0.00">
                  <c:v>80.790000000000006</c:v>
                </c:pt>
                <c:pt idx="181" formatCode="0.00">
                  <c:v>86.55</c:v>
                </c:pt>
                <c:pt idx="182" formatCode="0.00">
                  <c:v>108.49</c:v>
                </c:pt>
                <c:pt idx="183" formatCode="0.00">
                  <c:v>139.52000000000001</c:v>
                </c:pt>
                <c:pt idx="184" formatCode="0.00">
                  <c:v>168.27</c:v>
                </c:pt>
                <c:pt idx="185" formatCode="0.00">
                  <c:v>195.79</c:v>
                </c:pt>
                <c:pt idx="186" formatCode="0.00">
                  <c:v>222.58</c:v>
                </c:pt>
                <c:pt idx="187" formatCode="0.00">
                  <c:v>248.87</c:v>
                </c:pt>
                <c:pt idx="188" formatCode="0.00">
                  <c:v>274.82</c:v>
                </c:pt>
                <c:pt idx="189" formatCode="0.00">
                  <c:v>300.51</c:v>
                </c:pt>
                <c:pt idx="190" formatCode="0.00">
                  <c:v>325.99</c:v>
                </c:pt>
                <c:pt idx="191" formatCode="0.00">
                  <c:v>420.83</c:v>
                </c:pt>
                <c:pt idx="192" formatCode="0.00">
                  <c:v>507.21</c:v>
                </c:pt>
                <c:pt idx="193" formatCode="0.00">
                  <c:v>588.73</c:v>
                </c:pt>
                <c:pt idx="194" formatCode="0.00">
                  <c:v>666.95</c:v>
                </c:pt>
                <c:pt idx="195" formatCode="0.00">
                  <c:v>742.72</c:v>
                </c:pt>
                <c:pt idx="196" formatCode="0.00">
                  <c:v>816.53</c:v>
                </c:pt>
                <c:pt idx="197" formatCode="0.0">
                  <c:v>1080</c:v>
                </c:pt>
                <c:pt idx="198" formatCode="0.0">
                  <c:v>1320</c:v>
                </c:pt>
                <c:pt idx="199" formatCode="0.0">
                  <c:v>1540</c:v>
                </c:pt>
                <c:pt idx="200" formatCode="0.0">
                  <c:v>1740</c:v>
                </c:pt>
                <c:pt idx="201" formatCode="0.0">
                  <c:v>1930</c:v>
                </c:pt>
                <c:pt idx="202" formatCode="0.0">
                  <c:v>2120</c:v>
                </c:pt>
                <c:pt idx="203" formatCode="0.0">
                  <c:v>2290</c:v>
                </c:pt>
                <c:pt idx="204" formatCode="0.0">
                  <c:v>2470</c:v>
                </c:pt>
                <c:pt idx="205" formatCode="0.0">
                  <c:v>2630</c:v>
                </c:pt>
                <c:pt idx="206" formatCode="0.0">
                  <c:v>2790</c:v>
                </c:pt>
                <c:pt idx="207" formatCode="0.0">
                  <c:v>2950</c:v>
                </c:pt>
                <c:pt idx="208" formatCode="0.0">
                  <c:v>2950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A90-4087-B466-FE5211526E8F}"/>
            </c:ext>
          </c:extLst>
        </c:ser>
        <c:ser>
          <c:idx val="2"/>
          <c:order val="2"/>
          <c:tx>
            <c:v>Stragg.Lateral</c:v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xVal>
            <c:numRef>
              <c:f>srim181Ta_Mylar!$D$20:$D$228</c:f>
              <c:numCache>
                <c:formatCode>0.00000</c:formatCode>
                <c:ptCount val="209"/>
                <c:pt idx="0">
                  <c:v>1.1049723756906078E-5</c:v>
                </c:pt>
                <c:pt idx="1">
                  <c:v>1.2430939226519336E-5</c:v>
                </c:pt>
                <c:pt idx="2">
                  <c:v>1.3812154696132597E-5</c:v>
                </c:pt>
                <c:pt idx="3">
                  <c:v>1.5193370165745856E-5</c:v>
                </c:pt>
                <c:pt idx="4">
                  <c:v>1.6574585635359117E-5</c:v>
                </c:pt>
                <c:pt idx="5">
                  <c:v>1.7955801104972374E-5</c:v>
                </c:pt>
                <c:pt idx="6">
                  <c:v>1.9337016574585635E-5</c:v>
                </c:pt>
                <c:pt idx="7">
                  <c:v>2.0718232044198896E-5</c:v>
                </c:pt>
                <c:pt idx="8">
                  <c:v>2.2099447513812157E-5</c:v>
                </c:pt>
                <c:pt idx="9">
                  <c:v>2.4861878453038672E-5</c:v>
                </c:pt>
                <c:pt idx="10">
                  <c:v>2.7624309392265193E-5</c:v>
                </c:pt>
                <c:pt idx="11">
                  <c:v>3.0386740331491712E-5</c:v>
                </c:pt>
                <c:pt idx="12">
                  <c:v>3.3149171270718233E-5</c:v>
                </c:pt>
                <c:pt idx="13">
                  <c:v>3.5911602209944748E-5</c:v>
                </c:pt>
                <c:pt idx="14">
                  <c:v>3.867403314917127E-5</c:v>
                </c:pt>
                <c:pt idx="15">
                  <c:v>4.4198895027624314E-5</c:v>
                </c:pt>
                <c:pt idx="16">
                  <c:v>4.9723756906077343E-5</c:v>
                </c:pt>
                <c:pt idx="17">
                  <c:v>5.5248618784530387E-5</c:v>
                </c:pt>
                <c:pt idx="18">
                  <c:v>6.0773480662983424E-5</c:v>
                </c:pt>
                <c:pt idx="19">
                  <c:v>6.6298342541436467E-5</c:v>
                </c:pt>
                <c:pt idx="20">
                  <c:v>7.1823204419889497E-5</c:v>
                </c:pt>
                <c:pt idx="21">
                  <c:v>7.734806629834254E-5</c:v>
                </c:pt>
                <c:pt idx="22">
                  <c:v>8.2872928176795584E-5</c:v>
                </c:pt>
                <c:pt idx="23">
                  <c:v>8.8397790055248627E-5</c:v>
                </c:pt>
                <c:pt idx="24">
                  <c:v>9.3922651933701671E-5</c:v>
                </c:pt>
                <c:pt idx="25">
                  <c:v>9.9447513812154687E-5</c:v>
                </c:pt>
                <c:pt idx="26">
                  <c:v>1.1049723756906077E-4</c:v>
                </c:pt>
                <c:pt idx="27">
                  <c:v>1.2430939226519336E-4</c:v>
                </c:pt>
                <c:pt idx="28">
                  <c:v>1.3812154696132598E-4</c:v>
                </c:pt>
                <c:pt idx="29">
                  <c:v>1.5193370165745857E-4</c:v>
                </c:pt>
                <c:pt idx="30">
                  <c:v>1.6574585635359117E-4</c:v>
                </c:pt>
                <c:pt idx="31">
                  <c:v>1.7955801104972376E-4</c:v>
                </c:pt>
                <c:pt idx="32">
                  <c:v>1.9337016574585638E-4</c:v>
                </c:pt>
                <c:pt idx="33">
                  <c:v>2.0718232044198895E-4</c:v>
                </c:pt>
                <c:pt idx="34">
                  <c:v>2.2099447513812155E-4</c:v>
                </c:pt>
                <c:pt idx="35">
                  <c:v>2.4861878453038671E-4</c:v>
                </c:pt>
                <c:pt idx="36">
                  <c:v>2.7624309392265195E-4</c:v>
                </c:pt>
                <c:pt idx="37">
                  <c:v>3.0386740331491714E-4</c:v>
                </c:pt>
                <c:pt idx="38">
                  <c:v>3.3149171270718233E-4</c:v>
                </c:pt>
                <c:pt idx="39">
                  <c:v>3.5911602209944752E-4</c:v>
                </c:pt>
                <c:pt idx="40">
                  <c:v>3.8674033149171277E-4</c:v>
                </c:pt>
                <c:pt idx="41">
                  <c:v>4.419889502762431E-4</c:v>
                </c:pt>
                <c:pt idx="42">
                  <c:v>4.9723756906077342E-4</c:v>
                </c:pt>
                <c:pt idx="43">
                  <c:v>5.5248618784530391E-4</c:v>
                </c:pt>
                <c:pt idx="44">
                  <c:v>6.0773480662983429E-4</c:v>
                </c:pt>
                <c:pt idx="45">
                  <c:v>6.6298342541436467E-4</c:v>
                </c:pt>
                <c:pt idx="46">
                  <c:v>7.1823204419889505E-4</c:v>
                </c:pt>
                <c:pt idx="47">
                  <c:v>7.7348066298342554E-4</c:v>
                </c:pt>
                <c:pt idx="48">
                  <c:v>8.2872928176795581E-4</c:v>
                </c:pt>
                <c:pt idx="49">
                  <c:v>8.8397790055248619E-4</c:v>
                </c:pt>
                <c:pt idx="50">
                  <c:v>9.3922651933701668E-4</c:v>
                </c:pt>
                <c:pt idx="51">
                  <c:v>9.9447513812154684E-4</c:v>
                </c:pt>
                <c:pt idx="52">
                  <c:v>1.1049723756906078E-3</c:v>
                </c:pt>
                <c:pt idx="53">
                  <c:v>1.2430939226519338E-3</c:v>
                </c:pt>
                <c:pt idx="54">
                  <c:v>1.3812154696132596E-3</c:v>
                </c:pt>
                <c:pt idx="55">
                  <c:v>1.5193370165745858E-3</c:v>
                </c:pt>
                <c:pt idx="56">
                  <c:v>1.6574585635359116E-3</c:v>
                </c:pt>
                <c:pt idx="57">
                  <c:v>1.7955801104972376E-3</c:v>
                </c:pt>
                <c:pt idx="58">
                  <c:v>1.9337016574585634E-3</c:v>
                </c:pt>
                <c:pt idx="59">
                  <c:v>2.0718232044198894E-3</c:v>
                </c:pt>
                <c:pt idx="60">
                  <c:v>2.2099447513812156E-3</c:v>
                </c:pt>
                <c:pt idx="61">
                  <c:v>2.4861878453038676E-3</c:v>
                </c:pt>
                <c:pt idx="62">
                  <c:v>2.7624309392265192E-3</c:v>
                </c:pt>
                <c:pt idx="63">
                  <c:v>3.0386740331491717E-3</c:v>
                </c:pt>
                <c:pt idx="64">
                  <c:v>3.3149171270718232E-3</c:v>
                </c:pt>
                <c:pt idx="65">
                  <c:v>3.5911602209944752E-3</c:v>
                </c:pt>
                <c:pt idx="66">
                  <c:v>3.8674033149171268E-3</c:v>
                </c:pt>
                <c:pt idx="67">
                  <c:v>4.4198895027624313E-3</c:v>
                </c:pt>
                <c:pt idx="68">
                  <c:v>4.9723756906077353E-3</c:v>
                </c:pt>
                <c:pt idx="69" formatCode="0.000">
                  <c:v>5.5248618784530384E-3</c:v>
                </c:pt>
                <c:pt idx="70" formatCode="0.000">
                  <c:v>6.0773480662983433E-3</c:v>
                </c:pt>
                <c:pt idx="71" formatCode="0.000">
                  <c:v>6.6298342541436465E-3</c:v>
                </c:pt>
                <c:pt idx="72" formatCode="0.000">
                  <c:v>7.1823204419889505E-3</c:v>
                </c:pt>
                <c:pt idx="73" formatCode="0.000">
                  <c:v>7.7348066298342536E-3</c:v>
                </c:pt>
                <c:pt idx="74" formatCode="0.000">
                  <c:v>8.2872928176795577E-3</c:v>
                </c:pt>
                <c:pt idx="75" formatCode="0.000">
                  <c:v>8.8397790055248626E-3</c:v>
                </c:pt>
                <c:pt idx="76" formatCode="0.000">
                  <c:v>9.3922651933701657E-3</c:v>
                </c:pt>
                <c:pt idx="77" formatCode="0.000">
                  <c:v>9.9447513812154706E-3</c:v>
                </c:pt>
                <c:pt idx="78" formatCode="0.000">
                  <c:v>1.1049723756906077E-2</c:v>
                </c:pt>
                <c:pt idx="79" formatCode="0.000">
                  <c:v>1.2430939226519336E-2</c:v>
                </c:pt>
                <c:pt idx="80" formatCode="0.000">
                  <c:v>1.3812154696132596E-2</c:v>
                </c:pt>
                <c:pt idx="81" formatCode="0.000">
                  <c:v>1.5193370165745856E-2</c:v>
                </c:pt>
                <c:pt idx="82" formatCode="0.000">
                  <c:v>1.6574585635359115E-2</c:v>
                </c:pt>
                <c:pt idx="83" formatCode="0.000">
                  <c:v>1.7955801104972375E-2</c:v>
                </c:pt>
                <c:pt idx="84" formatCode="0.000">
                  <c:v>1.9337016574585635E-2</c:v>
                </c:pt>
                <c:pt idx="85" formatCode="0.000">
                  <c:v>2.0718232044198894E-2</c:v>
                </c:pt>
                <c:pt idx="86" formatCode="0.000">
                  <c:v>2.2099447513812154E-2</c:v>
                </c:pt>
                <c:pt idx="87" formatCode="0.000">
                  <c:v>2.4861878453038673E-2</c:v>
                </c:pt>
                <c:pt idx="88" formatCode="0.000">
                  <c:v>2.7624309392265192E-2</c:v>
                </c:pt>
                <c:pt idx="89" formatCode="0.000">
                  <c:v>3.0386740331491711E-2</c:v>
                </c:pt>
                <c:pt idx="90" formatCode="0.000">
                  <c:v>3.3149171270718231E-2</c:v>
                </c:pt>
                <c:pt idx="91" formatCode="0.000">
                  <c:v>3.591160220994475E-2</c:v>
                </c:pt>
                <c:pt idx="92" formatCode="0.000">
                  <c:v>3.8674033149171269E-2</c:v>
                </c:pt>
                <c:pt idx="93" formatCode="0.000">
                  <c:v>4.4198895027624308E-2</c:v>
                </c:pt>
                <c:pt idx="94" formatCode="0.000">
                  <c:v>4.9723756906077346E-2</c:v>
                </c:pt>
                <c:pt idx="95" formatCode="0.000">
                  <c:v>5.5248618784530384E-2</c:v>
                </c:pt>
                <c:pt idx="96" formatCode="0.000">
                  <c:v>6.0773480662983423E-2</c:v>
                </c:pt>
                <c:pt idx="97" formatCode="0.000">
                  <c:v>6.6298342541436461E-2</c:v>
                </c:pt>
                <c:pt idx="98" formatCode="0.000">
                  <c:v>7.18232044198895E-2</c:v>
                </c:pt>
                <c:pt idx="99" formatCode="0.000">
                  <c:v>7.7348066298342538E-2</c:v>
                </c:pt>
                <c:pt idx="100" formatCode="0.000">
                  <c:v>8.2872928176795577E-2</c:v>
                </c:pt>
                <c:pt idx="101" formatCode="0.000">
                  <c:v>8.8397790055248615E-2</c:v>
                </c:pt>
                <c:pt idx="102" formatCode="0.000">
                  <c:v>9.3922651933701654E-2</c:v>
                </c:pt>
                <c:pt idx="103" formatCode="0.000">
                  <c:v>9.9447513812154692E-2</c:v>
                </c:pt>
                <c:pt idx="104" formatCode="0.000">
                  <c:v>0.11049723756906077</c:v>
                </c:pt>
                <c:pt idx="105" formatCode="0.000">
                  <c:v>0.12430939226519337</c:v>
                </c:pt>
                <c:pt idx="106" formatCode="0.000">
                  <c:v>0.13812154696132597</c:v>
                </c:pt>
                <c:pt idx="107" formatCode="0.000">
                  <c:v>0.15193370165745856</c:v>
                </c:pt>
                <c:pt idx="108" formatCode="0.000">
                  <c:v>0.16574585635359115</c:v>
                </c:pt>
                <c:pt idx="109" formatCode="0.000">
                  <c:v>0.17955801104972377</c:v>
                </c:pt>
                <c:pt idx="110" formatCode="0.000">
                  <c:v>0.19337016574585636</c:v>
                </c:pt>
                <c:pt idx="111" formatCode="0.000">
                  <c:v>0.20718232044198895</c:v>
                </c:pt>
                <c:pt idx="112" formatCode="0.000">
                  <c:v>0.22099447513812154</c:v>
                </c:pt>
                <c:pt idx="113" formatCode="0.000">
                  <c:v>0.24861878453038674</c:v>
                </c:pt>
                <c:pt idx="114" formatCode="0.000">
                  <c:v>0.27624309392265195</c:v>
                </c:pt>
                <c:pt idx="115" formatCode="0.000">
                  <c:v>0.30386740331491713</c:v>
                </c:pt>
                <c:pt idx="116" formatCode="0.000">
                  <c:v>0.33149171270718231</c:v>
                </c:pt>
                <c:pt idx="117" formatCode="0.000">
                  <c:v>0.35911602209944754</c:v>
                </c:pt>
                <c:pt idx="118" formatCode="0.000">
                  <c:v>0.38674033149171272</c:v>
                </c:pt>
                <c:pt idx="119" formatCode="0.000">
                  <c:v>0.44198895027624308</c:v>
                </c:pt>
                <c:pt idx="120" formatCode="0.000">
                  <c:v>0.49723756906077349</c:v>
                </c:pt>
                <c:pt idx="121" formatCode="0.000">
                  <c:v>0.5524861878453039</c:v>
                </c:pt>
                <c:pt idx="122" formatCode="0.000">
                  <c:v>0.60773480662983426</c:v>
                </c:pt>
                <c:pt idx="123" formatCode="0.000">
                  <c:v>0.66298342541436461</c:v>
                </c:pt>
                <c:pt idx="124" formatCode="0.000">
                  <c:v>0.71823204419889508</c:v>
                </c:pt>
                <c:pt idx="125" formatCode="0.000">
                  <c:v>0.77348066298342544</c:v>
                </c:pt>
                <c:pt idx="126" formatCode="0.000">
                  <c:v>0.82872928176795579</c:v>
                </c:pt>
                <c:pt idx="127" formatCode="0.000">
                  <c:v>0.88397790055248615</c:v>
                </c:pt>
                <c:pt idx="128" formatCode="0.000">
                  <c:v>0.93922651933701662</c:v>
                </c:pt>
                <c:pt idx="129" formatCode="0.000">
                  <c:v>0.99447513812154698</c:v>
                </c:pt>
                <c:pt idx="130" formatCode="0.000">
                  <c:v>1.1049723756906078</c:v>
                </c:pt>
                <c:pt idx="131" formatCode="0.000">
                  <c:v>1.2430939226519337</c:v>
                </c:pt>
                <c:pt idx="132" formatCode="0.000">
                  <c:v>1.3812154696132597</c:v>
                </c:pt>
                <c:pt idx="133" formatCode="0.000">
                  <c:v>1.5193370165745856</c:v>
                </c:pt>
                <c:pt idx="134" formatCode="0.000">
                  <c:v>1.6574585635359116</c:v>
                </c:pt>
                <c:pt idx="135" formatCode="0.000">
                  <c:v>1.7955801104972375</c:v>
                </c:pt>
                <c:pt idx="136" formatCode="0.000">
                  <c:v>1.9337016574585635</c:v>
                </c:pt>
                <c:pt idx="137" formatCode="0.000">
                  <c:v>2.0718232044198897</c:v>
                </c:pt>
                <c:pt idx="138" formatCode="0.000">
                  <c:v>2.2099447513812156</c:v>
                </c:pt>
                <c:pt idx="139" formatCode="0.000">
                  <c:v>2.4861878453038675</c:v>
                </c:pt>
                <c:pt idx="140" formatCode="0.000">
                  <c:v>2.7624309392265194</c:v>
                </c:pt>
                <c:pt idx="141" formatCode="0.000">
                  <c:v>3.0386740331491713</c:v>
                </c:pt>
                <c:pt idx="142" formatCode="0.000">
                  <c:v>3.3149171270718232</c:v>
                </c:pt>
                <c:pt idx="143" formatCode="0.000">
                  <c:v>3.5911602209944751</c:v>
                </c:pt>
                <c:pt idx="144" formatCode="0.000">
                  <c:v>3.867403314917127</c:v>
                </c:pt>
                <c:pt idx="145" formatCode="0.000">
                  <c:v>4.4198895027624312</c:v>
                </c:pt>
                <c:pt idx="146" formatCode="0.000">
                  <c:v>4.972375690607735</c:v>
                </c:pt>
                <c:pt idx="147" formatCode="0.000">
                  <c:v>5.5248618784530388</c:v>
                </c:pt>
                <c:pt idx="148" formatCode="0.000">
                  <c:v>6.0773480662983426</c:v>
                </c:pt>
                <c:pt idx="149" formatCode="0.000">
                  <c:v>6.6298342541436464</c:v>
                </c:pt>
                <c:pt idx="150" formatCode="0.000">
                  <c:v>7.1823204419889501</c:v>
                </c:pt>
                <c:pt idx="151" formatCode="0.000">
                  <c:v>7.7348066298342539</c:v>
                </c:pt>
                <c:pt idx="152" formatCode="0.000">
                  <c:v>8.2872928176795586</c:v>
                </c:pt>
                <c:pt idx="153" formatCode="0.000">
                  <c:v>8.8397790055248624</c:v>
                </c:pt>
                <c:pt idx="154" formatCode="0.000">
                  <c:v>9.3922651933701662</c:v>
                </c:pt>
                <c:pt idx="155" formatCode="0.000">
                  <c:v>9.94475138121547</c:v>
                </c:pt>
                <c:pt idx="156" formatCode="0.000">
                  <c:v>11.049723756906078</c:v>
                </c:pt>
                <c:pt idx="157" formatCode="0.000">
                  <c:v>12.430939226519337</c:v>
                </c:pt>
                <c:pt idx="158" formatCode="0.000">
                  <c:v>13.812154696132596</c:v>
                </c:pt>
                <c:pt idx="159" formatCode="0.000">
                  <c:v>15.193370165745856</c:v>
                </c:pt>
                <c:pt idx="160" formatCode="0.000">
                  <c:v>16.574585635359117</c:v>
                </c:pt>
                <c:pt idx="161" formatCode="0.000">
                  <c:v>17.955801104972377</c:v>
                </c:pt>
                <c:pt idx="162" formatCode="0.000">
                  <c:v>19.337016574585636</c:v>
                </c:pt>
                <c:pt idx="163" formatCode="0.000">
                  <c:v>20.718232044198896</c:v>
                </c:pt>
                <c:pt idx="164" formatCode="0.000">
                  <c:v>22.099447513812155</c:v>
                </c:pt>
                <c:pt idx="165" formatCode="0.000">
                  <c:v>24.861878453038674</c:v>
                </c:pt>
                <c:pt idx="166" formatCode="0.000">
                  <c:v>27.624309392265193</c:v>
                </c:pt>
                <c:pt idx="167" formatCode="0.000">
                  <c:v>30.386740331491712</c:v>
                </c:pt>
                <c:pt idx="168" formatCode="0.000">
                  <c:v>33.149171270718234</c:v>
                </c:pt>
                <c:pt idx="169" formatCode="0.000">
                  <c:v>35.911602209944753</c:v>
                </c:pt>
                <c:pt idx="170" formatCode="0.000">
                  <c:v>38.674033149171272</c:v>
                </c:pt>
                <c:pt idx="171" formatCode="0.000">
                  <c:v>44.19889502762431</c:v>
                </c:pt>
                <c:pt idx="172" formatCode="0.000">
                  <c:v>49.723756906077348</c:v>
                </c:pt>
                <c:pt idx="173" formatCode="0.000">
                  <c:v>55.248618784530386</c:v>
                </c:pt>
                <c:pt idx="174" formatCode="0.000">
                  <c:v>60.773480662983424</c:v>
                </c:pt>
                <c:pt idx="175" formatCode="0.000">
                  <c:v>66.298342541436469</c:v>
                </c:pt>
                <c:pt idx="176" formatCode="0.000">
                  <c:v>71.823204419889507</c:v>
                </c:pt>
                <c:pt idx="177" formatCode="0.000">
                  <c:v>77.348066298342545</c:v>
                </c:pt>
                <c:pt idx="178" formatCode="0.000">
                  <c:v>82.872928176795583</c:v>
                </c:pt>
                <c:pt idx="179" formatCode="0.000">
                  <c:v>88.39779005524862</c:v>
                </c:pt>
                <c:pt idx="180" formatCode="0.000">
                  <c:v>93.922651933701658</c:v>
                </c:pt>
                <c:pt idx="181" formatCode="0.000">
                  <c:v>99.447513812154696</c:v>
                </c:pt>
                <c:pt idx="182" formatCode="0.000">
                  <c:v>110.49723756906077</c:v>
                </c:pt>
                <c:pt idx="183" formatCode="0.000">
                  <c:v>124.30939226519337</c:v>
                </c:pt>
                <c:pt idx="184" formatCode="0.000">
                  <c:v>138.12154696132598</c:v>
                </c:pt>
                <c:pt idx="185" formatCode="0.000">
                  <c:v>151.93370165745856</c:v>
                </c:pt>
                <c:pt idx="186" formatCode="0.000">
                  <c:v>165.74585635359117</c:v>
                </c:pt>
                <c:pt idx="187" formatCode="0.000">
                  <c:v>179.55801104972375</c:v>
                </c:pt>
                <c:pt idx="188" formatCode="0.000">
                  <c:v>193.37016574585635</c:v>
                </c:pt>
                <c:pt idx="189" formatCode="0.000">
                  <c:v>207.18232044198896</c:v>
                </c:pt>
                <c:pt idx="190" formatCode="0.000">
                  <c:v>220.99447513812154</c:v>
                </c:pt>
                <c:pt idx="191" formatCode="0.000">
                  <c:v>248.61878453038673</c:v>
                </c:pt>
                <c:pt idx="192" formatCode="0.000">
                  <c:v>276.24309392265195</c:v>
                </c:pt>
                <c:pt idx="193" formatCode="0.000">
                  <c:v>303.86740331491711</c:v>
                </c:pt>
                <c:pt idx="194" formatCode="0.000">
                  <c:v>331.49171270718233</c:v>
                </c:pt>
                <c:pt idx="195" formatCode="0.000">
                  <c:v>359.11602209944749</c:v>
                </c:pt>
                <c:pt idx="196" formatCode="0.000">
                  <c:v>386.74033149171271</c:v>
                </c:pt>
                <c:pt idx="197" formatCode="0.000">
                  <c:v>441.98895027624309</c:v>
                </c:pt>
                <c:pt idx="198" formatCode="0.000">
                  <c:v>497.23756906077347</c:v>
                </c:pt>
                <c:pt idx="199" formatCode="0.000">
                  <c:v>552.4861878453039</c:v>
                </c:pt>
                <c:pt idx="200" formatCode="0.000">
                  <c:v>607.73480662983422</c:v>
                </c:pt>
                <c:pt idx="201" formatCode="0.000">
                  <c:v>662.98342541436466</c:v>
                </c:pt>
                <c:pt idx="202" formatCode="0.000">
                  <c:v>718.23204419889498</c:v>
                </c:pt>
                <c:pt idx="203" formatCode="0.000">
                  <c:v>773.48066298342542</c:v>
                </c:pt>
                <c:pt idx="204" formatCode="0.000">
                  <c:v>828.72928176795585</c:v>
                </c:pt>
                <c:pt idx="205" formatCode="0.000">
                  <c:v>883.97790055248618</c:v>
                </c:pt>
                <c:pt idx="206" formatCode="0.000">
                  <c:v>939.22651933701661</c:v>
                </c:pt>
                <c:pt idx="207" formatCode="0.000">
                  <c:v>994.47513812154693</c:v>
                </c:pt>
                <c:pt idx="208" formatCode="0.000">
                  <c:v>1000</c:v>
                </c:pt>
              </c:numCache>
            </c:numRef>
          </c:xVal>
          <c:yVal>
            <c:numRef>
              <c:f>srim181Ta_Mylar!$P$20:$P$228</c:f>
              <c:numCache>
                <c:formatCode>0.000</c:formatCode>
                <c:ptCount val="209"/>
                <c:pt idx="0">
                  <c:v>1.0999999999999998E-3</c:v>
                </c:pt>
                <c:pt idx="1">
                  <c:v>1.2000000000000001E-3</c:v>
                </c:pt>
                <c:pt idx="2">
                  <c:v>1.2999999999999999E-3</c:v>
                </c:pt>
                <c:pt idx="3">
                  <c:v>1.2999999999999999E-3</c:v>
                </c:pt>
                <c:pt idx="4">
                  <c:v>1.4E-3</c:v>
                </c:pt>
                <c:pt idx="5">
                  <c:v>1.4E-3</c:v>
                </c:pt>
                <c:pt idx="6">
                  <c:v>1.4E-3</c:v>
                </c:pt>
                <c:pt idx="7">
                  <c:v>1.5E-3</c:v>
                </c:pt>
                <c:pt idx="8">
                  <c:v>1.5E-3</c:v>
                </c:pt>
                <c:pt idx="9">
                  <c:v>1.6000000000000001E-3</c:v>
                </c:pt>
                <c:pt idx="10">
                  <c:v>1.7000000000000001E-3</c:v>
                </c:pt>
                <c:pt idx="11">
                  <c:v>1.8E-3</c:v>
                </c:pt>
                <c:pt idx="12">
                  <c:v>1.8E-3</c:v>
                </c:pt>
                <c:pt idx="13">
                  <c:v>1.9E-3</c:v>
                </c:pt>
                <c:pt idx="14">
                  <c:v>2E-3</c:v>
                </c:pt>
                <c:pt idx="15">
                  <c:v>2.1000000000000003E-3</c:v>
                </c:pt>
                <c:pt idx="16">
                  <c:v>2.1999999999999997E-3</c:v>
                </c:pt>
                <c:pt idx="17">
                  <c:v>2.3E-3</c:v>
                </c:pt>
                <c:pt idx="18">
                  <c:v>2.4000000000000002E-3</c:v>
                </c:pt>
                <c:pt idx="19">
                  <c:v>2.5000000000000001E-3</c:v>
                </c:pt>
                <c:pt idx="20">
                  <c:v>2.5999999999999999E-3</c:v>
                </c:pt>
                <c:pt idx="21">
                  <c:v>2.7000000000000001E-3</c:v>
                </c:pt>
                <c:pt idx="22">
                  <c:v>2.8E-3</c:v>
                </c:pt>
                <c:pt idx="23">
                  <c:v>2.9000000000000002E-3</c:v>
                </c:pt>
                <c:pt idx="24">
                  <c:v>3.0000000000000001E-3</c:v>
                </c:pt>
                <c:pt idx="25">
                  <c:v>3.0999999999999999E-3</c:v>
                </c:pt>
                <c:pt idx="26">
                  <c:v>3.3E-3</c:v>
                </c:pt>
                <c:pt idx="27">
                  <c:v>3.5000000000000005E-3</c:v>
                </c:pt>
                <c:pt idx="28">
                  <c:v>3.6999999999999997E-3</c:v>
                </c:pt>
                <c:pt idx="29">
                  <c:v>3.8E-3</c:v>
                </c:pt>
                <c:pt idx="30">
                  <c:v>4.0000000000000001E-3</c:v>
                </c:pt>
                <c:pt idx="31">
                  <c:v>4.2000000000000006E-3</c:v>
                </c:pt>
                <c:pt idx="32">
                  <c:v>4.3999999999999994E-3</c:v>
                </c:pt>
                <c:pt idx="33">
                  <c:v>4.4999999999999997E-3</c:v>
                </c:pt>
                <c:pt idx="34">
                  <c:v>4.7000000000000002E-3</c:v>
                </c:pt>
                <c:pt idx="35">
                  <c:v>5.0000000000000001E-3</c:v>
                </c:pt>
                <c:pt idx="36">
                  <c:v>5.3E-3</c:v>
                </c:pt>
                <c:pt idx="37">
                  <c:v>5.5999999999999999E-3</c:v>
                </c:pt>
                <c:pt idx="38">
                  <c:v>5.8999999999999999E-3</c:v>
                </c:pt>
                <c:pt idx="39">
                  <c:v>6.1999999999999998E-3</c:v>
                </c:pt>
                <c:pt idx="40">
                  <c:v>6.5000000000000006E-3</c:v>
                </c:pt>
                <c:pt idx="41">
                  <c:v>7.000000000000001E-3</c:v>
                </c:pt>
                <c:pt idx="42">
                  <c:v>7.4999999999999997E-3</c:v>
                </c:pt>
                <c:pt idx="43">
                  <c:v>8.0000000000000002E-3</c:v>
                </c:pt>
                <c:pt idx="44">
                  <c:v>8.5000000000000006E-3</c:v>
                </c:pt>
                <c:pt idx="45">
                  <c:v>8.8999999999999999E-3</c:v>
                </c:pt>
                <c:pt idx="46">
                  <c:v>9.4000000000000004E-3</c:v>
                </c:pt>
                <c:pt idx="47">
                  <c:v>9.7999999999999997E-3</c:v>
                </c:pt>
                <c:pt idx="48">
                  <c:v>1.03E-2</c:v>
                </c:pt>
                <c:pt idx="49">
                  <c:v>1.0699999999999999E-2</c:v>
                </c:pt>
                <c:pt idx="50">
                  <c:v>1.11E-2</c:v>
                </c:pt>
                <c:pt idx="51">
                  <c:v>1.1600000000000001E-2</c:v>
                </c:pt>
                <c:pt idx="52">
                  <c:v>1.24E-2</c:v>
                </c:pt>
                <c:pt idx="53">
                  <c:v>1.34E-2</c:v>
                </c:pt>
                <c:pt idx="54">
                  <c:v>1.44E-2</c:v>
                </c:pt>
                <c:pt idx="55">
                  <c:v>1.5299999999999999E-2</c:v>
                </c:pt>
                <c:pt idx="56">
                  <c:v>1.6199999999999999E-2</c:v>
                </c:pt>
                <c:pt idx="57">
                  <c:v>1.72E-2</c:v>
                </c:pt>
                <c:pt idx="58">
                  <c:v>1.8099999999999998E-2</c:v>
                </c:pt>
                <c:pt idx="59">
                  <c:v>1.9E-2</c:v>
                </c:pt>
                <c:pt idx="60">
                  <c:v>1.9800000000000002E-2</c:v>
                </c:pt>
                <c:pt idx="61">
                  <c:v>2.1600000000000001E-2</c:v>
                </c:pt>
                <c:pt idx="62">
                  <c:v>2.3300000000000001E-2</c:v>
                </c:pt>
                <c:pt idx="63">
                  <c:v>2.4899999999999999E-2</c:v>
                </c:pt>
                <c:pt idx="64">
                  <c:v>2.6600000000000002E-2</c:v>
                </c:pt>
                <c:pt idx="65">
                  <c:v>2.8199999999999996E-2</c:v>
                </c:pt>
                <c:pt idx="66">
                  <c:v>2.98E-2</c:v>
                </c:pt>
                <c:pt idx="67">
                  <c:v>3.3100000000000004E-2</c:v>
                </c:pt>
                <c:pt idx="68">
                  <c:v>3.6299999999999999E-2</c:v>
                </c:pt>
                <c:pt idx="69">
                  <c:v>3.9400000000000004E-2</c:v>
                </c:pt>
                <c:pt idx="70">
                  <c:v>4.2599999999999999E-2</c:v>
                </c:pt>
                <c:pt idx="71">
                  <c:v>4.5700000000000005E-2</c:v>
                </c:pt>
                <c:pt idx="72">
                  <c:v>4.8799999999999996E-2</c:v>
                </c:pt>
                <c:pt idx="73">
                  <c:v>5.1799999999999999E-2</c:v>
                </c:pt>
                <c:pt idx="74">
                  <c:v>5.4800000000000001E-2</c:v>
                </c:pt>
                <c:pt idx="75">
                  <c:v>5.7799999999999997E-2</c:v>
                </c:pt>
                <c:pt idx="76">
                  <c:v>6.0699999999999997E-2</c:v>
                </c:pt>
                <c:pt idx="77">
                  <c:v>6.3600000000000004E-2</c:v>
                </c:pt>
                <c:pt idx="78">
                  <c:v>6.93E-2</c:v>
                </c:pt>
                <c:pt idx="79">
                  <c:v>7.6399999999999996E-2</c:v>
                </c:pt>
                <c:pt idx="80">
                  <c:v>8.3299999999999999E-2</c:v>
                </c:pt>
                <c:pt idx="81">
                  <c:v>9.01E-2</c:v>
                </c:pt>
                <c:pt idx="82">
                  <c:v>9.6799999999999997E-2</c:v>
                </c:pt>
                <c:pt idx="83">
                  <c:v>0.10340000000000001</c:v>
                </c:pt>
                <c:pt idx="84">
                  <c:v>0.11000000000000001</c:v>
                </c:pt>
                <c:pt idx="85">
                  <c:v>0.11650000000000001</c:v>
                </c:pt>
                <c:pt idx="86">
                  <c:v>0.12290000000000001</c:v>
                </c:pt>
                <c:pt idx="87">
                  <c:v>0.1356</c:v>
                </c:pt>
                <c:pt idx="88">
                  <c:v>0.14799999999999999</c:v>
                </c:pt>
                <c:pt idx="89">
                  <c:v>0.16020000000000001</c:v>
                </c:pt>
                <c:pt idx="90">
                  <c:v>0.17219999999999999</c:v>
                </c:pt>
                <c:pt idx="91">
                  <c:v>0.184</c:v>
                </c:pt>
                <c:pt idx="92">
                  <c:v>0.19550000000000001</c:v>
                </c:pt>
                <c:pt idx="93">
                  <c:v>0.21760000000000002</c:v>
                </c:pt>
                <c:pt idx="94">
                  <c:v>0.2387</c:v>
                </c:pt>
                <c:pt idx="95">
                  <c:v>0.25870000000000004</c:v>
                </c:pt>
                <c:pt idx="96">
                  <c:v>0.27739999999999998</c:v>
                </c:pt>
                <c:pt idx="97">
                  <c:v>0.29510000000000003</c:v>
                </c:pt>
                <c:pt idx="98">
                  <c:v>0.31159999999999999</c:v>
                </c:pt>
                <c:pt idx="99">
                  <c:v>0.32700000000000001</c:v>
                </c:pt>
                <c:pt idx="100">
                  <c:v>0.34140000000000004</c:v>
                </c:pt>
                <c:pt idx="101">
                  <c:v>0.35489999999999999</c:v>
                </c:pt>
                <c:pt idx="102">
                  <c:v>0.3674</c:v>
                </c:pt>
                <c:pt idx="103">
                  <c:v>0.37919999999999998</c:v>
                </c:pt>
                <c:pt idx="104">
                  <c:v>0.40049999999999997</c:v>
                </c:pt>
                <c:pt idx="105">
                  <c:v>0.42359999999999998</c:v>
                </c:pt>
                <c:pt idx="106">
                  <c:v>0.44340000000000002</c:v>
                </c:pt>
                <c:pt idx="107">
                  <c:v>0.46060000000000001</c:v>
                </c:pt>
                <c:pt idx="108">
                  <c:v>0.47569999999999996</c:v>
                </c:pt>
                <c:pt idx="109">
                  <c:v>0.48899999999999999</c:v>
                </c:pt>
                <c:pt idx="110">
                  <c:v>0.50080000000000002</c:v>
                </c:pt>
                <c:pt idx="111">
                  <c:v>0.51150000000000007</c:v>
                </c:pt>
                <c:pt idx="112">
                  <c:v>0.52110000000000001</c:v>
                </c:pt>
                <c:pt idx="113">
                  <c:v>0.53780000000000006</c:v>
                </c:pt>
                <c:pt idx="114">
                  <c:v>0.55190000000000006</c:v>
                </c:pt>
                <c:pt idx="115">
                  <c:v>0.56399999999999995</c:v>
                </c:pt>
                <c:pt idx="116">
                  <c:v>0.5746</c:v>
                </c:pt>
                <c:pt idx="117">
                  <c:v>0.58399999999999996</c:v>
                </c:pt>
                <c:pt idx="118">
                  <c:v>0.59230000000000005</c:v>
                </c:pt>
                <c:pt idx="119">
                  <c:v>0.60660000000000003</c:v>
                </c:pt>
                <c:pt idx="120">
                  <c:v>0.61860000000000004</c:v>
                </c:pt>
                <c:pt idx="121">
                  <c:v>0.62890000000000001</c:v>
                </c:pt>
                <c:pt idx="122">
                  <c:v>0.63780000000000003</c:v>
                </c:pt>
                <c:pt idx="123">
                  <c:v>0.64569999999999994</c:v>
                </c:pt>
                <c:pt idx="124">
                  <c:v>0.65279999999999994</c:v>
                </c:pt>
                <c:pt idx="125">
                  <c:v>0.6593</c:v>
                </c:pt>
                <c:pt idx="126">
                  <c:v>0.66520000000000001</c:v>
                </c:pt>
                <c:pt idx="127">
                  <c:v>0.67060000000000008</c:v>
                </c:pt>
                <c:pt idx="128">
                  <c:v>0.67569999999999997</c:v>
                </c:pt>
                <c:pt idx="129">
                  <c:v>0.68049999999999999</c:v>
                </c:pt>
                <c:pt idx="130">
                  <c:v>0.68920000000000003</c:v>
                </c:pt>
                <c:pt idx="131">
                  <c:v>0.69889999999999997</c:v>
                </c:pt>
                <c:pt idx="132">
                  <c:v>0.70750000000000002</c:v>
                </c:pt>
                <c:pt idx="133">
                  <c:v>0.71550000000000002</c:v>
                </c:pt>
                <c:pt idx="134">
                  <c:v>0.7228</c:v>
                </c:pt>
                <c:pt idx="135">
                  <c:v>0.72960000000000003</c:v>
                </c:pt>
                <c:pt idx="136">
                  <c:v>0.73599999999999999</c:v>
                </c:pt>
                <c:pt idx="137">
                  <c:v>0.74209999999999998</c:v>
                </c:pt>
                <c:pt idx="138">
                  <c:v>0.74780000000000002</c:v>
                </c:pt>
                <c:pt idx="139">
                  <c:v>0.75860000000000005</c:v>
                </c:pt>
                <c:pt idx="140">
                  <c:v>0.76859999999999995</c:v>
                </c:pt>
                <c:pt idx="141">
                  <c:v>0.77810000000000001</c:v>
                </c:pt>
                <c:pt idx="142">
                  <c:v>0.78710000000000002</c:v>
                </c:pt>
                <c:pt idx="143">
                  <c:v>0.79580000000000006</c:v>
                </c:pt>
                <c:pt idx="144">
                  <c:v>0.80420000000000003</c:v>
                </c:pt>
                <c:pt idx="145">
                  <c:v>0.82040000000000002</c:v>
                </c:pt>
                <c:pt idx="146">
                  <c:v>0.83599999999999997</c:v>
                </c:pt>
                <c:pt idx="147">
                  <c:v>0.85120000000000007</c:v>
                </c:pt>
                <c:pt idx="148">
                  <c:v>0.86609999999999998</c:v>
                </c:pt>
                <c:pt idx="149">
                  <c:v>0.88080000000000003</c:v>
                </c:pt>
                <c:pt idx="150">
                  <c:v>0.89529999999999998</c:v>
                </c:pt>
                <c:pt idx="151">
                  <c:v>0.90980000000000005</c:v>
                </c:pt>
                <c:pt idx="152">
                  <c:v>0.92430000000000001</c:v>
                </c:pt>
                <c:pt idx="153">
                  <c:v>0.93879999999999997</c:v>
                </c:pt>
                <c:pt idx="154">
                  <c:v>0.95329999999999993</c:v>
                </c:pt>
                <c:pt idx="155">
                  <c:v>0.9678000000000001</c:v>
                </c:pt>
                <c:pt idx="156">
                  <c:v>0.99719999999999998</c:v>
                </c:pt>
                <c:pt idx="157" formatCode="0.00">
                  <c:v>1.03</c:v>
                </c:pt>
                <c:pt idx="158" formatCode="0.00">
                  <c:v>1.07</c:v>
                </c:pt>
                <c:pt idx="159" formatCode="0.00">
                  <c:v>1.1100000000000001</c:v>
                </c:pt>
                <c:pt idx="160" formatCode="0.00">
                  <c:v>1.1499999999999999</c:v>
                </c:pt>
                <c:pt idx="161" formatCode="0.00">
                  <c:v>1.19</c:v>
                </c:pt>
                <c:pt idx="162" formatCode="0.00">
                  <c:v>1.23</c:v>
                </c:pt>
                <c:pt idx="163" formatCode="0.00">
                  <c:v>1.27</c:v>
                </c:pt>
                <c:pt idx="164" formatCode="0.00">
                  <c:v>1.32</c:v>
                </c:pt>
                <c:pt idx="165" formatCode="0.00">
                  <c:v>1.41</c:v>
                </c:pt>
                <c:pt idx="166" formatCode="0.00">
                  <c:v>1.5</c:v>
                </c:pt>
                <c:pt idx="167" formatCode="0.00">
                  <c:v>1.6</c:v>
                </c:pt>
                <c:pt idx="168" formatCode="0.00">
                  <c:v>1.7</c:v>
                </c:pt>
                <c:pt idx="169" formatCode="0.00">
                  <c:v>1.8</c:v>
                </c:pt>
                <c:pt idx="170" formatCode="0.00">
                  <c:v>1.91</c:v>
                </c:pt>
                <c:pt idx="171" formatCode="0.00">
                  <c:v>2.15</c:v>
                </c:pt>
                <c:pt idx="172" formatCode="0.00">
                  <c:v>2.4</c:v>
                </c:pt>
                <c:pt idx="173" formatCode="0.00">
                  <c:v>2.67</c:v>
                </c:pt>
                <c:pt idx="174" formatCode="0.00">
                  <c:v>2.95</c:v>
                </c:pt>
                <c:pt idx="175" formatCode="0.00">
                  <c:v>3.25</c:v>
                </c:pt>
                <c:pt idx="176" formatCode="0.00">
                  <c:v>3.56</c:v>
                </c:pt>
                <c:pt idx="177" formatCode="0.00">
                  <c:v>3.88</c:v>
                </c:pt>
                <c:pt idx="178" formatCode="0.00">
                  <c:v>4.22</c:v>
                </c:pt>
                <c:pt idx="179" formatCode="0.00">
                  <c:v>4.58</c:v>
                </c:pt>
                <c:pt idx="180" formatCode="0.00">
                  <c:v>4.9400000000000004</c:v>
                </c:pt>
                <c:pt idx="181" formatCode="0.00">
                  <c:v>5.32</c:v>
                </c:pt>
                <c:pt idx="182" formatCode="0.00">
                  <c:v>6.1</c:v>
                </c:pt>
                <c:pt idx="183" formatCode="0.00">
                  <c:v>7.15</c:v>
                </c:pt>
                <c:pt idx="184" formatCode="0.00">
                  <c:v>8.26</c:v>
                </c:pt>
                <c:pt idx="185" formatCode="0.00">
                  <c:v>9.42</c:v>
                </c:pt>
                <c:pt idx="186" formatCode="0.00">
                  <c:v>10.64</c:v>
                </c:pt>
                <c:pt idx="187" formatCode="0.00">
                  <c:v>11.91</c:v>
                </c:pt>
                <c:pt idx="188" formatCode="0.00">
                  <c:v>13.23</c:v>
                </c:pt>
                <c:pt idx="189" formatCode="0.00">
                  <c:v>14.59</c:v>
                </c:pt>
                <c:pt idx="190" formatCode="0.00">
                  <c:v>15.99</c:v>
                </c:pt>
                <c:pt idx="191" formatCode="0.00">
                  <c:v>18.899999999999999</c:v>
                </c:pt>
                <c:pt idx="192" formatCode="0.00">
                  <c:v>21.95</c:v>
                </c:pt>
                <c:pt idx="193" formatCode="0.00">
                  <c:v>25.11</c:v>
                </c:pt>
                <c:pt idx="194" formatCode="0.00">
                  <c:v>28.38</c:v>
                </c:pt>
                <c:pt idx="195" formatCode="0.00">
                  <c:v>31.74</c:v>
                </c:pt>
                <c:pt idx="196" formatCode="0.00">
                  <c:v>35.17</c:v>
                </c:pt>
                <c:pt idx="197" formatCode="0.00">
                  <c:v>42.24</c:v>
                </c:pt>
                <c:pt idx="198" formatCode="0.00">
                  <c:v>49.52</c:v>
                </c:pt>
                <c:pt idx="199" formatCode="0.00">
                  <c:v>56.94</c:v>
                </c:pt>
                <c:pt idx="200" formatCode="0.00">
                  <c:v>64.47</c:v>
                </c:pt>
                <c:pt idx="201" formatCode="0.00">
                  <c:v>72.069999999999993</c:v>
                </c:pt>
                <c:pt idx="202" formatCode="0.00">
                  <c:v>79.7</c:v>
                </c:pt>
                <c:pt idx="203" formatCode="0.00">
                  <c:v>87.36</c:v>
                </c:pt>
                <c:pt idx="204" formatCode="0.00">
                  <c:v>95.01</c:v>
                </c:pt>
                <c:pt idx="205" formatCode="0.00">
                  <c:v>102.64</c:v>
                </c:pt>
                <c:pt idx="206" formatCode="0.00">
                  <c:v>110.25</c:v>
                </c:pt>
                <c:pt idx="207" formatCode="0.00">
                  <c:v>117.82</c:v>
                </c:pt>
                <c:pt idx="208" formatCode="0.00">
                  <c:v>118.57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DA90-4087-B466-FE5211526E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39854376"/>
        <c:axId val="639851240"/>
      </c:scatterChart>
      <c:valAx>
        <c:axId val="639854376"/>
        <c:scaling>
          <c:logBase val="10"/>
          <c:orientation val="minMax"/>
        </c:scaling>
        <c:delete val="0"/>
        <c:axPos val="b"/>
        <c:majorGridlines>
          <c:spPr>
            <a:ln>
              <a:solidFill>
                <a:schemeClr val="tx1">
                  <a:lumMod val="50000"/>
                  <a:lumOff val="50000"/>
                </a:schemeClr>
              </a:solidFill>
              <a:prstDash val="dash"/>
            </a:ln>
          </c:spPr>
        </c:majorGridlines>
        <c:minorGridlines>
          <c:spPr>
            <a:ln>
              <a:solidFill>
                <a:srgbClr val="CCECFF"/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E</a:t>
                </a:r>
                <a:r>
                  <a:rPr lang="en-US" baseline="0"/>
                  <a:t> beam</a:t>
                </a:r>
                <a:r>
                  <a:rPr lang="en-US"/>
                  <a:t> [MeV/A]</a:t>
                </a:r>
                <a:endParaRPr lang="ja-JP"/>
              </a:p>
            </c:rich>
          </c:tx>
          <c:layout>
            <c:manualLayout>
              <c:xMode val="edge"/>
              <c:yMode val="edge"/>
              <c:x val="0.7129419278863911"/>
              <c:y val="0.87084520417853872"/>
            </c:manualLayout>
          </c:layout>
          <c:overlay val="0"/>
          <c:spPr>
            <a:solidFill>
              <a:schemeClr val="bg1"/>
            </a:solidFill>
          </c:spPr>
        </c:title>
        <c:numFmt formatCode="General" sourceLinked="0"/>
        <c:majorTickMark val="cross"/>
        <c:minorTickMark val="in"/>
        <c:tickLblPos val="nextTo"/>
        <c:txPr>
          <a:bodyPr/>
          <a:lstStyle/>
          <a:p>
            <a:pPr>
              <a:defRPr b="1"/>
            </a:pPr>
            <a:endParaRPr lang="ja-JP"/>
          </a:p>
        </c:txPr>
        <c:crossAx val="639851240"/>
        <c:crosses val="autoZero"/>
        <c:crossBetween val="midCat"/>
        <c:majorUnit val="10"/>
      </c:valAx>
      <c:valAx>
        <c:axId val="639851240"/>
        <c:scaling>
          <c:logBase val="10"/>
          <c:orientation val="minMax"/>
        </c:scaling>
        <c:delete val="0"/>
        <c:axPos val="l"/>
        <c:majorGridlines>
          <c:spPr>
            <a:ln w="12700">
              <a:solidFill>
                <a:schemeClr val="tx2"/>
              </a:solidFill>
              <a:prstDash val="sysDash"/>
            </a:ln>
          </c:spPr>
        </c:majorGridlines>
        <c:minorGridlines>
          <c:spPr>
            <a:ln>
              <a:solidFill>
                <a:schemeClr val="tx2">
                  <a:lumMod val="20000"/>
                  <a:lumOff val="80000"/>
                </a:schemeClr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>
                    <a:solidFill>
                      <a:schemeClr val="tx1"/>
                    </a:solidFill>
                  </a:defRPr>
                </a:pPr>
                <a:r>
                  <a:rPr lang="en-US">
                    <a:solidFill>
                      <a:schemeClr val="tx1"/>
                    </a:solidFill>
                  </a:rPr>
                  <a:t>Range, Straggling [</a:t>
                </a:r>
                <a:r>
                  <a:rPr lang="en-US" altLang="ja-JP">
                    <a:solidFill>
                      <a:schemeClr val="tx1"/>
                    </a:solidFill>
                  </a:rPr>
                  <a:t>μm]</a:t>
                </a:r>
                <a:endParaRPr lang="ja-JP">
                  <a:solidFill>
                    <a:schemeClr val="tx1"/>
                  </a:solidFill>
                </a:endParaRPr>
              </a:p>
            </c:rich>
          </c:tx>
          <c:layout>
            <c:manualLayout>
              <c:xMode val="edge"/>
              <c:yMode val="edge"/>
              <c:x val="9.3999580850872747E-2"/>
              <c:y val="0.18000134598559794"/>
            </c:manualLayout>
          </c:layout>
          <c:overlay val="0"/>
          <c:spPr>
            <a:solidFill>
              <a:schemeClr val="bg1"/>
            </a:solidFill>
          </c:spPr>
        </c:title>
        <c:numFmt formatCode="General" sourceLinked="0"/>
        <c:majorTickMark val="cross"/>
        <c:minorTickMark val="out"/>
        <c:tickLblPos val="nextTo"/>
        <c:spPr>
          <a:ln>
            <a:solidFill>
              <a:schemeClr val="tx2"/>
            </a:solidFill>
          </a:ln>
        </c:spPr>
        <c:txPr>
          <a:bodyPr/>
          <a:lstStyle/>
          <a:p>
            <a:pPr>
              <a:defRPr b="1">
                <a:solidFill>
                  <a:schemeClr val="tx1"/>
                </a:solidFill>
              </a:defRPr>
            </a:pPr>
            <a:endParaRPr lang="ja-JP"/>
          </a:p>
        </c:txPr>
        <c:crossAx val="639854376"/>
        <c:crosses val="autoZero"/>
        <c:crossBetween val="midCat"/>
      </c:valAx>
      <c:spPr>
        <a:noFill/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46369450016466601"/>
          <c:y val="4.2812810791813434E-2"/>
          <c:w val="0.28994361446264105"/>
          <c:h val="0.10935415124391511"/>
        </c:manualLayout>
      </c:layout>
      <c:overlay val="0"/>
      <c:spPr>
        <a:solidFill>
          <a:schemeClr val="bg1"/>
        </a:solidFill>
        <a:ln>
          <a:noFill/>
        </a:ln>
      </c:spPr>
    </c:legend>
    <c:plotVisOnly val="1"/>
    <c:dispBlanksAs val="gap"/>
    <c:showDLblsOverMax val="0"/>
  </c:chart>
  <c:spPr>
    <a:solidFill>
      <a:schemeClr val="bg1"/>
    </a:solidFill>
    <a:ln w="3175">
      <a:solidFill>
        <a:schemeClr val="tx1">
          <a:lumMod val="50000"/>
          <a:lumOff val="50000"/>
        </a:schemeClr>
      </a:solidFill>
    </a:ln>
  </c:spPr>
  <c:txPr>
    <a:bodyPr/>
    <a:lstStyle/>
    <a:p>
      <a:pPr>
        <a:defRPr baseline="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srim181Ta_EJ212!$P$5</c:f>
          <c:strCache>
            <c:ptCount val="1"/>
            <c:pt idx="0">
              <c:v>srim181Ta_EJ212</c:v>
            </c:pt>
          </c:strCache>
        </c:strRef>
      </c:tx>
      <c:layout>
        <c:manualLayout>
          <c:xMode val="edge"/>
          <c:yMode val="edge"/>
          <c:x val="0.10167170191339379"/>
          <c:y val="6.9135802469135796E-2"/>
        </c:manualLayout>
      </c:layout>
      <c:overlay val="1"/>
      <c:spPr>
        <a:solidFill>
          <a:schemeClr val="bg1"/>
        </a:solidFill>
        <a:ln>
          <a:solidFill>
            <a:srgbClr val="00B050"/>
          </a:solidFill>
        </a:ln>
      </c:spPr>
      <c:txPr>
        <a:bodyPr/>
        <a:lstStyle/>
        <a:p>
          <a:pPr>
            <a:defRPr sz="1200"/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5.0907058670898057E-2"/>
          <c:y val="4.1004378353659665E-2"/>
          <c:w val="0.89444707244294086"/>
          <c:h val="0.9081176241858655"/>
        </c:manualLayout>
      </c:layout>
      <c:scatterChart>
        <c:scatterStyle val="lineMarker"/>
        <c:varyColors val="0"/>
        <c:ser>
          <c:idx val="0"/>
          <c:order val="0"/>
          <c:tx>
            <c:v>dE/dxElec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srim181Ta_EJ212!$D$20:$D$228</c:f>
              <c:numCache>
                <c:formatCode>0.00000</c:formatCode>
                <c:ptCount val="209"/>
                <c:pt idx="0">
                  <c:v>1.1049723756906078E-5</c:v>
                </c:pt>
                <c:pt idx="1">
                  <c:v>1.2430939226519336E-5</c:v>
                </c:pt>
                <c:pt idx="2">
                  <c:v>1.3812154696132597E-5</c:v>
                </c:pt>
                <c:pt idx="3">
                  <c:v>1.5193370165745856E-5</c:v>
                </c:pt>
                <c:pt idx="4">
                  <c:v>1.6574585635359117E-5</c:v>
                </c:pt>
                <c:pt idx="5">
                  <c:v>1.7955801104972374E-5</c:v>
                </c:pt>
                <c:pt idx="6">
                  <c:v>1.9337016574585635E-5</c:v>
                </c:pt>
                <c:pt idx="7">
                  <c:v>2.0718232044198896E-5</c:v>
                </c:pt>
                <c:pt idx="8">
                  <c:v>2.2099447513812157E-5</c:v>
                </c:pt>
                <c:pt idx="9">
                  <c:v>2.4861878453038672E-5</c:v>
                </c:pt>
                <c:pt idx="10">
                  <c:v>2.7624309392265193E-5</c:v>
                </c:pt>
                <c:pt idx="11">
                  <c:v>3.0386740331491712E-5</c:v>
                </c:pt>
                <c:pt idx="12">
                  <c:v>3.3149171270718233E-5</c:v>
                </c:pt>
                <c:pt idx="13">
                  <c:v>3.5911602209944748E-5</c:v>
                </c:pt>
                <c:pt idx="14">
                  <c:v>3.867403314917127E-5</c:v>
                </c:pt>
                <c:pt idx="15">
                  <c:v>4.4198895027624314E-5</c:v>
                </c:pt>
                <c:pt idx="16">
                  <c:v>4.9723756906077343E-5</c:v>
                </c:pt>
                <c:pt idx="17">
                  <c:v>5.5248618784530387E-5</c:v>
                </c:pt>
                <c:pt idx="18">
                  <c:v>6.0773480662983424E-5</c:v>
                </c:pt>
                <c:pt idx="19">
                  <c:v>6.6298342541436467E-5</c:v>
                </c:pt>
                <c:pt idx="20">
                  <c:v>7.1823204419889497E-5</c:v>
                </c:pt>
                <c:pt idx="21">
                  <c:v>7.734806629834254E-5</c:v>
                </c:pt>
                <c:pt idx="22">
                  <c:v>8.2872928176795584E-5</c:v>
                </c:pt>
                <c:pt idx="23">
                  <c:v>8.8397790055248627E-5</c:v>
                </c:pt>
                <c:pt idx="24">
                  <c:v>9.3922651933701671E-5</c:v>
                </c:pt>
                <c:pt idx="25">
                  <c:v>9.9447513812154687E-5</c:v>
                </c:pt>
                <c:pt idx="26">
                  <c:v>1.1049723756906077E-4</c:v>
                </c:pt>
                <c:pt idx="27">
                  <c:v>1.2430939226519336E-4</c:v>
                </c:pt>
                <c:pt idx="28">
                  <c:v>1.3812154696132598E-4</c:v>
                </c:pt>
                <c:pt idx="29">
                  <c:v>1.5193370165745857E-4</c:v>
                </c:pt>
                <c:pt idx="30">
                  <c:v>1.6574585635359117E-4</c:v>
                </c:pt>
                <c:pt idx="31">
                  <c:v>1.7955801104972376E-4</c:v>
                </c:pt>
                <c:pt idx="32">
                  <c:v>1.9337016574585638E-4</c:v>
                </c:pt>
                <c:pt idx="33">
                  <c:v>2.0718232044198895E-4</c:v>
                </c:pt>
                <c:pt idx="34">
                  <c:v>2.2099447513812155E-4</c:v>
                </c:pt>
                <c:pt idx="35">
                  <c:v>2.4861878453038671E-4</c:v>
                </c:pt>
                <c:pt idx="36">
                  <c:v>2.7624309392265195E-4</c:v>
                </c:pt>
                <c:pt idx="37">
                  <c:v>3.0386740331491714E-4</c:v>
                </c:pt>
                <c:pt idx="38">
                  <c:v>3.3149171270718233E-4</c:v>
                </c:pt>
                <c:pt idx="39">
                  <c:v>3.5911602209944752E-4</c:v>
                </c:pt>
                <c:pt idx="40">
                  <c:v>3.8674033149171277E-4</c:v>
                </c:pt>
                <c:pt idx="41">
                  <c:v>4.419889502762431E-4</c:v>
                </c:pt>
                <c:pt idx="42">
                  <c:v>4.9723756906077342E-4</c:v>
                </c:pt>
                <c:pt idx="43">
                  <c:v>5.5248618784530391E-4</c:v>
                </c:pt>
                <c:pt idx="44">
                  <c:v>6.0773480662983429E-4</c:v>
                </c:pt>
                <c:pt idx="45">
                  <c:v>6.6298342541436467E-4</c:v>
                </c:pt>
                <c:pt idx="46">
                  <c:v>7.1823204419889505E-4</c:v>
                </c:pt>
                <c:pt idx="47">
                  <c:v>7.7348066298342554E-4</c:v>
                </c:pt>
                <c:pt idx="48">
                  <c:v>8.2872928176795581E-4</c:v>
                </c:pt>
                <c:pt idx="49">
                  <c:v>8.8397790055248619E-4</c:v>
                </c:pt>
                <c:pt idx="50">
                  <c:v>9.3922651933701668E-4</c:v>
                </c:pt>
                <c:pt idx="51">
                  <c:v>9.9447513812154684E-4</c:v>
                </c:pt>
                <c:pt idx="52">
                  <c:v>1.1049723756906078E-3</c:v>
                </c:pt>
                <c:pt idx="53">
                  <c:v>1.2430939226519338E-3</c:v>
                </c:pt>
                <c:pt idx="54">
                  <c:v>1.3812154696132596E-3</c:v>
                </c:pt>
                <c:pt idx="55">
                  <c:v>1.5193370165745858E-3</c:v>
                </c:pt>
                <c:pt idx="56">
                  <c:v>1.6574585635359116E-3</c:v>
                </c:pt>
                <c:pt idx="57">
                  <c:v>1.7955801104972376E-3</c:v>
                </c:pt>
                <c:pt idx="58">
                  <c:v>1.9337016574585634E-3</c:v>
                </c:pt>
                <c:pt idx="59">
                  <c:v>2.0718232044198894E-3</c:v>
                </c:pt>
                <c:pt idx="60">
                  <c:v>2.2099447513812156E-3</c:v>
                </c:pt>
                <c:pt idx="61">
                  <c:v>2.4861878453038676E-3</c:v>
                </c:pt>
                <c:pt idx="62">
                  <c:v>2.7624309392265192E-3</c:v>
                </c:pt>
                <c:pt idx="63">
                  <c:v>3.0386740331491717E-3</c:v>
                </c:pt>
                <c:pt idx="64">
                  <c:v>3.3149171270718232E-3</c:v>
                </c:pt>
                <c:pt idx="65">
                  <c:v>3.5911602209944752E-3</c:v>
                </c:pt>
                <c:pt idx="66">
                  <c:v>3.8674033149171268E-3</c:v>
                </c:pt>
                <c:pt idx="67">
                  <c:v>4.4198895027624313E-3</c:v>
                </c:pt>
                <c:pt idx="68">
                  <c:v>4.9723756906077353E-3</c:v>
                </c:pt>
                <c:pt idx="69" formatCode="0.000">
                  <c:v>5.5248618784530384E-3</c:v>
                </c:pt>
                <c:pt idx="70" formatCode="0.000">
                  <c:v>6.0773480662983433E-3</c:v>
                </c:pt>
                <c:pt idx="71" formatCode="0.000">
                  <c:v>6.6298342541436465E-3</c:v>
                </c:pt>
                <c:pt idx="72" formatCode="0.000">
                  <c:v>7.1823204419889505E-3</c:v>
                </c:pt>
                <c:pt idx="73" formatCode="0.000">
                  <c:v>7.7348066298342536E-3</c:v>
                </c:pt>
                <c:pt idx="74" formatCode="0.000">
                  <c:v>8.2872928176795577E-3</c:v>
                </c:pt>
                <c:pt idx="75" formatCode="0.000">
                  <c:v>8.8397790055248626E-3</c:v>
                </c:pt>
                <c:pt idx="76" formatCode="0.000">
                  <c:v>9.3922651933701657E-3</c:v>
                </c:pt>
                <c:pt idx="77" formatCode="0.000">
                  <c:v>9.9447513812154706E-3</c:v>
                </c:pt>
                <c:pt idx="78" formatCode="0.000">
                  <c:v>1.1049723756906077E-2</c:v>
                </c:pt>
                <c:pt idx="79" formatCode="0.000">
                  <c:v>1.2430939226519336E-2</c:v>
                </c:pt>
                <c:pt idx="80" formatCode="0.000">
                  <c:v>1.3812154696132596E-2</c:v>
                </c:pt>
                <c:pt idx="81" formatCode="0.000">
                  <c:v>1.5193370165745856E-2</c:v>
                </c:pt>
                <c:pt idx="82" formatCode="0.000">
                  <c:v>1.6574585635359115E-2</c:v>
                </c:pt>
                <c:pt idx="83" formatCode="0.000">
                  <c:v>1.7955801104972375E-2</c:v>
                </c:pt>
                <c:pt idx="84" formatCode="0.000">
                  <c:v>1.9337016574585635E-2</c:v>
                </c:pt>
                <c:pt idx="85" formatCode="0.000">
                  <c:v>2.0718232044198894E-2</c:v>
                </c:pt>
                <c:pt idx="86" formatCode="0.000">
                  <c:v>2.2099447513812154E-2</c:v>
                </c:pt>
                <c:pt idx="87" formatCode="0.000">
                  <c:v>2.4861878453038673E-2</c:v>
                </c:pt>
                <c:pt idx="88" formatCode="0.000">
                  <c:v>2.7624309392265192E-2</c:v>
                </c:pt>
                <c:pt idx="89" formatCode="0.000">
                  <c:v>3.0386740331491711E-2</c:v>
                </c:pt>
                <c:pt idx="90" formatCode="0.000">
                  <c:v>3.3149171270718231E-2</c:v>
                </c:pt>
                <c:pt idx="91" formatCode="0.000">
                  <c:v>3.591160220994475E-2</c:v>
                </c:pt>
                <c:pt idx="92" formatCode="0.000">
                  <c:v>3.8674033149171269E-2</c:v>
                </c:pt>
                <c:pt idx="93" formatCode="0.000">
                  <c:v>4.4198895027624308E-2</c:v>
                </c:pt>
                <c:pt idx="94" formatCode="0.000">
                  <c:v>4.9723756906077346E-2</c:v>
                </c:pt>
                <c:pt idx="95" formatCode="0.000">
                  <c:v>5.5248618784530384E-2</c:v>
                </c:pt>
                <c:pt idx="96" formatCode="0.000">
                  <c:v>6.0773480662983423E-2</c:v>
                </c:pt>
                <c:pt idx="97" formatCode="0.000">
                  <c:v>6.6298342541436461E-2</c:v>
                </c:pt>
                <c:pt idx="98" formatCode="0.000">
                  <c:v>7.18232044198895E-2</c:v>
                </c:pt>
                <c:pt idx="99" formatCode="0.000">
                  <c:v>7.7348066298342538E-2</c:v>
                </c:pt>
                <c:pt idx="100" formatCode="0.000">
                  <c:v>8.2872928176795577E-2</c:v>
                </c:pt>
                <c:pt idx="101" formatCode="0.000">
                  <c:v>8.8397790055248615E-2</c:v>
                </c:pt>
                <c:pt idx="102" formatCode="0.000">
                  <c:v>9.3922651933701654E-2</c:v>
                </c:pt>
                <c:pt idx="103" formatCode="0.000">
                  <c:v>9.9447513812154692E-2</c:v>
                </c:pt>
                <c:pt idx="104" formatCode="0.000">
                  <c:v>0.11049723756906077</c:v>
                </c:pt>
                <c:pt idx="105" formatCode="0.000">
                  <c:v>0.12430939226519337</c:v>
                </c:pt>
                <c:pt idx="106" formatCode="0.000">
                  <c:v>0.13812154696132597</c:v>
                </c:pt>
                <c:pt idx="107" formatCode="0.000">
                  <c:v>0.15193370165745856</c:v>
                </c:pt>
                <c:pt idx="108" formatCode="0.000">
                  <c:v>0.16574585635359115</c:v>
                </c:pt>
                <c:pt idx="109" formatCode="0.000">
                  <c:v>0.17955801104972377</c:v>
                </c:pt>
                <c:pt idx="110" formatCode="0.000">
                  <c:v>0.19337016574585636</c:v>
                </c:pt>
                <c:pt idx="111" formatCode="0.000">
                  <c:v>0.20718232044198895</c:v>
                </c:pt>
                <c:pt idx="112" formatCode="0.000">
                  <c:v>0.22099447513812154</c:v>
                </c:pt>
                <c:pt idx="113" formatCode="0.000">
                  <c:v>0.24861878453038674</c:v>
                </c:pt>
                <c:pt idx="114" formatCode="0.000">
                  <c:v>0.27624309392265195</c:v>
                </c:pt>
                <c:pt idx="115" formatCode="0.000">
                  <c:v>0.30386740331491713</c:v>
                </c:pt>
                <c:pt idx="116" formatCode="0.000">
                  <c:v>0.33149171270718231</c:v>
                </c:pt>
                <c:pt idx="117" formatCode="0.000">
                  <c:v>0.35911602209944754</c:v>
                </c:pt>
                <c:pt idx="118" formatCode="0.000">
                  <c:v>0.38674033149171272</c:v>
                </c:pt>
                <c:pt idx="119" formatCode="0.000">
                  <c:v>0.44198895027624308</c:v>
                </c:pt>
                <c:pt idx="120" formatCode="0.000">
                  <c:v>0.49723756906077349</c:v>
                </c:pt>
                <c:pt idx="121" formatCode="0.000">
                  <c:v>0.5524861878453039</c:v>
                </c:pt>
                <c:pt idx="122" formatCode="0.000">
                  <c:v>0.60773480662983426</c:v>
                </c:pt>
                <c:pt idx="123" formatCode="0.000">
                  <c:v>0.66298342541436461</c:v>
                </c:pt>
                <c:pt idx="124" formatCode="0.000">
                  <c:v>0.71823204419889508</c:v>
                </c:pt>
                <c:pt idx="125" formatCode="0.000">
                  <c:v>0.77348066298342544</c:v>
                </c:pt>
                <c:pt idx="126" formatCode="0.000">
                  <c:v>0.82872928176795579</c:v>
                </c:pt>
                <c:pt idx="127" formatCode="0.000">
                  <c:v>0.88397790055248615</c:v>
                </c:pt>
                <c:pt idx="128" formatCode="0.000">
                  <c:v>0.93922651933701662</c:v>
                </c:pt>
                <c:pt idx="129" formatCode="0.000">
                  <c:v>0.99447513812154698</c:v>
                </c:pt>
                <c:pt idx="130" formatCode="0.000">
                  <c:v>1.1049723756906078</c:v>
                </c:pt>
                <c:pt idx="131" formatCode="0.000">
                  <c:v>1.2430939226519337</c:v>
                </c:pt>
                <c:pt idx="132" formatCode="0.000">
                  <c:v>1.3812154696132597</c:v>
                </c:pt>
                <c:pt idx="133" formatCode="0.000">
                  <c:v>1.5193370165745856</c:v>
                </c:pt>
                <c:pt idx="134" formatCode="0.000">
                  <c:v>1.6574585635359116</c:v>
                </c:pt>
                <c:pt idx="135" formatCode="0.000">
                  <c:v>1.7955801104972375</c:v>
                </c:pt>
                <c:pt idx="136" formatCode="0.000">
                  <c:v>1.9337016574585635</c:v>
                </c:pt>
                <c:pt idx="137" formatCode="0.000">
                  <c:v>2.0718232044198897</c:v>
                </c:pt>
                <c:pt idx="138" formatCode="0.000">
                  <c:v>2.2099447513812156</c:v>
                </c:pt>
                <c:pt idx="139" formatCode="0.000">
                  <c:v>2.4861878453038675</c:v>
                </c:pt>
                <c:pt idx="140" formatCode="0.000">
                  <c:v>2.7624309392265194</c:v>
                </c:pt>
                <c:pt idx="141" formatCode="0.000">
                  <c:v>3.0386740331491713</c:v>
                </c:pt>
                <c:pt idx="142" formatCode="0.000">
                  <c:v>3.3149171270718232</c:v>
                </c:pt>
                <c:pt idx="143" formatCode="0.000">
                  <c:v>3.5911602209944751</c:v>
                </c:pt>
                <c:pt idx="144" formatCode="0.000">
                  <c:v>3.867403314917127</c:v>
                </c:pt>
                <c:pt idx="145" formatCode="0.000">
                  <c:v>4.4198895027624312</c:v>
                </c:pt>
                <c:pt idx="146" formatCode="0.000">
                  <c:v>4.972375690607735</c:v>
                </c:pt>
                <c:pt idx="147" formatCode="0.000">
                  <c:v>5.5248618784530388</c:v>
                </c:pt>
                <c:pt idx="148" formatCode="0.000">
                  <c:v>6.0773480662983426</c:v>
                </c:pt>
                <c:pt idx="149" formatCode="0.000">
                  <c:v>6.6298342541436464</c:v>
                </c:pt>
                <c:pt idx="150" formatCode="0.000">
                  <c:v>7.1823204419889501</c:v>
                </c:pt>
                <c:pt idx="151" formatCode="0.000">
                  <c:v>7.7348066298342539</c:v>
                </c:pt>
                <c:pt idx="152" formatCode="0.000">
                  <c:v>8.2872928176795586</c:v>
                </c:pt>
                <c:pt idx="153" formatCode="0.000">
                  <c:v>8.8397790055248624</c:v>
                </c:pt>
                <c:pt idx="154" formatCode="0.000">
                  <c:v>9.3922651933701662</c:v>
                </c:pt>
                <c:pt idx="155" formatCode="0.000">
                  <c:v>9.94475138121547</c:v>
                </c:pt>
                <c:pt idx="156" formatCode="0.000">
                  <c:v>11.049723756906078</c:v>
                </c:pt>
                <c:pt idx="157" formatCode="0.000">
                  <c:v>12.430939226519337</c:v>
                </c:pt>
                <c:pt idx="158" formatCode="0.000">
                  <c:v>13.812154696132596</c:v>
                </c:pt>
                <c:pt idx="159" formatCode="0.000">
                  <c:v>15.193370165745856</c:v>
                </c:pt>
                <c:pt idx="160" formatCode="0.000">
                  <c:v>16.574585635359117</c:v>
                </c:pt>
                <c:pt idx="161" formatCode="0.000">
                  <c:v>17.955801104972377</c:v>
                </c:pt>
                <c:pt idx="162" formatCode="0.000">
                  <c:v>19.337016574585636</c:v>
                </c:pt>
                <c:pt idx="163" formatCode="0.000">
                  <c:v>20.718232044198896</c:v>
                </c:pt>
                <c:pt idx="164" formatCode="0.000">
                  <c:v>22.099447513812155</c:v>
                </c:pt>
                <c:pt idx="165" formatCode="0.000">
                  <c:v>24.861878453038674</c:v>
                </c:pt>
                <c:pt idx="166" formatCode="0.000">
                  <c:v>27.624309392265193</c:v>
                </c:pt>
                <c:pt idx="167" formatCode="0.000">
                  <c:v>30.386740331491712</c:v>
                </c:pt>
                <c:pt idx="168" formatCode="0.000">
                  <c:v>33.149171270718234</c:v>
                </c:pt>
                <c:pt idx="169" formatCode="0.000">
                  <c:v>35.911602209944753</c:v>
                </c:pt>
                <c:pt idx="170" formatCode="0.000">
                  <c:v>38.674033149171272</c:v>
                </c:pt>
                <c:pt idx="171" formatCode="0.000">
                  <c:v>44.19889502762431</c:v>
                </c:pt>
                <c:pt idx="172" formatCode="0.000">
                  <c:v>49.723756906077348</c:v>
                </c:pt>
                <c:pt idx="173" formatCode="0.000">
                  <c:v>55.248618784530386</c:v>
                </c:pt>
                <c:pt idx="174" formatCode="0.000">
                  <c:v>60.773480662983424</c:v>
                </c:pt>
                <c:pt idx="175" formatCode="0.000">
                  <c:v>66.298342541436469</c:v>
                </c:pt>
                <c:pt idx="176" formatCode="0.000">
                  <c:v>71.823204419889507</c:v>
                </c:pt>
                <c:pt idx="177" formatCode="0.000">
                  <c:v>77.348066298342545</c:v>
                </c:pt>
                <c:pt idx="178" formatCode="0.000">
                  <c:v>82.872928176795583</c:v>
                </c:pt>
                <c:pt idx="179" formatCode="0.000">
                  <c:v>88.39779005524862</c:v>
                </c:pt>
                <c:pt idx="180" formatCode="0.000">
                  <c:v>93.922651933701658</c:v>
                </c:pt>
                <c:pt idx="181" formatCode="0.000">
                  <c:v>99.447513812154696</c:v>
                </c:pt>
                <c:pt idx="182" formatCode="0.000">
                  <c:v>110.49723756906077</c:v>
                </c:pt>
                <c:pt idx="183" formatCode="0.000">
                  <c:v>124.30939226519337</c:v>
                </c:pt>
                <c:pt idx="184" formatCode="0.000">
                  <c:v>138.12154696132598</c:v>
                </c:pt>
                <c:pt idx="185" formatCode="0.000">
                  <c:v>151.93370165745856</c:v>
                </c:pt>
                <c:pt idx="186" formatCode="0.000">
                  <c:v>165.74585635359117</c:v>
                </c:pt>
                <c:pt idx="187" formatCode="0.000">
                  <c:v>179.55801104972375</c:v>
                </c:pt>
                <c:pt idx="188" formatCode="0.000">
                  <c:v>193.37016574585635</c:v>
                </c:pt>
                <c:pt idx="189" formatCode="0.000">
                  <c:v>207.18232044198896</c:v>
                </c:pt>
                <c:pt idx="190" formatCode="0.000">
                  <c:v>220.99447513812154</c:v>
                </c:pt>
                <c:pt idx="191" formatCode="0.000">
                  <c:v>248.61878453038673</c:v>
                </c:pt>
                <c:pt idx="192" formatCode="0.000">
                  <c:v>276.24309392265195</c:v>
                </c:pt>
                <c:pt idx="193" formatCode="0.000">
                  <c:v>303.86740331491711</c:v>
                </c:pt>
                <c:pt idx="194" formatCode="0.000">
                  <c:v>331.49171270718233</c:v>
                </c:pt>
                <c:pt idx="195" formatCode="0.000">
                  <c:v>359.11602209944749</c:v>
                </c:pt>
                <c:pt idx="196" formatCode="0.000">
                  <c:v>386.74033149171271</c:v>
                </c:pt>
                <c:pt idx="197" formatCode="0.000">
                  <c:v>441.98895027624309</c:v>
                </c:pt>
                <c:pt idx="198" formatCode="0.000">
                  <c:v>497.23756906077347</c:v>
                </c:pt>
                <c:pt idx="199" formatCode="0.000">
                  <c:v>552.4861878453039</c:v>
                </c:pt>
                <c:pt idx="200" formatCode="0.000">
                  <c:v>607.73480662983422</c:v>
                </c:pt>
                <c:pt idx="201" formatCode="0.000">
                  <c:v>662.98342541436466</c:v>
                </c:pt>
                <c:pt idx="202" formatCode="0.000">
                  <c:v>718.23204419889498</c:v>
                </c:pt>
                <c:pt idx="203" formatCode="0.000">
                  <c:v>773.48066298342542</c:v>
                </c:pt>
                <c:pt idx="204" formatCode="0.000">
                  <c:v>828.72928176795585</c:v>
                </c:pt>
                <c:pt idx="205" formatCode="0.000">
                  <c:v>883.97790055248618</c:v>
                </c:pt>
                <c:pt idx="206" formatCode="0.000">
                  <c:v>939.22651933701661</c:v>
                </c:pt>
                <c:pt idx="207" formatCode="0.000">
                  <c:v>994.47513812154693</c:v>
                </c:pt>
                <c:pt idx="208" formatCode="0.000">
                  <c:v>1000</c:v>
                </c:pt>
              </c:numCache>
            </c:numRef>
          </c:xVal>
          <c:yVal>
            <c:numRef>
              <c:f>srim181Ta_EJ212!$E$20:$E$228</c:f>
              <c:numCache>
                <c:formatCode>0.000E+00</c:formatCode>
                <c:ptCount val="209"/>
                <c:pt idx="0">
                  <c:v>0.33960000000000001</c:v>
                </c:pt>
                <c:pt idx="1">
                  <c:v>0.36020000000000002</c:v>
                </c:pt>
                <c:pt idx="2">
                  <c:v>0.37969999999999998</c:v>
                </c:pt>
                <c:pt idx="3">
                  <c:v>0.3982</c:v>
                </c:pt>
                <c:pt idx="4">
                  <c:v>0.41599999999999998</c:v>
                </c:pt>
                <c:pt idx="5">
                  <c:v>0.43290000000000001</c:v>
                </c:pt>
                <c:pt idx="6">
                  <c:v>0.44929999999999998</c:v>
                </c:pt>
                <c:pt idx="7">
                  <c:v>0.46510000000000001</c:v>
                </c:pt>
                <c:pt idx="8">
                  <c:v>0.4803</c:v>
                </c:pt>
                <c:pt idx="9">
                  <c:v>0.50939999999999996</c:v>
                </c:pt>
                <c:pt idx="10">
                  <c:v>0.53700000000000003</c:v>
                </c:pt>
                <c:pt idx="11">
                  <c:v>0.56320000000000003</c:v>
                </c:pt>
                <c:pt idx="12">
                  <c:v>0.58830000000000005</c:v>
                </c:pt>
                <c:pt idx="13">
                  <c:v>0.61229999999999996</c:v>
                </c:pt>
                <c:pt idx="14">
                  <c:v>0.63539999999999996</c:v>
                </c:pt>
                <c:pt idx="15">
                  <c:v>0.67930000000000001</c:v>
                </c:pt>
                <c:pt idx="16">
                  <c:v>0.72050000000000003</c:v>
                </c:pt>
                <c:pt idx="17">
                  <c:v>0.75939999999999996</c:v>
                </c:pt>
                <c:pt idx="18">
                  <c:v>0.79649999999999999</c:v>
                </c:pt>
                <c:pt idx="19">
                  <c:v>0.83189999999999997</c:v>
                </c:pt>
                <c:pt idx="20">
                  <c:v>0.8659</c:v>
                </c:pt>
                <c:pt idx="21">
                  <c:v>0.89859999999999995</c:v>
                </c:pt>
                <c:pt idx="22">
                  <c:v>0.93010000000000004</c:v>
                </c:pt>
                <c:pt idx="23">
                  <c:v>0.96060000000000001</c:v>
                </c:pt>
                <c:pt idx="24">
                  <c:v>0.99019999999999997</c:v>
                </c:pt>
                <c:pt idx="25">
                  <c:v>1.0189999999999999</c:v>
                </c:pt>
                <c:pt idx="26">
                  <c:v>1.0740000000000001</c:v>
                </c:pt>
                <c:pt idx="27">
                  <c:v>1.139</c:v>
                </c:pt>
                <c:pt idx="28">
                  <c:v>1.2010000000000001</c:v>
                </c:pt>
                <c:pt idx="29">
                  <c:v>1.2589999999999999</c:v>
                </c:pt>
                <c:pt idx="30">
                  <c:v>1.3149999999999999</c:v>
                </c:pt>
                <c:pt idx="31">
                  <c:v>1.369</c:v>
                </c:pt>
                <c:pt idx="32">
                  <c:v>1.421</c:v>
                </c:pt>
                <c:pt idx="33">
                  <c:v>1.4710000000000001</c:v>
                </c:pt>
                <c:pt idx="34">
                  <c:v>1.5189999999999999</c:v>
                </c:pt>
                <c:pt idx="35">
                  <c:v>1.611</c:v>
                </c:pt>
                <c:pt idx="36">
                  <c:v>1.698</c:v>
                </c:pt>
                <c:pt idx="37">
                  <c:v>1.7809999999999999</c:v>
                </c:pt>
                <c:pt idx="38">
                  <c:v>1.86</c:v>
                </c:pt>
                <c:pt idx="39">
                  <c:v>1.9359999999999999</c:v>
                </c:pt>
                <c:pt idx="40">
                  <c:v>2.0089999999999999</c:v>
                </c:pt>
                <c:pt idx="41">
                  <c:v>2.1480000000000001</c:v>
                </c:pt>
                <c:pt idx="42">
                  <c:v>2.278</c:v>
                </c:pt>
                <c:pt idx="43">
                  <c:v>2.4020000000000001</c:v>
                </c:pt>
                <c:pt idx="44">
                  <c:v>2.5190000000000001</c:v>
                </c:pt>
                <c:pt idx="45">
                  <c:v>2.6309999999999998</c:v>
                </c:pt>
                <c:pt idx="46">
                  <c:v>2.738</c:v>
                </c:pt>
                <c:pt idx="47">
                  <c:v>2.8420000000000001</c:v>
                </c:pt>
                <c:pt idx="48">
                  <c:v>2.9409999999999998</c:v>
                </c:pt>
                <c:pt idx="49">
                  <c:v>3.0379999999999998</c:v>
                </c:pt>
                <c:pt idx="50">
                  <c:v>3.1309999999999998</c:v>
                </c:pt>
                <c:pt idx="51">
                  <c:v>3.222</c:v>
                </c:pt>
                <c:pt idx="52">
                  <c:v>3.3969999999999998</c:v>
                </c:pt>
                <c:pt idx="53">
                  <c:v>3.6030000000000002</c:v>
                </c:pt>
                <c:pt idx="54">
                  <c:v>3.7970000000000002</c:v>
                </c:pt>
                <c:pt idx="55">
                  <c:v>3.9830000000000001</c:v>
                </c:pt>
                <c:pt idx="56">
                  <c:v>4.16</c:v>
                </c:pt>
                <c:pt idx="57">
                  <c:v>4.33</c:v>
                </c:pt>
                <c:pt idx="58">
                  <c:v>4.4930000000000003</c:v>
                </c:pt>
                <c:pt idx="59">
                  <c:v>4.7489999999999997</c:v>
                </c:pt>
                <c:pt idx="60">
                  <c:v>5.008</c:v>
                </c:pt>
                <c:pt idx="61">
                  <c:v>5.3109999999999999</c:v>
                </c:pt>
                <c:pt idx="62">
                  <c:v>5.4660000000000002</c:v>
                </c:pt>
                <c:pt idx="63">
                  <c:v>5.56</c:v>
                </c:pt>
                <c:pt idx="64">
                  <c:v>5.6349999999999998</c:v>
                </c:pt>
                <c:pt idx="65">
                  <c:v>5.7110000000000003</c:v>
                </c:pt>
                <c:pt idx="66">
                  <c:v>5.798</c:v>
                </c:pt>
                <c:pt idx="67">
                  <c:v>6.0140000000000002</c:v>
                </c:pt>
                <c:pt idx="68">
                  <c:v>6.2839999999999998</c:v>
                </c:pt>
                <c:pt idx="69">
                  <c:v>6.5949999999999998</c:v>
                </c:pt>
                <c:pt idx="70">
                  <c:v>6.93</c:v>
                </c:pt>
                <c:pt idx="71">
                  <c:v>7.2759999999999998</c:v>
                </c:pt>
                <c:pt idx="72">
                  <c:v>7.6219999999999999</c:v>
                </c:pt>
                <c:pt idx="73">
                  <c:v>7.9610000000000003</c:v>
                </c:pt>
                <c:pt idx="74">
                  <c:v>8.2859999999999996</c:v>
                </c:pt>
                <c:pt idx="75">
                  <c:v>8.5960000000000001</c:v>
                </c:pt>
                <c:pt idx="76">
                  <c:v>8.8859999999999992</c:v>
                </c:pt>
                <c:pt idx="77">
                  <c:v>9.157</c:v>
                </c:pt>
                <c:pt idx="78">
                  <c:v>9.64</c:v>
                </c:pt>
                <c:pt idx="79">
                  <c:v>10.14</c:v>
                </c:pt>
                <c:pt idx="80">
                  <c:v>10.55</c:v>
                </c:pt>
                <c:pt idx="81">
                  <c:v>10.89</c:v>
                </c:pt>
                <c:pt idx="82">
                  <c:v>11.17</c:v>
                </c:pt>
                <c:pt idx="83">
                  <c:v>11.41</c:v>
                </c:pt>
                <c:pt idx="84">
                  <c:v>11.63</c:v>
                </c:pt>
                <c:pt idx="85">
                  <c:v>11.82</c:v>
                </c:pt>
                <c:pt idx="86">
                  <c:v>12</c:v>
                </c:pt>
                <c:pt idx="87">
                  <c:v>12.34</c:v>
                </c:pt>
                <c:pt idx="88">
                  <c:v>12.65</c:v>
                </c:pt>
                <c:pt idx="89">
                  <c:v>12.95</c:v>
                </c:pt>
                <c:pt idx="90">
                  <c:v>13.26</c:v>
                </c:pt>
                <c:pt idx="91">
                  <c:v>13.58</c:v>
                </c:pt>
                <c:pt idx="92">
                  <c:v>13.91</c:v>
                </c:pt>
                <c:pt idx="93">
                  <c:v>14.62</c:v>
                </c:pt>
                <c:pt idx="94">
                  <c:v>15.41</c:v>
                </c:pt>
                <c:pt idx="95">
                  <c:v>16.25</c:v>
                </c:pt>
                <c:pt idx="96">
                  <c:v>17.170000000000002</c:v>
                </c:pt>
                <c:pt idx="97">
                  <c:v>18.13</c:v>
                </c:pt>
                <c:pt idx="98">
                  <c:v>19.149999999999999</c:v>
                </c:pt>
                <c:pt idx="99">
                  <c:v>20.2</c:v>
                </c:pt>
                <c:pt idx="100">
                  <c:v>21.29</c:v>
                </c:pt>
                <c:pt idx="101">
                  <c:v>22.4</c:v>
                </c:pt>
                <c:pt idx="102">
                  <c:v>23.53</c:v>
                </c:pt>
                <c:pt idx="103">
                  <c:v>24.69</c:v>
                </c:pt>
                <c:pt idx="104">
                  <c:v>27.02</c:v>
                </c:pt>
                <c:pt idx="105">
                  <c:v>29.96</c:v>
                </c:pt>
                <c:pt idx="106">
                  <c:v>32.880000000000003</c:v>
                </c:pt>
                <c:pt idx="107">
                  <c:v>35.75</c:v>
                </c:pt>
                <c:pt idx="108">
                  <c:v>38.56</c:v>
                </c:pt>
                <c:pt idx="109">
                  <c:v>41.28</c:v>
                </c:pt>
                <c:pt idx="110">
                  <c:v>43.92</c:v>
                </c:pt>
                <c:pt idx="111">
                  <c:v>46.47</c:v>
                </c:pt>
                <c:pt idx="112">
                  <c:v>48.92</c:v>
                </c:pt>
                <c:pt idx="113">
                  <c:v>53.58</c:v>
                </c:pt>
                <c:pt idx="114">
                  <c:v>57.93</c:v>
                </c:pt>
                <c:pt idx="115">
                  <c:v>61.98</c:v>
                </c:pt>
                <c:pt idx="116">
                  <c:v>65.790000000000006</c:v>
                </c:pt>
                <c:pt idx="117">
                  <c:v>69.36</c:v>
                </c:pt>
                <c:pt idx="118">
                  <c:v>72.72</c:v>
                </c:pt>
                <c:pt idx="119">
                  <c:v>78.849999999999994</c:v>
                </c:pt>
                <c:pt idx="120">
                  <c:v>84.27</c:v>
                </c:pt>
                <c:pt idx="121">
                  <c:v>89.04</c:v>
                </c:pt>
                <c:pt idx="122">
                  <c:v>93.22</c:v>
                </c:pt>
                <c:pt idx="123">
                  <c:v>96.88</c:v>
                </c:pt>
                <c:pt idx="124">
                  <c:v>100.1</c:v>
                </c:pt>
                <c:pt idx="125">
                  <c:v>102.9</c:v>
                </c:pt>
                <c:pt idx="126">
                  <c:v>105.3</c:v>
                </c:pt>
                <c:pt idx="127">
                  <c:v>107.5</c:v>
                </c:pt>
                <c:pt idx="128">
                  <c:v>109.4</c:v>
                </c:pt>
                <c:pt idx="129">
                  <c:v>111.1</c:v>
                </c:pt>
                <c:pt idx="130">
                  <c:v>113.8</c:v>
                </c:pt>
                <c:pt idx="131">
                  <c:v>116.4</c:v>
                </c:pt>
                <c:pt idx="132">
                  <c:v>118.3</c:v>
                </c:pt>
                <c:pt idx="133">
                  <c:v>119.7</c:v>
                </c:pt>
                <c:pt idx="134">
                  <c:v>120.6</c:v>
                </c:pt>
                <c:pt idx="135">
                  <c:v>121.2</c:v>
                </c:pt>
                <c:pt idx="136">
                  <c:v>121.6</c:v>
                </c:pt>
                <c:pt idx="137">
                  <c:v>122.6</c:v>
                </c:pt>
                <c:pt idx="138">
                  <c:v>123.8</c:v>
                </c:pt>
                <c:pt idx="139">
                  <c:v>124.2</c:v>
                </c:pt>
                <c:pt idx="140">
                  <c:v>123.8</c:v>
                </c:pt>
                <c:pt idx="141">
                  <c:v>123.1</c:v>
                </c:pt>
                <c:pt idx="142">
                  <c:v>122.4</c:v>
                </c:pt>
                <c:pt idx="143">
                  <c:v>121.6</c:v>
                </c:pt>
                <c:pt idx="144">
                  <c:v>120.7</c:v>
                </c:pt>
                <c:pt idx="145">
                  <c:v>118.9</c:v>
                </c:pt>
                <c:pt idx="146">
                  <c:v>117</c:v>
                </c:pt>
                <c:pt idx="147">
                  <c:v>115.2</c:v>
                </c:pt>
                <c:pt idx="148">
                  <c:v>113.4</c:v>
                </c:pt>
                <c:pt idx="149">
                  <c:v>111.6</c:v>
                </c:pt>
                <c:pt idx="150">
                  <c:v>109.9</c:v>
                </c:pt>
                <c:pt idx="151">
                  <c:v>108.2</c:v>
                </c:pt>
                <c:pt idx="152">
                  <c:v>106.6</c:v>
                </c:pt>
                <c:pt idx="153">
                  <c:v>105.1</c:v>
                </c:pt>
                <c:pt idx="154">
                  <c:v>103.6</c:v>
                </c:pt>
                <c:pt idx="155">
                  <c:v>102.2</c:v>
                </c:pt>
                <c:pt idx="156">
                  <c:v>99.49</c:v>
                </c:pt>
                <c:pt idx="157">
                  <c:v>96.42</c:v>
                </c:pt>
                <c:pt idx="158">
                  <c:v>93.61</c:v>
                </c:pt>
                <c:pt idx="159">
                  <c:v>91.03</c:v>
                </c:pt>
                <c:pt idx="160">
                  <c:v>88.63</c:v>
                </c:pt>
                <c:pt idx="161">
                  <c:v>86.39</c:v>
                </c:pt>
                <c:pt idx="162">
                  <c:v>84.27</c:v>
                </c:pt>
                <c:pt idx="163">
                  <c:v>82.25</c:v>
                </c:pt>
                <c:pt idx="164">
                  <c:v>80.31</c:v>
                </c:pt>
                <c:pt idx="165">
                  <c:v>76.59</c:v>
                </c:pt>
                <c:pt idx="166">
                  <c:v>73</c:v>
                </c:pt>
                <c:pt idx="167">
                  <c:v>69.47</c:v>
                </c:pt>
                <c:pt idx="168">
                  <c:v>66.290000000000006</c:v>
                </c:pt>
                <c:pt idx="169">
                  <c:v>63.42</c:v>
                </c:pt>
                <c:pt idx="170">
                  <c:v>60.82</c:v>
                </c:pt>
                <c:pt idx="171">
                  <c:v>56.29</c:v>
                </c:pt>
                <c:pt idx="172">
                  <c:v>52.48</c:v>
                </c:pt>
                <c:pt idx="173">
                  <c:v>49.23</c:v>
                </c:pt>
                <c:pt idx="174">
                  <c:v>46.42</c:v>
                </c:pt>
                <c:pt idx="175">
                  <c:v>43.97</c:v>
                </c:pt>
                <c:pt idx="176">
                  <c:v>41.81</c:v>
                </c:pt>
                <c:pt idx="177">
                  <c:v>39.9</c:v>
                </c:pt>
                <c:pt idx="178">
                  <c:v>38.200000000000003</c:v>
                </c:pt>
                <c:pt idx="179">
                  <c:v>36.659999999999997</c:v>
                </c:pt>
                <c:pt idx="180">
                  <c:v>35.270000000000003</c:v>
                </c:pt>
                <c:pt idx="181">
                  <c:v>34.01</c:v>
                </c:pt>
                <c:pt idx="182">
                  <c:v>31.81</c:v>
                </c:pt>
                <c:pt idx="183">
                  <c:v>29.53</c:v>
                </c:pt>
                <c:pt idx="184">
                  <c:v>27.65</c:v>
                </c:pt>
                <c:pt idx="185">
                  <c:v>26.06</c:v>
                </c:pt>
                <c:pt idx="186">
                  <c:v>24.71</c:v>
                </c:pt>
                <c:pt idx="187">
                  <c:v>23.54</c:v>
                </c:pt>
                <c:pt idx="188">
                  <c:v>22.53</c:v>
                </c:pt>
                <c:pt idx="189">
                  <c:v>21.64</c:v>
                </c:pt>
                <c:pt idx="190">
                  <c:v>20.85</c:v>
                </c:pt>
                <c:pt idx="191">
                  <c:v>19.510000000000002</c:v>
                </c:pt>
                <c:pt idx="192">
                  <c:v>18.399999999999999</c:v>
                </c:pt>
                <c:pt idx="193">
                  <c:v>17.489999999999998</c:v>
                </c:pt>
                <c:pt idx="194">
                  <c:v>16.73</c:v>
                </c:pt>
                <c:pt idx="195">
                  <c:v>16.079999999999998</c:v>
                </c:pt>
                <c:pt idx="196">
                  <c:v>15.51</c:v>
                </c:pt>
                <c:pt idx="197">
                  <c:v>14.6</c:v>
                </c:pt>
                <c:pt idx="198">
                  <c:v>13.9</c:v>
                </c:pt>
                <c:pt idx="199">
                  <c:v>13.33</c:v>
                </c:pt>
                <c:pt idx="200">
                  <c:v>12.88</c:v>
                </c:pt>
                <c:pt idx="201">
                  <c:v>12.5</c:v>
                </c:pt>
                <c:pt idx="202">
                  <c:v>12.19</c:v>
                </c:pt>
                <c:pt idx="203">
                  <c:v>11.93</c:v>
                </c:pt>
                <c:pt idx="204">
                  <c:v>11.71</c:v>
                </c:pt>
                <c:pt idx="205">
                  <c:v>11.52</c:v>
                </c:pt>
                <c:pt idx="206">
                  <c:v>11.35</c:v>
                </c:pt>
                <c:pt idx="207">
                  <c:v>11.21</c:v>
                </c:pt>
                <c:pt idx="208">
                  <c:v>11.2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633E-4054-8352-CBC13FC7B6E5}"/>
            </c:ext>
          </c:extLst>
        </c:ser>
        <c:ser>
          <c:idx val="1"/>
          <c:order val="1"/>
          <c:tx>
            <c:v>dE/dxNucl</c:v>
          </c:tx>
          <c:spPr>
            <a:ln>
              <a:solidFill>
                <a:srgbClr val="0000FF"/>
              </a:solidFill>
            </a:ln>
          </c:spPr>
          <c:marker>
            <c:symbol val="none"/>
          </c:marker>
          <c:xVal>
            <c:numRef>
              <c:f>srim181Ta_EJ212!$D$20:$D$228</c:f>
              <c:numCache>
                <c:formatCode>0.00000</c:formatCode>
                <c:ptCount val="209"/>
                <c:pt idx="0">
                  <c:v>1.1049723756906078E-5</c:v>
                </c:pt>
                <c:pt idx="1">
                  <c:v>1.2430939226519336E-5</c:v>
                </c:pt>
                <c:pt idx="2">
                  <c:v>1.3812154696132597E-5</c:v>
                </c:pt>
                <c:pt idx="3">
                  <c:v>1.5193370165745856E-5</c:v>
                </c:pt>
                <c:pt idx="4">
                  <c:v>1.6574585635359117E-5</c:v>
                </c:pt>
                <c:pt idx="5">
                  <c:v>1.7955801104972374E-5</c:v>
                </c:pt>
                <c:pt idx="6">
                  <c:v>1.9337016574585635E-5</c:v>
                </c:pt>
                <c:pt idx="7">
                  <c:v>2.0718232044198896E-5</c:v>
                </c:pt>
                <c:pt idx="8">
                  <c:v>2.2099447513812157E-5</c:v>
                </c:pt>
                <c:pt idx="9">
                  <c:v>2.4861878453038672E-5</c:v>
                </c:pt>
                <c:pt idx="10">
                  <c:v>2.7624309392265193E-5</c:v>
                </c:pt>
                <c:pt idx="11">
                  <c:v>3.0386740331491712E-5</c:v>
                </c:pt>
                <c:pt idx="12">
                  <c:v>3.3149171270718233E-5</c:v>
                </c:pt>
                <c:pt idx="13">
                  <c:v>3.5911602209944748E-5</c:v>
                </c:pt>
                <c:pt idx="14">
                  <c:v>3.867403314917127E-5</c:v>
                </c:pt>
                <c:pt idx="15">
                  <c:v>4.4198895027624314E-5</c:v>
                </c:pt>
                <c:pt idx="16">
                  <c:v>4.9723756906077343E-5</c:v>
                </c:pt>
                <c:pt idx="17">
                  <c:v>5.5248618784530387E-5</c:v>
                </c:pt>
                <c:pt idx="18">
                  <c:v>6.0773480662983424E-5</c:v>
                </c:pt>
                <c:pt idx="19">
                  <c:v>6.6298342541436467E-5</c:v>
                </c:pt>
                <c:pt idx="20">
                  <c:v>7.1823204419889497E-5</c:v>
                </c:pt>
                <c:pt idx="21">
                  <c:v>7.734806629834254E-5</c:v>
                </c:pt>
                <c:pt idx="22">
                  <c:v>8.2872928176795584E-5</c:v>
                </c:pt>
                <c:pt idx="23">
                  <c:v>8.8397790055248627E-5</c:v>
                </c:pt>
                <c:pt idx="24">
                  <c:v>9.3922651933701671E-5</c:v>
                </c:pt>
                <c:pt idx="25">
                  <c:v>9.9447513812154687E-5</c:v>
                </c:pt>
                <c:pt idx="26">
                  <c:v>1.1049723756906077E-4</c:v>
                </c:pt>
                <c:pt idx="27">
                  <c:v>1.2430939226519336E-4</c:v>
                </c:pt>
                <c:pt idx="28">
                  <c:v>1.3812154696132598E-4</c:v>
                </c:pt>
                <c:pt idx="29">
                  <c:v>1.5193370165745857E-4</c:v>
                </c:pt>
                <c:pt idx="30">
                  <c:v>1.6574585635359117E-4</c:v>
                </c:pt>
                <c:pt idx="31">
                  <c:v>1.7955801104972376E-4</c:v>
                </c:pt>
                <c:pt idx="32">
                  <c:v>1.9337016574585638E-4</c:v>
                </c:pt>
                <c:pt idx="33">
                  <c:v>2.0718232044198895E-4</c:v>
                </c:pt>
                <c:pt idx="34">
                  <c:v>2.2099447513812155E-4</c:v>
                </c:pt>
                <c:pt idx="35">
                  <c:v>2.4861878453038671E-4</c:v>
                </c:pt>
                <c:pt idx="36">
                  <c:v>2.7624309392265195E-4</c:v>
                </c:pt>
                <c:pt idx="37">
                  <c:v>3.0386740331491714E-4</c:v>
                </c:pt>
                <c:pt idx="38">
                  <c:v>3.3149171270718233E-4</c:v>
                </c:pt>
                <c:pt idx="39">
                  <c:v>3.5911602209944752E-4</c:v>
                </c:pt>
                <c:pt idx="40">
                  <c:v>3.8674033149171277E-4</c:v>
                </c:pt>
                <c:pt idx="41">
                  <c:v>4.419889502762431E-4</c:v>
                </c:pt>
                <c:pt idx="42">
                  <c:v>4.9723756906077342E-4</c:v>
                </c:pt>
                <c:pt idx="43">
                  <c:v>5.5248618784530391E-4</c:v>
                </c:pt>
                <c:pt idx="44">
                  <c:v>6.0773480662983429E-4</c:v>
                </c:pt>
                <c:pt idx="45">
                  <c:v>6.6298342541436467E-4</c:v>
                </c:pt>
                <c:pt idx="46">
                  <c:v>7.1823204419889505E-4</c:v>
                </c:pt>
                <c:pt idx="47">
                  <c:v>7.7348066298342554E-4</c:v>
                </c:pt>
                <c:pt idx="48">
                  <c:v>8.2872928176795581E-4</c:v>
                </c:pt>
                <c:pt idx="49">
                  <c:v>8.8397790055248619E-4</c:v>
                </c:pt>
                <c:pt idx="50">
                  <c:v>9.3922651933701668E-4</c:v>
                </c:pt>
                <c:pt idx="51">
                  <c:v>9.9447513812154684E-4</c:v>
                </c:pt>
                <c:pt idx="52">
                  <c:v>1.1049723756906078E-3</c:v>
                </c:pt>
                <c:pt idx="53">
                  <c:v>1.2430939226519338E-3</c:v>
                </c:pt>
                <c:pt idx="54">
                  <c:v>1.3812154696132596E-3</c:v>
                </c:pt>
                <c:pt idx="55">
                  <c:v>1.5193370165745858E-3</c:v>
                </c:pt>
                <c:pt idx="56">
                  <c:v>1.6574585635359116E-3</c:v>
                </c:pt>
                <c:pt idx="57">
                  <c:v>1.7955801104972376E-3</c:v>
                </c:pt>
                <c:pt idx="58">
                  <c:v>1.9337016574585634E-3</c:v>
                </c:pt>
                <c:pt idx="59">
                  <c:v>2.0718232044198894E-3</c:v>
                </c:pt>
                <c:pt idx="60">
                  <c:v>2.2099447513812156E-3</c:v>
                </c:pt>
                <c:pt idx="61">
                  <c:v>2.4861878453038676E-3</c:v>
                </c:pt>
                <c:pt idx="62">
                  <c:v>2.7624309392265192E-3</c:v>
                </c:pt>
                <c:pt idx="63">
                  <c:v>3.0386740331491717E-3</c:v>
                </c:pt>
                <c:pt idx="64">
                  <c:v>3.3149171270718232E-3</c:v>
                </c:pt>
                <c:pt idx="65">
                  <c:v>3.5911602209944752E-3</c:v>
                </c:pt>
                <c:pt idx="66">
                  <c:v>3.8674033149171268E-3</c:v>
                </c:pt>
                <c:pt idx="67">
                  <c:v>4.4198895027624313E-3</c:v>
                </c:pt>
                <c:pt idx="68">
                  <c:v>4.9723756906077353E-3</c:v>
                </c:pt>
                <c:pt idx="69" formatCode="0.000">
                  <c:v>5.5248618784530384E-3</c:v>
                </c:pt>
                <c:pt idx="70" formatCode="0.000">
                  <c:v>6.0773480662983433E-3</c:v>
                </c:pt>
                <c:pt idx="71" formatCode="0.000">
                  <c:v>6.6298342541436465E-3</c:v>
                </c:pt>
                <c:pt idx="72" formatCode="0.000">
                  <c:v>7.1823204419889505E-3</c:v>
                </c:pt>
                <c:pt idx="73" formatCode="0.000">
                  <c:v>7.7348066298342536E-3</c:v>
                </c:pt>
                <c:pt idx="74" formatCode="0.000">
                  <c:v>8.2872928176795577E-3</c:v>
                </c:pt>
                <c:pt idx="75" formatCode="0.000">
                  <c:v>8.8397790055248626E-3</c:v>
                </c:pt>
                <c:pt idx="76" formatCode="0.000">
                  <c:v>9.3922651933701657E-3</c:v>
                </c:pt>
                <c:pt idx="77" formatCode="0.000">
                  <c:v>9.9447513812154706E-3</c:v>
                </c:pt>
                <c:pt idx="78" formatCode="0.000">
                  <c:v>1.1049723756906077E-2</c:v>
                </c:pt>
                <c:pt idx="79" formatCode="0.000">
                  <c:v>1.2430939226519336E-2</c:v>
                </c:pt>
                <c:pt idx="80" formatCode="0.000">
                  <c:v>1.3812154696132596E-2</c:v>
                </c:pt>
                <c:pt idx="81" formatCode="0.000">
                  <c:v>1.5193370165745856E-2</c:v>
                </c:pt>
                <c:pt idx="82" formatCode="0.000">
                  <c:v>1.6574585635359115E-2</c:v>
                </c:pt>
                <c:pt idx="83" formatCode="0.000">
                  <c:v>1.7955801104972375E-2</c:v>
                </c:pt>
                <c:pt idx="84" formatCode="0.000">
                  <c:v>1.9337016574585635E-2</c:v>
                </c:pt>
                <c:pt idx="85" formatCode="0.000">
                  <c:v>2.0718232044198894E-2</c:v>
                </c:pt>
                <c:pt idx="86" formatCode="0.000">
                  <c:v>2.2099447513812154E-2</c:v>
                </c:pt>
                <c:pt idx="87" formatCode="0.000">
                  <c:v>2.4861878453038673E-2</c:v>
                </c:pt>
                <c:pt idx="88" formatCode="0.000">
                  <c:v>2.7624309392265192E-2</c:v>
                </c:pt>
                <c:pt idx="89" formatCode="0.000">
                  <c:v>3.0386740331491711E-2</c:v>
                </c:pt>
                <c:pt idx="90" formatCode="0.000">
                  <c:v>3.3149171270718231E-2</c:v>
                </c:pt>
                <c:pt idx="91" formatCode="0.000">
                  <c:v>3.591160220994475E-2</c:v>
                </c:pt>
                <c:pt idx="92" formatCode="0.000">
                  <c:v>3.8674033149171269E-2</c:v>
                </c:pt>
                <c:pt idx="93" formatCode="0.000">
                  <c:v>4.4198895027624308E-2</c:v>
                </c:pt>
                <c:pt idx="94" formatCode="0.000">
                  <c:v>4.9723756906077346E-2</c:v>
                </c:pt>
                <c:pt idx="95" formatCode="0.000">
                  <c:v>5.5248618784530384E-2</c:v>
                </c:pt>
                <c:pt idx="96" formatCode="0.000">
                  <c:v>6.0773480662983423E-2</c:v>
                </c:pt>
                <c:pt idx="97" formatCode="0.000">
                  <c:v>6.6298342541436461E-2</c:v>
                </c:pt>
                <c:pt idx="98" formatCode="0.000">
                  <c:v>7.18232044198895E-2</c:v>
                </c:pt>
                <c:pt idx="99" formatCode="0.000">
                  <c:v>7.7348066298342538E-2</c:v>
                </c:pt>
                <c:pt idx="100" formatCode="0.000">
                  <c:v>8.2872928176795577E-2</c:v>
                </c:pt>
                <c:pt idx="101" formatCode="0.000">
                  <c:v>8.8397790055248615E-2</c:v>
                </c:pt>
                <c:pt idx="102" formatCode="0.000">
                  <c:v>9.3922651933701654E-2</c:v>
                </c:pt>
                <c:pt idx="103" formatCode="0.000">
                  <c:v>9.9447513812154692E-2</c:v>
                </c:pt>
                <c:pt idx="104" formatCode="0.000">
                  <c:v>0.11049723756906077</c:v>
                </c:pt>
                <c:pt idx="105" formatCode="0.000">
                  <c:v>0.12430939226519337</c:v>
                </c:pt>
                <c:pt idx="106" formatCode="0.000">
                  <c:v>0.13812154696132597</c:v>
                </c:pt>
                <c:pt idx="107" formatCode="0.000">
                  <c:v>0.15193370165745856</c:v>
                </c:pt>
                <c:pt idx="108" formatCode="0.000">
                  <c:v>0.16574585635359115</c:v>
                </c:pt>
                <c:pt idx="109" formatCode="0.000">
                  <c:v>0.17955801104972377</c:v>
                </c:pt>
                <c:pt idx="110" formatCode="0.000">
                  <c:v>0.19337016574585636</c:v>
                </c:pt>
                <c:pt idx="111" formatCode="0.000">
                  <c:v>0.20718232044198895</c:v>
                </c:pt>
                <c:pt idx="112" formatCode="0.000">
                  <c:v>0.22099447513812154</c:v>
                </c:pt>
                <c:pt idx="113" formatCode="0.000">
                  <c:v>0.24861878453038674</c:v>
                </c:pt>
                <c:pt idx="114" formatCode="0.000">
                  <c:v>0.27624309392265195</c:v>
                </c:pt>
                <c:pt idx="115" formatCode="0.000">
                  <c:v>0.30386740331491713</c:v>
                </c:pt>
                <c:pt idx="116" formatCode="0.000">
                  <c:v>0.33149171270718231</c:v>
                </c:pt>
                <c:pt idx="117" formatCode="0.000">
                  <c:v>0.35911602209944754</c:v>
                </c:pt>
                <c:pt idx="118" formatCode="0.000">
                  <c:v>0.38674033149171272</c:v>
                </c:pt>
                <c:pt idx="119" formatCode="0.000">
                  <c:v>0.44198895027624308</c:v>
                </c:pt>
                <c:pt idx="120" formatCode="0.000">
                  <c:v>0.49723756906077349</c:v>
                </c:pt>
                <c:pt idx="121" formatCode="0.000">
                  <c:v>0.5524861878453039</c:v>
                </c:pt>
                <c:pt idx="122" formatCode="0.000">
                  <c:v>0.60773480662983426</c:v>
                </c:pt>
                <c:pt idx="123" formatCode="0.000">
                  <c:v>0.66298342541436461</c:v>
                </c:pt>
                <c:pt idx="124" formatCode="0.000">
                  <c:v>0.71823204419889508</c:v>
                </c:pt>
                <c:pt idx="125" formatCode="0.000">
                  <c:v>0.77348066298342544</c:v>
                </c:pt>
                <c:pt idx="126" formatCode="0.000">
                  <c:v>0.82872928176795579</c:v>
                </c:pt>
                <c:pt idx="127" formatCode="0.000">
                  <c:v>0.88397790055248615</c:v>
                </c:pt>
                <c:pt idx="128" formatCode="0.000">
                  <c:v>0.93922651933701662</c:v>
                </c:pt>
                <c:pt idx="129" formatCode="0.000">
                  <c:v>0.99447513812154698</c:v>
                </c:pt>
                <c:pt idx="130" formatCode="0.000">
                  <c:v>1.1049723756906078</c:v>
                </c:pt>
                <c:pt idx="131" formatCode="0.000">
                  <c:v>1.2430939226519337</c:v>
                </c:pt>
                <c:pt idx="132" formatCode="0.000">
                  <c:v>1.3812154696132597</c:v>
                </c:pt>
                <c:pt idx="133" formatCode="0.000">
                  <c:v>1.5193370165745856</c:v>
                </c:pt>
                <c:pt idx="134" formatCode="0.000">
                  <c:v>1.6574585635359116</c:v>
                </c:pt>
                <c:pt idx="135" formatCode="0.000">
                  <c:v>1.7955801104972375</c:v>
                </c:pt>
                <c:pt idx="136" formatCode="0.000">
                  <c:v>1.9337016574585635</c:v>
                </c:pt>
                <c:pt idx="137" formatCode="0.000">
                  <c:v>2.0718232044198897</c:v>
                </c:pt>
                <c:pt idx="138" formatCode="0.000">
                  <c:v>2.2099447513812156</c:v>
                </c:pt>
                <c:pt idx="139" formatCode="0.000">
                  <c:v>2.4861878453038675</c:v>
                </c:pt>
                <c:pt idx="140" formatCode="0.000">
                  <c:v>2.7624309392265194</c:v>
                </c:pt>
                <c:pt idx="141" formatCode="0.000">
                  <c:v>3.0386740331491713</c:v>
                </c:pt>
                <c:pt idx="142" formatCode="0.000">
                  <c:v>3.3149171270718232</c:v>
                </c:pt>
                <c:pt idx="143" formatCode="0.000">
                  <c:v>3.5911602209944751</c:v>
                </c:pt>
                <c:pt idx="144" formatCode="0.000">
                  <c:v>3.867403314917127</c:v>
                </c:pt>
                <c:pt idx="145" formatCode="0.000">
                  <c:v>4.4198895027624312</c:v>
                </c:pt>
                <c:pt idx="146" formatCode="0.000">
                  <c:v>4.972375690607735</c:v>
                </c:pt>
                <c:pt idx="147" formatCode="0.000">
                  <c:v>5.5248618784530388</c:v>
                </c:pt>
                <c:pt idx="148" formatCode="0.000">
                  <c:v>6.0773480662983426</c:v>
                </c:pt>
                <c:pt idx="149" formatCode="0.000">
                  <c:v>6.6298342541436464</c:v>
                </c:pt>
                <c:pt idx="150" formatCode="0.000">
                  <c:v>7.1823204419889501</c:v>
                </c:pt>
                <c:pt idx="151" formatCode="0.000">
                  <c:v>7.7348066298342539</c:v>
                </c:pt>
                <c:pt idx="152" formatCode="0.000">
                  <c:v>8.2872928176795586</c:v>
                </c:pt>
                <c:pt idx="153" formatCode="0.000">
                  <c:v>8.8397790055248624</c:v>
                </c:pt>
                <c:pt idx="154" formatCode="0.000">
                  <c:v>9.3922651933701662</c:v>
                </c:pt>
                <c:pt idx="155" formatCode="0.000">
                  <c:v>9.94475138121547</c:v>
                </c:pt>
                <c:pt idx="156" formatCode="0.000">
                  <c:v>11.049723756906078</c:v>
                </c:pt>
                <c:pt idx="157" formatCode="0.000">
                  <c:v>12.430939226519337</c:v>
                </c:pt>
                <c:pt idx="158" formatCode="0.000">
                  <c:v>13.812154696132596</c:v>
                </c:pt>
                <c:pt idx="159" formatCode="0.000">
                  <c:v>15.193370165745856</c:v>
                </c:pt>
                <c:pt idx="160" formatCode="0.000">
                  <c:v>16.574585635359117</c:v>
                </c:pt>
                <c:pt idx="161" formatCode="0.000">
                  <c:v>17.955801104972377</c:v>
                </c:pt>
                <c:pt idx="162" formatCode="0.000">
                  <c:v>19.337016574585636</c:v>
                </c:pt>
                <c:pt idx="163" formatCode="0.000">
                  <c:v>20.718232044198896</c:v>
                </c:pt>
                <c:pt idx="164" formatCode="0.000">
                  <c:v>22.099447513812155</c:v>
                </c:pt>
                <c:pt idx="165" formatCode="0.000">
                  <c:v>24.861878453038674</c:v>
                </c:pt>
                <c:pt idx="166" formatCode="0.000">
                  <c:v>27.624309392265193</c:v>
                </c:pt>
                <c:pt idx="167" formatCode="0.000">
                  <c:v>30.386740331491712</c:v>
                </c:pt>
                <c:pt idx="168" formatCode="0.000">
                  <c:v>33.149171270718234</c:v>
                </c:pt>
                <c:pt idx="169" formatCode="0.000">
                  <c:v>35.911602209944753</c:v>
                </c:pt>
                <c:pt idx="170" formatCode="0.000">
                  <c:v>38.674033149171272</c:v>
                </c:pt>
                <c:pt idx="171" formatCode="0.000">
                  <c:v>44.19889502762431</c:v>
                </c:pt>
                <c:pt idx="172" formatCode="0.000">
                  <c:v>49.723756906077348</c:v>
                </c:pt>
                <c:pt idx="173" formatCode="0.000">
                  <c:v>55.248618784530386</c:v>
                </c:pt>
                <c:pt idx="174" formatCode="0.000">
                  <c:v>60.773480662983424</c:v>
                </c:pt>
                <c:pt idx="175" formatCode="0.000">
                  <c:v>66.298342541436469</c:v>
                </c:pt>
                <c:pt idx="176" formatCode="0.000">
                  <c:v>71.823204419889507</c:v>
                </c:pt>
                <c:pt idx="177" formatCode="0.000">
                  <c:v>77.348066298342545</c:v>
                </c:pt>
                <c:pt idx="178" formatCode="0.000">
                  <c:v>82.872928176795583</c:v>
                </c:pt>
                <c:pt idx="179" formatCode="0.000">
                  <c:v>88.39779005524862</c:v>
                </c:pt>
                <c:pt idx="180" formatCode="0.000">
                  <c:v>93.922651933701658</c:v>
                </c:pt>
                <c:pt idx="181" formatCode="0.000">
                  <c:v>99.447513812154696</c:v>
                </c:pt>
                <c:pt idx="182" formatCode="0.000">
                  <c:v>110.49723756906077</c:v>
                </c:pt>
                <c:pt idx="183" formatCode="0.000">
                  <c:v>124.30939226519337</c:v>
                </c:pt>
                <c:pt idx="184" formatCode="0.000">
                  <c:v>138.12154696132598</c:v>
                </c:pt>
                <c:pt idx="185" formatCode="0.000">
                  <c:v>151.93370165745856</c:v>
                </c:pt>
                <c:pt idx="186" formatCode="0.000">
                  <c:v>165.74585635359117</c:v>
                </c:pt>
                <c:pt idx="187" formatCode="0.000">
                  <c:v>179.55801104972375</c:v>
                </c:pt>
                <c:pt idx="188" formatCode="0.000">
                  <c:v>193.37016574585635</c:v>
                </c:pt>
                <c:pt idx="189" formatCode="0.000">
                  <c:v>207.18232044198896</c:v>
                </c:pt>
                <c:pt idx="190" formatCode="0.000">
                  <c:v>220.99447513812154</c:v>
                </c:pt>
                <c:pt idx="191" formatCode="0.000">
                  <c:v>248.61878453038673</c:v>
                </c:pt>
                <c:pt idx="192" formatCode="0.000">
                  <c:v>276.24309392265195</c:v>
                </c:pt>
                <c:pt idx="193" formatCode="0.000">
                  <c:v>303.86740331491711</c:v>
                </c:pt>
                <c:pt idx="194" formatCode="0.000">
                  <c:v>331.49171270718233</c:v>
                </c:pt>
                <c:pt idx="195" formatCode="0.000">
                  <c:v>359.11602209944749</c:v>
                </c:pt>
                <c:pt idx="196" formatCode="0.000">
                  <c:v>386.74033149171271</c:v>
                </c:pt>
                <c:pt idx="197" formatCode="0.000">
                  <c:v>441.98895027624309</c:v>
                </c:pt>
                <c:pt idx="198" formatCode="0.000">
                  <c:v>497.23756906077347</c:v>
                </c:pt>
                <c:pt idx="199" formatCode="0.000">
                  <c:v>552.4861878453039</c:v>
                </c:pt>
                <c:pt idx="200" formatCode="0.000">
                  <c:v>607.73480662983422</c:v>
                </c:pt>
                <c:pt idx="201" formatCode="0.000">
                  <c:v>662.98342541436466</c:v>
                </c:pt>
                <c:pt idx="202" formatCode="0.000">
                  <c:v>718.23204419889498</c:v>
                </c:pt>
                <c:pt idx="203" formatCode="0.000">
                  <c:v>773.48066298342542</c:v>
                </c:pt>
                <c:pt idx="204" formatCode="0.000">
                  <c:v>828.72928176795585</c:v>
                </c:pt>
                <c:pt idx="205" formatCode="0.000">
                  <c:v>883.97790055248618</c:v>
                </c:pt>
                <c:pt idx="206" formatCode="0.000">
                  <c:v>939.22651933701661</c:v>
                </c:pt>
                <c:pt idx="207" formatCode="0.000">
                  <c:v>994.47513812154693</c:v>
                </c:pt>
                <c:pt idx="208" formatCode="0.000">
                  <c:v>1000</c:v>
                </c:pt>
              </c:numCache>
            </c:numRef>
          </c:xVal>
          <c:yVal>
            <c:numRef>
              <c:f>srim181Ta_EJ212!$F$20:$F$228</c:f>
              <c:numCache>
                <c:formatCode>0.000E+00</c:formatCode>
                <c:ptCount val="209"/>
                <c:pt idx="0">
                  <c:v>3.7309999999999999</c:v>
                </c:pt>
                <c:pt idx="1">
                  <c:v>3.9550000000000001</c:v>
                </c:pt>
                <c:pt idx="2">
                  <c:v>4.1630000000000003</c:v>
                </c:pt>
                <c:pt idx="3">
                  <c:v>4.359</c:v>
                </c:pt>
                <c:pt idx="4">
                  <c:v>4.5439999999999996</c:v>
                </c:pt>
                <c:pt idx="5">
                  <c:v>4.7190000000000003</c:v>
                </c:pt>
                <c:pt idx="6">
                  <c:v>4.8849999999999998</c:v>
                </c:pt>
                <c:pt idx="7">
                  <c:v>5.0439999999999996</c:v>
                </c:pt>
                <c:pt idx="8">
                  <c:v>5.1950000000000003</c:v>
                </c:pt>
                <c:pt idx="9">
                  <c:v>5.4790000000000001</c:v>
                </c:pt>
                <c:pt idx="10">
                  <c:v>5.7409999999999997</c:v>
                </c:pt>
                <c:pt idx="11">
                  <c:v>5.9859999999999998</c:v>
                </c:pt>
                <c:pt idx="12">
                  <c:v>6.2140000000000004</c:v>
                </c:pt>
                <c:pt idx="13">
                  <c:v>6.4290000000000003</c:v>
                </c:pt>
                <c:pt idx="14">
                  <c:v>6.6319999999999997</c:v>
                </c:pt>
                <c:pt idx="15">
                  <c:v>7.0069999999999997</c:v>
                </c:pt>
                <c:pt idx="16">
                  <c:v>7.3470000000000004</c:v>
                </c:pt>
                <c:pt idx="17">
                  <c:v>7.6580000000000004</c:v>
                </c:pt>
                <c:pt idx="18">
                  <c:v>7.944</c:v>
                </c:pt>
                <c:pt idx="19">
                  <c:v>8.2100000000000009</c:v>
                </c:pt>
                <c:pt idx="20">
                  <c:v>8.4570000000000007</c:v>
                </c:pt>
                <c:pt idx="21">
                  <c:v>8.6890000000000001</c:v>
                </c:pt>
                <c:pt idx="22">
                  <c:v>8.907</c:v>
                </c:pt>
                <c:pt idx="23">
                  <c:v>9.1120000000000001</c:v>
                </c:pt>
                <c:pt idx="24">
                  <c:v>9.3059999999999992</c:v>
                </c:pt>
                <c:pt idx="25">
                  <c:v>9.49</c:v>
                </c:pt>
                <c:pt idx="26">
                  <c:v>9.8320000000000007</c:v>
                </c:pt>
                <c:pt idx="27">
                  <c:v>10.220000000000001</c:v>
                </c:pt>
                <c:pt idx="28">
                  <c:v>10.56</c:v>
                </c:pt>
                <c:pt idx="29">
                  <c:v>10.87</c:v>
                </c:pt>
                <c:pt idx="30">
                  <c:v>11.16</c:v>
                </c:pt>
                <c:pt idx="31">
                  <c:v>11.42</c:v>
                </c:pt>
                <c:pt idx="32">
                  <c:v>11.66</c:v>
                </c:pt>
                <c:pt idx="33">
                  <c:v>11.89</c:v>
                </c:pt>
                <c:pt idx="34">
                  <c:v>12.09</c:v>
                </c:pt>
                <c:pt idx="35">
                  <c:v>12.47</c:v>
                </c:pt>
                <c:pt idx="36">
                  <c:v>12.8</c:v>
                </c:pt>
                <c:pt idx="37">
                  <c:v>13.09</c:v>
                </c:pt>
                <c:pt idx="38">
                  <c:v>13.36</c:v>
                </c:pt>
                <c:pt idx="39">
                  <c:v>13.59</c:v>
                </c:pt>
                <c:pt idx="40">
                  <c:v>13.81</c:v>
                </c:pt>
                <c:pt idx="41">
                  <c:v>14.18</c:v>
                </c:pt>
                <c:pt idx="42">
                  <c:v>14.49</c:v>
                </c:pt>
                <c:pt idx="43">
                  <c:v>14.76</c:v>
                </c:pt>
                <c:pt idx="44">
                  <c:v>14.98</c:v>
                </c:pt>
                <c:pt idx="45">
                  <c:v>15.18</c:v>
                </c:pt>
                <c:pt idx="46">
                  <c:v>15.34</c:v>
                </c:pt>
                <c:pt idx="47">
                  <c:v>15.49</c:v>
                </c:pt>
                <c:pt idx="48">
                  <c:v>15.62</c:v>
                </c:pt>
                <c:pt idx="49">
                  <c:v>15.73</c:v>
                </c:pt>
                <c:pt idx="50">
                  <c:v>15.83</c:v>
                </c:pt>
                <c:pt idx="51">
                  <c:v>15.91</c:v>
                </c:pt>
                <c:pt idx="52">
                  <c:v>16.05</c:v>
                </c:pt>
                <c:pt idx="53">
                  <c:v>16.170000000000002</c:v>
                </c:pt>
                <c:pt idx="54">
                  <c:v>16.260000000000002</c:v>
                </c:pt>
                <c:pt idx="55">
                  <c:v>16.309999999999999</c:v>
                </c:pt>
                <c:pt idx="56">
                  <c:v>16.34</c:v>
                </c:pt>
                <c:pt idx="57">
                  <c:v>16.34</c:v>
                </c:pt>
                <c:pt idx="58">
                  <c:v>16.329999999999998</c:v>
                </c:pt>
                <c:pt idx="59">
                  <c:v>16.309999999999999</c:v>
                </c:pt>
                <c:pt idx="60">
                  <c:v>16.28</c:v>
                </c:pt>
                <c:pt idx="61">
                  <c:v>16.190000000000001</c:v>
                </c:pt>
                <c:pt idx="62">
                  <c:v>16.079999999999998</c:v>
                </c:pt>
                <c:pt idx="63">
                  <c:v>15.95</c:v>
                </c:pt>
                <c:pt idx="64">
                  <c:v>15.81</c:v>
                </c:pt>
                <c:pt idx="65">
                  <c:v>15.66</c:v>
                </c:pt>
                <c:pt idx="66">
                  <c:v>15.5</c:v>
                </c:pt>
                <c:pt idx="67">
                  <c:v>15.19</c:v>
                </c:pt>
                <c:pt idx="68">
                  <c:v>14.88</c:v>
                </c:pt>
                <c:pt idx="69">
                  <c:v>14.57</c:v>
                </c:pt>
                <c:pt idx="70">
                  <c:v>14.26</c:v>
                </c:pt>
                <c:pt idx="71">
                  <c:v>13.97</c:v>
                </c:pt>
                <c:pt idx="72">
                  <c:v>13.69</c:v>
                </c:pt>
                <c:pt idx="73">
                  <c:v>13.42</c:v>
                </c:pt>
                <c:pt idx="74">
                  <c:v>13.16</c:v>
                </c:pt>
                <c:pt idx="75">
                  <c:v>12.91</c:v>
                </c:pt>
                <c:pt idx="76">
                  <c:v>12.67</c:v>
                </c:pt>
                <c:pt idx="77">
                  <c:v>12.44</c:v>
                </c:pt>
                <c:pt idx="78">
                  <c:v>12</c:v>
                </c:pt>
                <c:pt idx="79">
                  <c:v>11.51</c:v>
                </c:pt>
                <c:pt idx="80">
                  <c:v>11.06</c:v>
                </c:pt>
                <c:pt idx="81">
                  <c:v>10.64</c:v>
                </c:pt>
                <c:pt idx="82">
                  <c:v>10.27</c:v>
                </c:pt>
                <c:pt idx="83">
                  <c:v>9.92</c:v>
                </c:pt>
                <c:pt idx="84">
                  <c:v>9.6</c:v>
                </c:pt>
                <c:pt idx="85">
                  <c:v>9.3030000000000008</c:v>
                </c:pt>
                <c:pt idx="86">
                  <c:v>9.0269999999999992</c:v>
                </c:pt>
                <c:pt idx="87">
                  <c:v>8.5299999999999994</c:v>
                </c:pt>
                <c:pt idx="88">
                  <c:v>8.093</c:v>
                </c:pt>
                <c:pt idx="89">
                  <c:v>7.7060000000000004</c:v>
                </c:pt>
                <c:pt idx="90">
                  <c:v>7.3609999999999998</c:v>
                </c:pt>
                <c:pt idx="91">
                  <c:v>7.05</c:v>
                </c:pt>
                <c:pt idx="92">
                  <c:v>6.7679999999999998</c:v>
                </c:pt>
                <c:pt idx="93">
                  <c:v>6.2759999999999998</c:v>
                </c:pt>
                <c:pt idx="94">
                  <c:v>5.8620000000000001</c:v>
                </c:pt>
                <c:pt idx="95">
                  <c:v>5.5060000000000002</c:v>
                </c:pt>
                <c:pt idx="96">
                  <c:v>5.1959999999999997</c:v>
                </c:pt>
                <c:pt idx="97">
                  <c:v>4.9249999999999998</c:v>
                </c:pt>
                <c:pt idx="98">
                  <c:v>4.6840000000000002</c:v>
                </c:pt>
                <c:pt idx="99">
                  <c:v>4.4690000000000003</c:v>
                </c:pt>
                <c:pt idx="100">
                  <c:v>4.2750000000000004</c:v>
                </c:pt>
                <c:pt idx="101">
                  <c:v>4.0999999999999996</c:v>
                </c:pt>
                <c:pt idx="102">
                  <c:v>3.94</c:v>
                </c:pt>
                <c:pt idx="103">
                  <c:v>3.794</c:v>
                </c:pt>
                <c:pt idx="104">
                  <c:v>3.536</c:v>
                </c:pt>
                <c:pt idx="105">
                  <c:v>3.2650000000000001</c:v>
                </c:pt>
                <c:pt idx="106">
                  <c:v>3.036</c:v>
                </c:pt>
                <c:pt idx="107">
                  <c:v>2.8410000000000002</c:v>
                </c:pt>
                <c:pt idx="108">
                  <c:v>2.673</c:v>
                </c:pt>
                <c:pt idx="109">
                  <c:v>2.5249999999999999</c:v>
                </c:pt>
                <c:pt idx="110">
                  <c:v>2.395</c:v>
                </c:pt>
                <c:pt idx="111">
                  <c:v>2.278</c:v>
                </c:pt>
                <c:pt idx="112">
                  <c:v>2.1739999999999999</c:v>
                </c:pt>
                <c:pt idx="113">
                  <c:v>1.9950000000000001</c:v>
                </c:pt>
                <c:pt idx="114">
                  <c:v>1.845</c:v>
                </c:pt>
                <c:pt idx="115">
                  <c:v>1.7190000000000001</c:v>
                </c:pt>
                <c:pt idx="116">
                  <c:v>1.61</c:v>
                </c:pt>
                <c:pt idx="117">
                  <c:v>1.516</c:v>
                </c:pt>
                <c:pt idx="118">
                  <c:v>1.4330000000000001</c:v>
                </c:pt>
                <c:pt idx="119">
                  <c:v>1.294</c:v>
                </c:pt>
                <c:pt idx="120">
                  <c:v>1.181</c:v>
                </c:pt>
                <c:pt idx="121">
                  <c:v>1.089</c:v>
                </c:pt>
                <c:pt idx="122">
                  <c:v>1.01</c:v>
                </c:pt>
                <c:pt idx="123">
                  <c:v>0.94359999999999999</c:v>
                </c:pt>
                <c:pt idx="124">
                  <c:v>0.88580000000000003</c:v>
                </c:pt>
                <c:pt idx="125">
                  <c:v>0.83520000000000005</c:v>
                </c:pt>
                <c:pt idx="126">
                  <c:v>0.79059999999999997</c:v>
                </c:pt>
                <c:pt idx="127">
                  <c:v>0.75090000000000001</c:v>
                </c:pt>
                <c:pt idx="128">
                  <c:v>0.71530000000000005</c:v>
                </c:pt>
                <c:pt idx="129">
                  <c:v>0.68320000000000003</c:v>
                </c:pt>
                <c:pt idx="130">
                  <c:v>0.62749999999999995</c:v>
                </c:pt>
                <c:pt idx="131">
                  <c:v>0.57040000000000002</c:v>
                </c:pt>
                <c:pt idx="132">
                  <c:v>0.52349999999999997</c:v>
                </c:pt>
                <c:pt idx="133">
                  <c:v>0.48420000000000002</c:v>
                </c:pt>
                <c:pt idx="134">
                  <c:v>0.45079999999999998</c:v>
                </c:pt>
                <c:pt idx="135">
                  <c:v>0.42209999999999998</c:v>
                </c:pt>
                <c:pt idx="136">
                  <c:v>0.39700000000000002</c:v>
                </c:pt>
                <c:pt idx="137">
                  <c:v>0.375</c:v>
                </c:pt>
                <c:pt idx="138">
                  <c:v>0.35539999999999999</c:v>
                </c:pt>
                <c:pt idx="139">
                  <c:v>0.32219999999999999</c:v>
                </c:pt>
                <c:pt idx="140">
                  <c:v>0.29499999999999998</c:v>
                </c:pt>
                <c:pt idx="141">
                  <c:v>0.27239999999999998</c:v>
                </c:pt>
                <c:pt idx="142">
                  <c:v>0.25319999999999998</c:v>
                </c:pt>
                <c:pt idx="143">
                  <c:v>0.2366</c:v>
                </c:pt>
                <c:pt idx="144">
                  <c:v>0.2223</c:v>
                </c:pt>
                <c:pt idx="145">
                  <c:v>0.19850000000000001</c:v>
                </c:pt>
                <c:pt idx="146">
                  <c:v>0.17960000000000001</c:v>
                </c:pt>
                <c:pt idx="147">
                  <c:v>0.1641</c:v>
                </c:pt>
                <c:pt idx="148">
                  <c:v>0.15129999999999999</c:v>
                </c:pt>
                <c:pt idx="149">
                  <c:v>0.1404</c:v>
                </c:pt>
                <c:pt idx="150">
                  <c:v>0.13109999999999999</c:v>
                </c:pt>
                <c:pt idx="151">
                  <c:v>0.123</c:v>
                </c:pt>
                <c:pt idx="152">
                  <c:v>0.1159</c:v>
                </c:pt>
                <c:pt idx="153">
                  <c:v>0.1096</c:v>
                </c:pt>
                <c:pt idx="154">
                  <c:v>0.104</c:v>
                </c:pt>
                <c:pt idx="155">
                  <c:v>9.8989999999999995E-2</c:v>
                </c:pt>
                <c:pt idx="156">
                  <c:v>9.035E-2</c:v>
                </c:pt>
                <c:pt idx="157">
                  <c:v>8.1559999999999994E-2</c:v>
                </c:pt>
                <c:pt idx="158">
                  <c:v>7.4410000000000004E-2</c:v>
                </c:pt>
                <c:pt idx="159">
                  <c:v>6.8470000000000003E-2</c:v>
                </c:pt>
                <c:pt idx="160">
                  <c:v>6.3460000000000003E-2</c:v>
                </c:pt>
                <c:pt idx="161">
                  <c:v>5.9159999999999997E-2</c:v>
                </c:pt>
                <c:pt idx="162">
                  <c:v>5.5440000000000003E-2</c:v>
                </c:pt>
                <c:pt idx="163">
                  <c:v>5.219E-2</c:v>
                </c:pt>
                <c:pt idx="164">
                  <c:v>4.931E-2</c:v>
                </c:pt>
                <c:pt idx="165">
                  <c:v>4.4450000000000003E-2</c:v>
                </c:pt>
                <c:pt idx="166">
                  <c:v>4.0509999999999997E-2</c:v>
                </c:pt>
                <c:pt idx="167">
                  <c:v>3.7240000000000002E-2</c:v>
                </c:pt>
                <c:pt idx="168">
                  <c:v>3.4479999999999997E-2</c:v>
                </c:pt>
                <c:pt idx="169">
                  <c:v>3.2120000000000003E-2</c:v>
                </c:pt>
                <c:pt idx="170">
                  <c:v>3.0079999999999999E-2</c:v>
                </c:pt>
                <c:pt idx="171">
                  <c:v>2.6720000000000001E-2</c:v>
                </c:pt>
                <c:pt idx="172">
                  <c:v>2.4060000000000002E-2</c:v>
                </c:pt>
                <c:pt idx="173">
                  <c:v>2.1899999999999999E-2</c:v>
                </c:pt>
                <c:pt idx="174">
                  <c:v>2.0119999999999999E-2</c:v>
                </c:pt>
                <c:pt idx="175">
                  <c:v>1.8610000000000002E-2</c:v>
                </c:pt>
                <c:pt idx="176">
                  <c:v>1.7330000000000002E-2</c:v>
                </c:pt>
                <c:pt idx="177">
                  <c:v>1.6219999999999998E-2</c:v>
                </c:pt>
                <c:pt idx="178">
                  <c:v>1.524E-2</c:v>
                </c:pt>
                <c:pt idx="179">
                  <c:v>1.439E-2</c:v>
                </c:pt>
                <c:pt idx="180">
                  <c:v>1.363E-2</c:v>
                </c:pt>
                <c:pt idx="181">
                  <c:v>1.294E-2</c:v>
                </c:pt>
                <c:pt idx="182">
                  <c:v>1.1769999999999999E-2</c:v>
                </c:pt>
                <c:pt idx="183">
                  <c:v>1.059E-2</c:v>
                </c:pt>
                <c:pt idx="184">
                  <c:v>9.6310000000000007E-3</c:v>
                </c:pt>
                <c:pt idx="185">
                  <c:v>8.8380000000000004E-3</c:v>
                </c:pt>
                <c:pt idx="186">
                  <c:v>8.1700000000000002E-3</c:v>
                </c:pt>
                <c:pt idx="187">
                  <c:v>7.6E-3</c:v>
                </c:pt>
                <c:pt idx="188">
                  <c:v>7.1069999999999996E-3</c:v>
                </c:pt>
                <c:pt idx="189">
                  <c:v>6.6769999999999998E-3</c:v>
                </c:pt>
                <c:pt idx="190">
                  <c:v>6.2979999999999998E-3</c:v>
                </c:pt>
                <c:pt idx="191">
                  <c:v>5.6600000000000001E-3</c:v>
                </c:pt>
                <c:pt idx="192">
                  <c:v>5.1440000000000001E-3</c:v>
                </c:pt>
                <c:pt idx="193">
                  <c:v>4.7169999999999998E-3</c:v>
                </c:pt>
                <c:pt idx="194">
                  <c:v>4.359E-3</c:v>
                </c:pt>
                <c:pt idx="195">
                  <c:v>4.052E-3</c:v>
                </c:pt>
                <c:pt idx="196">
                  <c:v>3.7880000000000001E-3</c:v>
                </c:pt>
                <c:pt idx="197">
                  <c:v>3.3540000000000002E-3</c:v>
                </c:pt>
                <c:pt idx="198">
                  <c:v>3.0119999999999999E-3</c:v>
                </c:pt>
                <c:pt idx="199">
                  <c:v>2.7360000000000002E-3</c:v>
                </c:pt>
                <c:pt idx="200">
                  <c:v>2.5079999999999998E-3</c:v>
                </c:pt>
                <c:pt idx="201">
                  <c:v>2.3159999999999999E-3</c:v>
                </c:pt>
                <c:pt idx="202">
                  <c:v>2.1519999999999998E-3</c:v>
                </c:pt>
                <c:pt idx="203">
                  <c:v>2.0110000000000002E-3</c:v>
                </c:pt>
                <c:pt idx="204">
                  <c:v>1.8879999999999999E-3</c:v>
                </c:pt>
                <c:pt idx="205">
                  <c:v>1.7799999999999999E-3</c:v>
                </c:pt>
                <c:pt idx="206">
                  <c:v>1.683E-3</c:v>
                </c:pt>
                <c:pt idx="207">
                  <c:v>1.5969999999999999E-3</c:v>
                </c:pt>
                <c:pt idx="208">
                  <c:v>1.5889999999999999E-3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33E-4054-8352-CBC13FC7B6E5}"/>
            </c:ext>
          </c:extLst>
        </c:ser>
        <c:ser>
          <c:idx val="2"/>
          <c:order val="2"/>
          <c:tx>
            <c:v>dE/dxTot</c:v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xVal>
            <c:numRef>
              <c:f>srim181Ta_EJ212!$D$20:$D$228</c:f>
              <c:numCache>
                <c:formatCode>0.00000</c:formatCode>
                <c:ptCount val="209"/>
                <c:pt idx="0">
                  <c:v>1.1049723756906078E-5</c:v>
                </c:pt>
                <c:pt idx="1">
                  <c:v>1.2430939226519336E-5</c:v>
                </c:pt>
                <c:pt idx="2">
                  <c:v>1.3812154696132597E-5</c:v>
                </c:pt>
                <c:pt idx="3">
                  <c:v>1.5193370165745856E-5</c:v>
                </c:pt>
                <c:pt idx="4">
                  <c:v>1.6574585635359117E-5</c:v>
                </c:pt>
                <c:pt idx="5">
                  <c:v>1.7955801104972374E-5</c:v>
                </c:pt>
                <c:pt idx="6">
                  <c:v>1.9337016574585635E-5</c:v>
                </c:pt>
                <c:pt idx="7">
                  <c:v>2.0718232044198896E-5</c:v>
                </c:pt>
                <c:pt idx="8">
                  <c:v>2.2099447513812157E-5</c:v>
                </c:pt>
                <c:pt idx="9">
                  <c:v>2.4861878453038672E-5</c:v>
                </c:pt>
                <c:pt idx="10">
                  <c:v>2.7624309392265193E-5</c:v>
                </c:pt>
                <c:pt idx="11">
                  <c:v>3.0386740331491712E-5</c:v>
                </c:pt>
                <c:pt idx="12">
                  <c:v>3.3149171270718233E-5</c:v>
                </c:pt>
                <c:pt idx="13">
                  <c:v>3.5911602209944748E-5</c:v>
                </c:pt>
                <c:pt idx="14">
                  <c:v>3.867403314917127E-5</c:v>
                </c:pt>
                <c:pt idx="15">
                  <c:v>4.4198895027624314E-5</c:v>
                </c:pt>
                <c:pt idx="16">
                  <c:v>4.9723756906077343E-5</c:v>
                </c:pt>
                <c:pt idx="17">
                  <c:v>5.5248618784530387E-5</c:v>
                </c:pt>
                <c:pt idx="18">
                  <c:v>6.0773480662983424E-5</c:v>
                </c:pt>
                <c:pt idx="19">
                  <c:v>6.6298342541436467E-5</c:v>
                </c:pt>
                <c:pt idx="20">
                  <c:v>7.1823204419889497E-5</c:v>
                </c:pt>
                <c:pt idx="21">
                  <c:v>7.734806629834254E-5</c:v>
                </c:pt>
                <c:pt idx="22">
                  <c:v>8.2872928176795584E-5</c:v>
                </c:pt>
                <c:pt idx="23">
                  <c:v>8.8397790055248627E-5</c:v>
                </c:pt>
                <c:pt idx="24">
                  <c:v>9.3922651933701671E-5</c:v>
                </c:pt>
                <c:pt idx="25">
                  <c:v>9.9447513812154687E-5</c:v>
                </c:pt>
                <c:pt idx="26">
                  <c:v>1.1049723756906077E-4</c:v>
                </c:pt>
                <c:pt idx="27">
                  <c:v>1.2430939226519336E-4</c:v>
                </c:pt>
                <c:pt idx="28">
                  <c:v>1.3812154696132598E-4</c:v>
                </c:pt>
                <c:pt idx="29">
                  <c:v>1.5193370165745857E-4</c:v>
                </c:pt>
                <c:pt idx="30">
                  <c:v>1.6574585635359117E-4</c:v>
                </c:pt>
                <c:pt idx="31">
                  <c:v>1.7955801104972376E-4</c:v>
                </c:pt>
                <c:pt idx="32">
                  <c:v>1.9337016574585638E-4</c:v>
                </c:pt>
                <c:pt idx="33">
                  <c:v>2.0718232044198895E-4</c:v>
                </c:pt>
                <c:pt idx="34">
                  <c:v>2.2099447513812155E-4</c:v>
                </c:pt>
                <c:pt idx="35">
                  <c:v>2.4861878453038671E-4</c:v>
                </c:pt>
                <c:pt idx="36">
                  <c:v>2.7624309392265195E-4</c:v>
                </c:pt>
                <c:pt idx="37">
                  <c:v>3.0386740331491714E-4</c:v>
                </c:pt>
                <c:pt idx="38">
                  <c:v>3.3149171270718233E-4</c:v>
                </c:pt>
                <c:pt idx="39">
                  <c:v>3.5911602209944752E-4</c:v>
                </c:pt>
                <c:pt idx="40">
                  <c:v>3.8674033149171277E-4</c:v>
                </c:pt>
                <c:pt idx="41">
                  <c:v>4.419889502762431E-4</c:v>
                </c:pt>
                <c:pt idx="42">
                  <c:v>4.9723756906077342E-4</c:v>
                </c:pt>
                <c:pt idx="43">
                  <c:v>5.5248618784530391E-4</c:v>
                </c:pt>
                <c:pt idx="44">
                  <c:v>6.0773480662983429E-4</c:v>
                </c:pt>
                <c:pt idx="45">
                  <c:v>6.6298342541436467E-4</c:v>
                </c:pt>
                <c:pt idx="46">
                  <c:v>7.1823204419889505E-4</c:v>
                </c:pt>
                <c:pt idx="47">
                  <c:v>7.7348066298342554E-4</c:v>
                </c:pt>
                <c:pt idx="48">
                  <c:v>8.2872928176795581E-4</c:v>
                </c:pt>
                <c:pt idx="49">
                  <c:v>8.8397790055248619E-4</c:v>
                </c:pt>
                <c:pt idx="50">
                  <c:v>9.3922651933701668E-4</c:v>
                </c:pt>
                <c:pt idx="51">
                  <c:v>9.9447513812154684E-4</c:v>
                </c:pt>
                <c:pt idx="52">
                  <c:v>1.1049723756906078E-3</c:v>
                </c:pt>
                <c:pt idx="53">
                  <c:v>1.2430939226519338E-3</c:v>
                </c:pt>
                <c:pt idx="54">
                  <c:v>1.3812154696132596E-3</c:v>
                </c:pt>
                <c:pt idx="55">
                  <c:v>1.5193370165745858E-3</c:v>
                </c:pt>
                <c:pt idx="56">
                  <c:v>1.6574585635359116E-3</c:v>
                </c:pt>
                <c:pt idx="57">
                  <c:v>1.7955801104972376E-3</c:v>
                </c:pt>
                <c:pt idx="58">
                  <c:v>1.9337016574585634E-3</c:v>
                </c:pt>
                <c:pt idx="59">
                  <c:v>2.0718232044198894E-3</c:v>
                </c:pt>
                <c:pt idx="60">
                  <c:v>2.2099447513812156E-3</c:v>
                </c:pt>
                <c:pt idx="61">
                  <c:v>2.4861878453038676E-3</c:v>
                </c:pt>
                <c:pt idx="62">
                  <c:v>2.7624309392265192E-3</c:v>
                </c:pt>
                <c:pt idx="63">
                  <c:v>3.0386740331491717E-3</c:v>
                </c:pt>
                <c:pt idx="64">
                  <c:v>3.3149171270718232E-3</c:v>
                </c:pt>
                <c:pt idx="65">
                  <c:v>3.5911602209944752E-3</c:v>
                </c:pt>
                <c:pt idx="66">
                  <c:v>3.8674033149171268E-3</c:v>
                </c:pt>
                <c:pt idx="67">
                  <c:v>4.4198895027624313E-3</c:v>
                </c:pt>
                <c:pt idx="68">
                  <c:v>4.9723756906077353E-3</c:v>
                </c:pt>
                <c:pt idx="69" formatCode="0.000">
                  <c:v>5.5248618784530384E-3</c:v>
                </c:pt>
                <c:pt idx="70" formatCode="0.000">
                  <c:v>6.0773480662983433E-3</c:v>
                </c:pt>
                <c:pt idx="71" formatCode="0.000">
                  <c:v>6.6298342541436465E-3</c:v>
                </c:pt>
                <c:pt idx="72" formatCode="0.000">
                  <c:v>7.1823204419889505E-3</c:v>
                </c:pt>
                <c:pt idx="73" formatCode="0.000">
                  <c:v>7.7348066298342536E-3</c:v>
                </c:pt>
                <c:pt idx="74" formatCode="0.000">
                  <c:v>8.2872928176795577E-3</c:v>
                </c:pt>
                <c:pt idx="75" formatCode="0.000">
                  <c:v>8.8397790055248626E-3</c:v>
                </c:pt>
                <c:pt idx="76" formatCode="0.000">
                  <c:v>9.3922651933701657E-3</c:v>
                </c:pt>
                <c:pt idx="77" formatCode="0.000">
                  <c:v>9.9447513812154706E-3</c:v>
                </c:pt>
                <c:pt idx="78" formatCode="0.000">
                  <c:v>1.1049723756906077E-2</c:v>
                </c:pt>
                <c:pt idx="79" formatCode="0.000">
                  <c:v>1.2430939226519336E-2</c:v>
                </c:pt>
                <c:pt idx="80" formatCode="0.000">
                  <c:v>1.3812154696132596E-2</c:v>
                </c:pt>
                <c:pt idx="81" formatCode="0.000">
                  <c:v>1.5193370165745856E-2</c:v>
                </c:pt>
                <c:pt idx="82" formatCode="0.000">
                  <c:v>1.6574585635359115E-2</c:v>
                </c:pt>
                <c:pt idx="83" formatCode="0.000">
                  <c:v>1.7955801104972375E-2</c:v>
                </c:pt>
                <c:pt idx="84" formatCode="0.000">
                  <c:v>1.9337016574585635E-2</c:v>
                </c:pt>
                <c:pt idx="85" formatCode="0.000">
                  <c:v>2.0718232044198894E-2</c:v>
                </c:pt>
                <c:pt idx="86" formatCode="0.000">
                  <c:v>2.2099447513812154E-2</c:v>
                </c:pt>
                <c:pt idx="87" formatCode="0.000">
                  <c:v>2.4861878453038673E-2</c:v>
                </c:pt>
                <c:pt idx="88" formatCode="0.000">
                  <c:v>2.7624309392265192E-2</c:v>
                </c:pt>
                <c:pt idx="89" formatCode="0.000">
                  <c:v>3.0386740331491711E-2</c:v>
                </c:pt>
                <c:pt idx="90" formatCode="0.000">
                  <c:v>3.3149171270718231E-2</c:v>
                </c:pt>
                <c:pt idx="91" formatCode="0.000">
                  <c:v>3.591160220994475E-2</c:v>
                </c:pt>
                <c:pt idx="92" formatCode="0.000">
                  <c:v>3.8674033149171269E-2</c:v>
                </c:pt>
                <c:pt idx="93" formatCode="0.000">
                  <c:v>4.4198895027624308E-2</c:v>
                </c:pt>
                <c:pt idx="94" formatCode="0.000">
                  <c:v>4.9723756906077346E-2</c:v>
                </c:pt>
                <c:pt idx="95" formatCode="0.000">
                  <c:v>5.5248618784530384E-2</c:v>
                </c:pt>
                <c:pt idx="96" formatCode="0.000">
                  <c:v>6.0773480662983423E-2</c:v>
                </c:pt>
                <c:pt idx="97" formatCode="0.000">
                  <c:v>6.6298342541436461E-2</c:v>
                </c:pt>
                <c:pt idx="98" formatCode="0.000">
                  <c:v>7.18232044198895E-2</c:v>
                </c:pt>
                <c:pt idx="99" formatCode="0.000">
                  <c:v>7.7348066298342538E-2</c:v>
                </c:pt>
                <c:pt idx="100" formatCode="0.000">
                  <c:v>8.2872928176795577E-2</c:v>
                </c:pt>
                <c:pt idx="101" formatCode="0.000">
                  <c:v>8.8397790055248615E-2</c:v>
                </c:pt>
                <c:pt idx="102" formatCode="0.000">
                  <c:v>9.3922651933701654E-2</c:v>
                </c:pt>
                <c:pt idx="103" formatCode="0.000">
                  <c:v>9.9447513812154692E-2</c:v>
                </c:pt>
                <c:pt idx="104" formatCode="0.000">
                  <c:v>0.11049723756906077</c:v>
                </c:pt>
                <c:pt idx="105" formatCode="0.000">
                  <c:v>0.12430939226519337</c:v>
                </c:pt>
                <c:pt idx="106" formatCode="0.000">
                  <c:v>0.13812154696132597</c:v>
                </c:pt>
                <c:pt idx="107" formatCode="0.000">
                  <c:v>0.15193370165745856</c:v>
                </c:pt>
                <c:pt idx="108" formatCode="0.000">
                  <c:v>0.16574585635359115</c:v>
                </c:pt>
                <c:pt idx="109" formatCode="0.000">
                  <c:v>0.17955801104972377</c:v>
                </c:pt>
                <c:pt idx="110" formatCode="0.000">
                  <c:v>0.19337016574585636</c:v>
                </c:pt>
                <c:pt idx="111" formatCode="0.000">
                  <c:v>0.20718232044198895</c:v>
                </c:pt>
                <c:pt idx="112" formatCode="0.000">
                  <c:v>0.22099447513812154</c:v>
                </c:pt>
                <c:pt idx="113" formatCode="0.000">
                  <c:v>0.24861878453038674</c:v>
                </c:pt>
                <c:pt idx="114" formatCode="0.000">
                  <c:v>0.27624309392265195</c:v>
                </c:pt>
                <c:pt idx="115" formatCode="0.000">
                  <c:v>0.30386740331491713</c:v>
                </c:pt>
                <c:pt idx="116" formatCode="0.000">
                  <c:v>0.33149171270718231</c:v>
                </c:pt>
                <c:pt idx="117" formatCode="0.000">
                  <c:v>0.35911602209944754</c:v>
                </c:pt>
                <c:pt idx="118" formatCode="0.000">
                  <c:v>0.38674033149171272</c:v>
                </c:pt>
                <c:pt idx="119" formatCode="0.000">
                  <c:v>0.44198895027624308</c:v>
                </c:pt>
                <c:pt idx="120" formatCode="0.000">
                  <c:v>0.49723756906077349</c:v>
                </c:pt>
                <c:pt idx="121" formatCode="0.000">
                  <c:v>0.5524861878453039</c:v>
                </c:pt>
                <c:pt idx="122" formatCode="0.000">
                  <c:v>0.60773480662983426</c:v>
                </c:pt>
                <c:pt idx="123" formatCode="0.000">
                  <c:v>0.66298342541436461</c:v>
                </c:pt>
                <c:pt idx="124" formatCode="0.000">
                  <c:v>0.71823204419889508</c:v>
                </c:pt>
                <c:pt idx="125" formatCode="0.000">
                  <c:v>0.77348066298342544</c:v>
                </c:pt>
                <c:pt idx="126" formatCode="0.000">
                  <c:v>0.82872928176795579</c:v>
                </c:pt>
                <c:pt idx="127" formatCode="0.000">
                  <c:v>0.88397790055248615</c:v>
                </c:pt>
                <c:pt idx="128" formatCode="0.000">
                  <c:v>0.93922651933701662</c:v>
                </c:pt>
                <c:pt idx="129" formatCode="0.000">
                  <c:v>0.99447513812154698</c:v>
                </c:pt>
                <c:pt idx="130" formatCode="0.000">
                  <c:v>1.1049723756906078</c:v>
                </c:pt>
                <c:pt idx="131" formatCode="0.000">
                  <c:v>1.2430939226519337</c:v>
                </c:pt>
                <c:pt idx="132" formatCode="0.000">
                  <c:v>1.3812154696132597</c:v>
                </c:pt>
                <c:pt idx="133" formatCode="0.000">
                  <c:v>1.5193370165745856</c:v>
                </c:pt>
                <c:pt idx="134" formatCode="0.000">
                  <c:v>1.6574585635359116</c:v>
                </c:pt>
                <c:pt idx="135" formatCode="0.000">
                  <c:v>1.7955801104972375</c:v>
                </c:pt>
                <c:pt idx="136" formatCode="0.000">
                  <c:v>1.9337016574585635</c:v>
                </c:pt>
                <c:pt idx="137" formatCode="0.000">
                  <c:v>2.0718232044198897</c:v>
                </c:pt>
                <c:pt idx="138" formatCode="0.000">
                  <c:v>2.2099447513812156</c:v>
                </c:pt>
                <c:pt idx="139" formatCode="0.000">
                  <c:v>2.4861878453038675</c:v>
                </c:pt>
                <c:pt idx="140" formatCode="0.000">
                  <c:v>2.7624309392265194</c:v>
                </c:pt>
                <c:pt idx="141" formatCode="0.000">
                  <c:v>3.0386740331491713</c:v>
                </c:pt>
                <c:pt idx="142" formatCode="0.000">
                  <c:v>3.3149171270718232</c:v>
                </c:pt>
                <c:pt idx="143" formatCode="0.000">
                  <c:v>3.5911602209944751</c:v>
                </c:pt>
                <c:pt idx="144" formatCode="0.000">
                  <c:v>3.867403314917127</c:v>
                </c:pt>
                <c:pt idx="145" formatCode="0.000">
                  <c:v>4.4198895027624312</c:v>
                </c:pt>
                <c:pt idx="146" formatCode="0.000">
                  <c:v>4.972375690607735</c:v>
                </c:pt>
                <c:pt idx="147" formatCode="0.000">
                  <c:v>5.5248618784530388</c:v>
                </c:pt>
                <c:pt idx="148" formatCode="0.000">
                  <c:v>6.0773480662983426</c:v>
                </c:pt>
                <c:pt idx="149" formatCode="0.000">
                  <c:v>6.6298342541436464</c:v>
                </c:pt>
                <c:pt idx="150" formatCode="0.000">
                  <c:v>7.1823204419889501</c:v>
                </c:pt>
                <c:pt idx="151" formatCode="0.000">
                  <c:v>7.7348066298342539</c:v>
                </c:pt>
                <c:pt idx="152" formatCode="0.000">
                  <c:v>8.2872928176795586</c:v>
                </c:pt>
                <c:pt idx="153" formatCode="0.000">
                  <c:v>8.8397790055248624</c:v>
                </c:pt>
                <c:pt idx="154" formatCode="0.000">
                  <c:v>9.3922651933701662</c:v>
                </c:pt>
                <c:pt idx="155" formatCode="0.000">
                  <c:v>9.94475138121547</c:v>
                </c:pt>
                <c:pt idx="156" formatCode="0.000">
                  <c:v>11.049723756906078</c:v>
                </c:pt>
                <c:pt idx="157" formatCode="0.000">
                  <c:v>12.430939226519337</c:v>
                </c:pt>
                <c:pt idx="158" formatCode="0.000">
                  <c:v>13.812154696132596</c:v>
                </c:pt>
                <c:pt idx="159" formatCode="0.000">
                  <c:v>15.193370165745856</c:v>
                </c:pt>
                <c:pt idx="160" formatCode="0.000">
                  <c:v>16.574585635359117</c:v>
                </c:pt>
                <c:pt idx="161" formatCode="0.000">
                  <c:v>17.955801104972377</c:v>
                </c:pt>
                <c:pt idx="162" formatCode="0.000">
                  <c:v>19.337016574585636</c:v>
                </c:pt>
                <c:pt idx="163" formatCode="0.000">
                  <c:v>20.718232044198896</c:v>
                </c:pt>
                <c:pt idx="164" formatCode="0.000">
                  <c:v>22.099447513812155</c:v>
                </c:pt>
                <c:pt idx="165" formatCode="0.000">
                  <c:v>24.861878453038674</c:v>
                </c:pt>
                <c:pt idx="166" formatCode="0.000">
                  <c:v>27.624309392265193</c:v>
                </c:pt>
                <c:pt idx="167" formatCode="0.000">
                  <c:v>30.386740331491712</c:v>
                </c:pt>
                <c:pt idx="168" formatCode="0.000">
                  <c:v>33.149171270718234</c:v>
                </c:pt>
                <c:pt idx="169" formatCode="0.000">
                  <c:v>35.911602209944753</c:v>
                </c:pt>
                <c:pt idx="170" formatCode="0.000">
                  <c:v>38.674033149171272</c:v>
                </c:pt>
                <c:pt idx="171" formatCode="0.000">
                  <c:v>44.19889502762431</c:v>
                </c:pt>
                <c:pt idx="172" formatCode="0.000">
                  <c:v>49.723756906077348</c:v>
                </c:pt>
                <c:pt idx="173" formatCode="0.000">
                  <c:v>55.248618784530386</c:v>
                </c:pt>
                <c:pt idx="174" formatCode="0.000">
                  <c:v>60.773480662983424</c:v>
                </c:pt>
                <c:pt idx="175" formatCode="0.000">
                  <c:v>66.298342541436469</c:v>
                </c:pt>
                <c:pt idx="176" formatCode="0.000">
                  <c:v>71.823204419889507</c:v>
                </c:pt>
                <c:pt idx="177" formatCode="0.000">
                  <c:v>77.348066298342545</c:v>
                </c:pt>
                <c:pt idx="178" formatCode="0.000">
                  <c:v>82.872928176795583</c:v>
                </c:pt>
                <c:pt idx="179" formatCode="0.000">
                  <c:v>88.39779005524862</c:v>
                </c:pt>
                <c:pt idx="180" formatCode="0.000">
                  <c:v>93.922651933701658</c:v>
                </c:pt>
                <c:pt idx="181" formatCode="0.000">
                  <c:v>99.447513812154696</c:v>
                </c:pt>
                <c:pt idx="182" formatCode="0.000">
                  <c:v>110.49723756906077</c:v>
                </c:pt>
                <c:pt idx="183" formatCode="0.000">
                  <c:v>124.30939226519337</c:v>
                </c:pt>
                <c:pt idx="184" formatCode="0.000">
                  <c:v>138.12154696132598</c:v>
                </c:pt>
                <c:pt idx="185" formatCode="0.000">
                  <c:v>151.93370165745856</c:v>
                </c:pt>
                <c:pt idx="186" formatCode="0.000">
                  <c:v>165.74585635359117</c:v>
                </c:pt>
                <c:pt idx="187" formatCode="0.000">
                  <c:v>179.55801104972375</c:v>
                </c:pt>
                <c:pt idx="188" formatCode="0.000">
                  <c:v>193.37016574585635</c:v>
                </c:pt>
                <c:pt idx="189" formatCode="0.000">
                  <c:v>207.18232044198896</c:v>
                </c:pt>
                <c:pt idx="190" formatCode="0.000">
                  <c:v>220.99447513812154</c:v>
                </c:pt>
                <c:pt idx="191" formatCode="0.000">
                  <c:v>248.61878453038673</c:v>
                </c:pt>
                <c:pt idx="192" formatCode="0.000">
                  <c:v>276.24309392265195</c:v>
                </c:pt>
                <c:pt idx="193" formatCode="0.000">
                  <c:v>303.86740331491711</c:v>
                </c:pt>
                <c:pt idx="194" formatCode="0.000">
                  <c:v>331.49171270718233</c:v>
                </c:pt>
                <c:pt idx="195" formatCode="0.000">
                  <c:v>359.11602209944749</c:v>
                </c:pt>
                <c:pt idx="196" formatCode="0.000">
                  <c:v>386.74033149171271</c:v>
                </c:pt>
                <c:pt idx="197" formatCode="0.000">
                  <c:v>441.98895027624309</c:v>
                </c:pt>
                <c:pt idx="198" formatCode="0.000">
                  <c:v>497.23756906077347</c:v>
                </c:pt>
                <c:pt idx="199" formatCode="0.000">
                  <c:v>552.4861878453039</c:v>
                </c:pt>
                <c:pt idx="200" formatCode="0.000">
                  <c:v>607.73480662983422</c:v>
                </c:pt>
                <c:pt idx="201" formatCode="0.000">
                  <c:v>662.98342541436466</c:v>
                </c:pt>
                <c:pt idx="202" formatCode="0.000">
                  <c:v>718.23204419889498</c:v>
                </c:pt>
                <c:pt idx="203" formatCode="0.000">
                  <c:v>773.48066298342542</c:v>
                </c:pt>
                <c:pt idx="204" formatCode="0.000">
                  <c:v>828.72928176795585</c:v>
                </c:pt>
                <c:pt idx="205" formatCode="0.000">
                  <c:v>883.97790055248618</c:v>
                </c:pt>
                <c:pt idx="206" formatCode="0.000">
                  <c:v>939.22651933701661</c:v>
                </c:pt>
                <c:pt idx="207" formatCode="0.000">
                  <c:v>994.47513812154693</c:v>
                </c:pt>
                <c:pt idx="208" formatCode="0.000">
                  <c:v>1000</c:v>
                </c:pt>
              </c:numCache>
            </c:numRef>
          </c:xVal>
          <c:yVal>
            <c:numRef>
              <c:f>srim181Ta_EJ212!$G$20:$G$228</c:f>
              <c:numCache>
                <c:formatCode>0.000E+00</c:formatCode>
                <c:ptCount val="209"/>
                <c:pt idx="0">
                  <c:v>4.0705999999999998</c:v>
                </c:pt>
                <c:pt idx="1">
                  <c:v>4.3151999999999999</c:v>
                </c:pt>
                <c:pt idx="2">
                  <c:v>4.5427</c:v>
                </c:pt>
                <c:pt idx="3">
                  <c:v>4.7572000000000001</c:v>
                </c:pt>
                <c:pt idx="4">
                  <c:v>4.96</c:v>
                </c:pt>
                <c:pt idx="5">
                  <c:v>5.1519000000000004</c:v>
                </c:pt>
                <c:pt idx="6">
                  <c:v>5.3342999999999998</c:v>
                </c:pt>
                <c:pt idx="7">
                  <c:v>5.5090999999999992</c:v>
                </c:pt>
                <c:pt idx="8">
                  <c:v>5.6753</c:v>
                </c:pt>
                <c:pt idx="9">
                  <c:v>5.9884000000000004</c:v>
                </c:pt>
                <c:pt idx="10">
                  <c:v>6.2779999999999996</c:v>
                </c:pt>
                <c:pt idx="11">
                  <c:v>6.5491999999999999</c:v>
                </c:pt>
                <c:pt idx="12">
                  <c:v>6.8023000000000007</c:v>
                </c:pt>
                <c:pt idx="13">
                  <c:v>7.0413000000000006</c:v>
                </c:pt>
                <c:pt idx="14">
                  <c:v>7.2673999999999994</c:v>
                </c:pt>
                <c:pt idx="15">
                  <c:v>7.6862999999999992</c:v>
                </c:pt>
                <c:pt idx="16">
                  <c:v>8.0675000000000008</c:v>
                </c:pt>
                <c:pt idx="17">
                  <c:v>8.4174000000000007</c:v>
                </c:pt>
                <c:pt idx="18">
                  <c:v>8.7405000000000008</c:v>
                </c:pt>
                <c:pt idx="19">
                  <c:v>9.0419</c:v>
                </c:pt>
                <c:pt idx="20">
                  <c:v>9.3229000000000006</c:v>
                </c:pt>
                <c:pt idx="21">
                  <c:v>9.5876000000000001</c:v>
                </c:pt>
                <c:pt idx="22">
                  <c:v>9.8370999999999995</c:v>
                </c:pt>
                <c:pt idx="23">
                  <c:v>10.0726</c:v>
                </c:pt>
                <c:pt idx="24">
                  <c:v>10.296199999999999</c:v>
                </c:pt>
                <c:pt idx="25">
                  <c:v>10.509</c:v>
                </c:pt>
                <c:pt idx="26">
                  <c:v>10.906000000000001</c:v>
                </c:pt>
                <c:pt idx="27">
                  <c:v>11.359</c:v>
                </c:pt>
                <c:pt idx="28">
                  <c:v>11.761000000000001</c:v>
                </c:pt>
                <c:pt idx="29">
                  <c:v>12.129</c:v>
                </c:pt>
                <c:pt idx="30">
                  <c:v>12.475</c:v>
                </c:pt>
                <c:pt idx="31">
                  <c:v>12.789</c:v>
                </c:pt>
                <c:pt idx="32">
                  <c:v>13.081</c:v>
                </c:pt>
                <c:pt idx="33">
                  <c:v>13.361000000000001</c:v>
                </c:pt>
                <c:pt idx="34">
                  <c:v>13.609</c:v>
                </c:pt>
                <c:pt idx="35">
                  <c:v>14.081000000000001</c:v>
                </c:pt>
                <c:pt idx="36">
                  <c:v>14.498000000000001</c:v>
                </c:pt>
                <c:pt idx="37">
                  <c:v>14.871</c:v>
                </c:pt>
                <c:pt idx="38">
                  <c:v>15.219999999999999</c:v>
                </c:pt>
                <c:pt idx="39">
                  <c:v>15.526</c:v>
                </c:pt>
                <c:pt idx="40">
                  <c:v>15.819000000000001</c:v>
                </c:pt>
                <c:pt idx="41">
                  <c:v>16.327999999999999</c:v>
                </c:pt>
                <c:pt idx="42">
                  <c:v>16.768000000000001</c:v>
                </c:pt>
                <c:pt idx="43">
                  <c:v>17.161999999999999</c:v>
                </c:pt>
                <c:pt idx="44">
                  <c:v>17.499000000000002</c:v>
                </c:pt>
                <c:pt idx="45">
                  <c:v>17.811</c:v>
                </c:pt>
                <c:pt idx="46">
                  <c:v>18.077999999999999</c:v>
                </c:pt>
                <c:pt idx="47">
                  <c:v>18.332000000000001</c:v>
                </c:pt>
                <c:pt idx="48">
                  <c:v>18.561</c:v>
                </c:pt>
                <c:pt idx="49">
                  <c:v>18.768000000000001</c:v>
                </c:pt>
                <c:pt idx="50">
                  <c:v>18.960999999999999</c:v>
                </c:pt>
                <c:pt idx="51">
                  <c:v>19.132000000000001</c:v>
                </c:pt>
                <c:pt idx="52">
                  <c:v>19.446999999999999</c:v>
                </c:pt>
                <c:pt idx="53">
                  <c:v>19.773000000000003</c:v>
                </c:pt>
                <c:pt idx="54">
                  <c:v>20.057000000000002</c:v>
                </c:pt>
                <c:pt idx="55">
                  <c:v>20.292999999999999</c:v>
                </c:pt>
                <c:pt idx="56">
                  <c:v>20.5</c:v>
                </c:pt>
                <c:pt idx="57">
                  <c:v>20.67</c:v>
                </c:pt>
                <c:pt idx="58">
                  <c:v>20.823</c:v>
                </c:pt>
                <c:pt idx="59">
                  <c:v>21.058999999999997</c:v>
                </c:pt>
                <c:pt idx="60">
                  <c:v>21.288</c:v>
                </c:pt>
                <c:pt idx="61">
                  <c:v>21.501000000000001</c:v>
                </c:pt>
                <c:pt idx="62">
                  <c:v>21.545999999999999</c:v>
                </c:pt>
                <c:pt idx="63">
                  <c:v>21.509999999999998</c:v>
                </c:pt>
                <c:pt idx="64">
                  <c:v>21.445</c:v>
                </c:pt>
                <c:pt idx="65">
                  <c:v>21.371000000000002</c:v>
                </c:pt>
                <c:pt idx="66">
                  <c:v>21.298000000000002</c:v>
                </c:pt>
                <c:pt idx="67">
                  <c:v>21.204000000000001</c:v>
                </c:pt>
                <c:pt idx="68">
                  <c:v>21.164000000000001</c:v>
                </c:pt>
                <c:pt idx="69">
                  <c:v>21.164999999999999</c:v>
                </c:pt>
                <c:pt idx="70">
                  <c:v>21.189999999999998</c:v>
                </c:pt>
                <c:pt idx="71">
                  <c:v>21.246000000000002</c:v>
                </c:pt>
                <c:pt idx="72">
                  <c:v>21.311999999999998</c:v>
                </c:pt>
                <c:pt idx="73">
                  <c:v>21.381</c:v>
                </c:pt>
                <c:pt idx="74">
                  <c:v>21.445999999999998</c:v>
                </c:pt>
                <c:pt idx="75">
                  <c:v>21.506</c:v>
                </c:pt>
                <c:pt idx="76">
                  <c:v>21.555999999999997</c:v>
                </c:pt>
                <c:pt idx="77">
                  <c:v>21.597000000000001</c:v>
                </c:pt>
                <c:pt idx="78">
                  <c:v>21.64</c:v>
                </c:pt>
                <c:pt idx="79">
                  <c:v>21.65</c:v>
                </c:pt>
                <c:pt idx="80">
                  <c:v>21.61</c:v>
                </c:pt>
                <c:pt idx="81">
                  <c:v>21.53</c:v>
                </c:pt>
                <c:pt idx="82">
                  <c:v>21.439999999999998</c:v>
                </c:pt>
                <c:pt idx="83">
                  <c:v>21.33</c:v>
                </c:pt>
                <c:pt idx="84">
                  <c:v>21.23</c:v>
                </c:pt>
                <c:pt idx="85">
                  <c:v>21.123000000000001</c:v>
                </c:pt>
                <c:pt idx="86">
                  <c:v>21.027000000000001</c:v>
                </c:pt>
                <c:pt idx="87">
                  <c:v>20.869999999999997</c:v>
                </c:pt>
                <c:pt idx="88">
                  <c:v>20.743000000000002</c:v>
                </c:pt>
                <c:pt idx="89">
                  <c:v>20.655999999999999</c:v>
                </c:pt>
                <c:pt idx="90">
                  <c:v>20.620999999999999</c:v>
                </c:pt>
                <c:pt idx="91">
                  <c:v>20.63</c:v>
                </c:pt>
                <c:pt idx="92">
                  <c:v>20.678000000000001</c:v>
                </c:pt>
                <c:pt idx="93">
                  <c:v>20.896000000000001</c:v>
                </c:pt>
                <c:pt idx="94">
                  <c:v>21.271999999999998</c:v>
                </c:pt>
                <c:pt idx="95">
                  <c:v>21.756</c:v>
                </c:pt>
                <c:pt idx="96">
                  <c:v>22.366</c:v>
                </c:pt>
                <c:pt idx="97">
                  <c:v>23.055</c:v>
                </c:pt>
                <c:pt idx="98">
                  <c:v>23.834</c:v>
                </c:pt>
                <c:pt idx="99">
                  <c:v>24.669</c:v>
                </c:pt>
                <c:pt idx="100">
                  <c:v>25.564999999999998</c:v>
                </c:pt>
                <c:pt idx="101">
                  <c:v>26.5</c:v>
                </c:pt>
                <c:pt idx="102">
                  <c:v>27.470000000000002</c:v>
                </c:pt>
                <c:pt idx="103">
                  <c:v>28.484000000000002</c:v>
                </c:pt>
                <c:pt idx="104">
                  <c:v>30.556000000000001</c:v>
                </c:pt>
                <c:pt idx="105">
                  <c:v>33.225000000000001</c:v>
                </c:pt>
                <c:pt idx="106">
                  <c:v>35.916000000000004</c:v>
                </c:pt>
                <c:pt idx="107">
                  <c:v>38.591000000000001</c:v>
                </c:pt>
                <c:pt idx="108">
                  <c:v>41.233000000000004</c:v>
                </c:pt>
                <c:pt idx="109">
                  <c:v>43.805</c:v>
                </c:pt>
                <c:pt idx="110">
                  <c:v>46.315000000000005</c:v>
                </c:pt>
                <c:pt idx="111">
                  <c:v>48.747999999999998</c:v>
                </c:pt>
                <c:pt idx="112">
                  <c:v>51.094000000000001</c:v>
                </c:pt>
                <c:pt idx="113">
                  <c:v>55.574999999999996</c:v>
                </c:pt>
                <c:pt idx="114">
                  <c:v>59.774999999999999</c:v>
                </c:pt>
                <c:pt idx="115">
                  <c:v>63.698999999999998</c:v>
                </c:pt>
                <c:pt idx="116">
                  <c:v>67.400000000000006</c:v>
                </c:pt>
                <c:pt idx="117">
                  <c:v>70.876000000000005</c:v>
                </c:pt>
                <c:pt idx="118">
                  <c:v>74.153000000000006</c:v>
                </c:pt>
                <c:pt idx="119">
                  <c:v>80.143999999999991</c:v>
                </c:pt>
                <c:pt idx="120">
                  <c:v>85.450999999999993</c:v>
                </c:pt>
                <c:pt idx="121">
                  <c:v>90.129000000000005</c:v>
                </c:pt>
                <c:pt idx="122">
                  <c:v>94.23</c:v>
                </c:pt>
                <c:pt idx="123">
                  <c:v>97.823599999999999</c:v>
                </c:pt>
                <c:pt idx="124">
                  <c:v>100.9858</c:v>
                </c:pt>
                <c:pt idx="125">
                  <c:v>103.73520000000001</c:v>
                </c:pt>
                <c:pt idx="126">
                  <c:v>106.09059999999999</c:v>
                </c:pt>
                <c:pt idx="127">
                  <c:v>108.2509</c:v>
                </c:pt>
                <c:pt idx="128">
                  <c:v>110.1153</c:v>
                </c:pt>
                <c:pt idx="129">
                  <c:v>111.78319999999999</c:v>
                </c:pt>
                <c:pt idx="130">
                  <c:v>114.42749999999999</c:v>
                </c:pt>
                <c:pt idx="131">
                  <c:v>116.97040000000001</c:v>
                </c:pt>
                <c:pt idx="132">
                  <c:v>118.8235</c:v>
                </c:pt>
                <c:pt idx="133">
                  <c:v>120.1842</c:v>
                </c:pt>
                <c:pt idx="134">
                  <c:v>121.0508</c:v>
                </c:pt>
                <c:pt idx="135">
                  <c:v>121.6221</c:v>
                </c:pt>
                <c:pt idx="136">
                  <c:v>121.997</c:v>
                </c:pt>
                <c:pt idx="137">
                  <c:v>122.97499999999999</c:v>
                </c:pt>
                <c:pt idx="138">
                  <c:v>124.1554</c:v>
                </c:pt>
                <c:pt idx="139">
                  <c:v>124.5222</c:v>
                </c:pt>
                <c:pt idx="140">
                  <c:v>124.095</c:v>
                </c:pt>
                <c:pt idx="141">
                  <c:v>123.3724</c:v>
                </c:pt>
                <c:pt idx="142">
                  <c:v>122.65320000000001</c:v>
                </c:pt>
                <c:pt idx="143">
                  <c:v>121.83659999999999</c:v>
                </c:pt>
                <c:pt idx="144">
                  <c:v>120.92230000000001</c:v>
                </c:pt>
                <c:pt idx="145">
                  <c:v>119.0985</c:v>
                </c:pt>
                <c:pt idx="146">
                  <c:v>117.17959999999999</c:v>
                </c:pt>
                <c:pt idx="147">
                  <c:v>115.36410000000001</c:v>
                </c:pt>
                <c:pt idx="148">
                  <c:v>113.55130000000001</c:v>
                </c:pt>
                <c:pt idx="149">
                  <c:v>111.74039999999999</c:v>
                </c:pt>
                <c:pt idx="150">
                  <c:v>110.03110000000001</c:v>
                </c:pt>
                <c:pt idx="151">
                  <c:v>108.32300000000001</c:v>
                </c:pt>
                <c:pt idx="152">
                  <c:v>106.71589999999999</c:v>
                </c:pt>
                <c:pt idx="153">
                  <c:v>105.20959999999999</c:v>
                </c:pt>
                <c:pt idx="154">
                  <c:v>103.70399999999999</c:v>
                </c:pt>
                <c:pt idx="155">
                  <c:v>102.29899</c:v>
                </c:pt>
                <c:pt idx="156">
                  <c:v>99.580349999999996</c:v>
                </c:pt>
                <c:pt idx="157">
                  <c:v>96.501559999999998</c:v>
                </c:pt>
                <c:pt idx="158">
                  <c:v>93.68441</c:v>
                </c:pt>
                <c:pt idx="159">
                  <c:v>91.098470000000006</c:v>
                </c:pt>
                <c:pt idx="160">
                  <c:v>88.693460000000002</c:v>
                </c:pt>
                <c:pt idx="161">
                  <c:v>86.449160000000006</c:v>
                </c:pt>
                <c:pt idx="162">
                  <c:v>84.32544</c:v>
                </c:pt>
                <c:pt idx="163">
                  <c:v>82.302189999999996</c:v>
                </c:pt>
                <c:pt idx="164">
                  <c:v>80.359310000000008</c:v>
                </c:pt>
                <c:pt idx="165">
                  <c:v>76.634450000000001</c:v>
                </c:pt>
                <c:pt idx="166">
                  <c:v>73.040509999999998</c:v>
                </c:pt>
                <c:pt idx="167">
                  <c:v>69.507239999999996</c:v>
                </c:pt>
                <c:pt idx="168">
                  <c:v>66.324480000000008</c:v>
                </c:pt>
                <c:pt idx="169">
                  <c:v>63.452120000000001</c:v>
                </c:pt>
                <c:pt idx="170">
                  <c:v>60.850079999999998</c:v>
                </c:pt>
                <c:pt idx="171">
                  <c:v>56.316719999999997</c:v>
                </c:pt>
                <c:pt idx="172">
                  <c:v>52.504059999999996</c:v>
                </c:pt>
                <c:pt idx="173">
                  <c:v>49.251899999999999</c:v>
                </c:pt>
                <c:pt idx="174">
                  <c:v>46.44012</c:v>
                </c:pt>
                <c:pt idx="175">
                  <c:v>43.988610000000001</c:v>
                </c:pt>
                <c:pt idx="176">
                  <c:v>41.827330000000003</c:v>
                </c:pt>
                <c:pt idx="177">
                  <c:v>39.916219999999996</c:v>
                </c:pt>
                <c:pt idx="178">
                  <c:v>38.215240000000001</c:v>
                </c:pt>
                <c:pt idx="179">
                  <c:v>36.674389999999995</c:v>
                </c:pt>
                <c:pt idx="180">
                  <c:v>35.283630000000002</c:v>
                </c:pt>
                <c:pt idx="181">
                  <c:v>34.022939999999998</c:v>
                </c:pt>
                <c:pt idx="182">
                  <c:v>31.821769999999997</c:v>
                </c:pt>
                <c:pt idx="183">
                  <c:v>29.540590000000002</c:v>
                </c:pt>
                <c:pt idx="184">
                  <c:v>27.659630999999997</c:v>
                </c:pt>
                <c:pt idx="185">
                  <c:v>26.068838</c:v>
                </c:pt>
                <c:pt idx="186">
                  <c:v>24.718170000000001</c:v>
                </c:pt>
                <c:pt idx="187">
                  <c:v>23.547599999999999</c:v>
                </c:pt>
                <c:pt idx="188">
                  <c:v>22.537107000000002</c:v>
                </c:pt>
                <c:pt idx="189">
                  <c:v>21.646677</c:v>
                </c:pt>
                <c:pt idx="190">
                  <c:v>20.856298000000002</c:v>
                </c:pt>
                <c:pt idx="191">
                  <c:v>19.51566</c:v>
                </c:pt>
                <c:pt idx="192">
                  <c:v>18.405144</c:v>
                </c:pt>
                <c:pt idx="193">
                  <c:v>17.494716999999998</c:v>
                </c:pt>
                <c:pt idx="194">
                  <c:v>16.734359000000001</c:v>
                </c:pt>
                <c:pt idx="195">
                  <c:v>16.084052</c:v>
                </c:pt>
                <c:pt idx="196">
                  <c:v>15.513788</c:v>
                </c:pt>
                <c:pt idx="197">
                  <c:v>14.603354</c:v>
                </c:pt>
                <c:pt idx="198">
                  <c:v>13.903012</c:v>
                </c:pt>
                <c:pt idx="199">
                  <c:v>13.332736000000001</c:v>
                </c:pt>
                <c:pt idx="200">
                  <c:v>12.882508000000001</c:v>
                </c:pt>
                <c:pt idx="201">
                  <c:v>12.502316</c:v>
                </c:pt>
                <c:pt idx="202">
                  <c:v>12.192152</c:v>
                </c:pt>
                <c:pt idx="203">
                  <c:v>11.932010999999999</c:v>
                </c:pt>
                <c:pt idx="204">
                  <c:v>11.711888</c:v>
                </c:pt>
                <c:pt idx="205">
                  <c:v>11.52178</c:v>
                </c:pt>
                <c:pt idx="206">
                  <c:v>11.351683</c:v>
                </c:pt>
                <c:pt idx="207">
                  <c:v>11.211597000000001</c:v>
                </c:pt>
                <c:pt idx="208">
                  <c:v>11.201588999999998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633E-4054-8352-CBC13FC7B6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39851632"/>
        <c:axId val="639850064"/>
      </c:scatterChart>
      <c:valAx>
        <c:axId val="639851632"/>
        <c:scaling>
          <c:logBase val="10"/>
          <c:orientation val="minMax"/>
        </c:scaling>
        <c:delete val="0"/>
        <c:axPos val="b"/>
        <c:majorGridlines>
          <c:spPr>
            <a:ln>
              <a:solidFill>
                <a:schemeClr val="tx1">
                  <a:lumMod val="50000"/>
                  <a:lumOff val="50000"/>
                </a:schemeClr>
              </a:solidFill>
              <a:prstDash val="dash"/>
            </a:ln>
          </c:spPr>
        </c:majorGridlines>
        <c:minorGridlines>
          <c:spPr>
            <a:ln>
              <a:solidFill>
                <a:srgbClr val="CCECFF"/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E</a:t>
                </a:r>
                <a:r>
                  <a:rPr lang="en-US" baseline="0"/>
                  <a:t> beam</a:t>
                </a:r>
                <a:r>
                  <a:rPr lang="en-US"/>
                  <a:t> [MeV/A]</a:t>
                </a:r>
                <a:endParaRPr lang="ja-JP"/>
              </a:p>
            </c:rich>
          </c:tx>
          <c:layout>
            <c:manualLayout>
              <c:xMode val="edge"/>
              <c:yMode val="edge"/>
              <c:x val="0.7129419278863911"/>
              <c:y val="0.87084520417853872"/>
            </c:manualLayout>
          </c:layout>
          <c:overlay val="0"/>
          <c:spPr>
            <a:solidFill>
              <a:schemeClr val="bg1"/>
            </a:solidFill>
          </c:spPr>
        </c:title>
        <c:numFmt formatCode="General" sourceLinked="0"/>
        <c:majorTickMark val="cross"/>
        <c:minorTickMark val="in"/>
        <c:tickLblPos val="nextTo"/>
        <c:txPr>
          <a:bodyPr/>
          <a:lstStyle/>
          <a:p>
            <a:pPr>
              <a:defRPr b="1"/>
            </a:pPr>
            <a:endParaRPr lang="ja-JP"/>
          </a:p>
        </c:txPr>
        <c:crossAx val="639850064"/>
        <c:crosses val="autoZero"/>
        <c:crossBetween val="midCat"/>
        <c:majorUnit val="10"/>
      </c:valAx>
      <c:valAx>
        <c:axId val="639850064"/>
        <c:scaling>
          <c:logBase val="10"/>
          <c:orientation val="minMax"/>
          <c:min val="1.0000000000000005E-2"/>
        </c:scaling>
        <c:delete val="0"/>
        <c:axPos val="l"/>
        <c:majorGridlines>
          <c:spPr>
            <a:ln w="12700">
              <a:solidFill>
                <a:schemeClr val="tx2"/>
              </a:solidFill>
              <a:prstDash val="sysDash"/>
            </a:ln>
          </c:spPr>
        </c:majorGridlines>
        <c:minorGridlines>
          <c:spPr>
            <a:ln>
              <a:solidFill>
                <a:schemeClr val="tx2">
                  <a:lumMod val="20000"/>
                  <a:lumOff val="80000"/>
                </a:schemeClr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>
                    <a:solidFill>
                      <a:schemeClr val="tx1"/>
                    </a:solidFill>
                  </a:defRPr>
                </a:pPr>
                <a:r>
                  <a:rPr lang="en-US">
                    <a:solidFill>
                      <a:schemeClr val="tx1"/>
                    </a:solidFill>
                  </a:rPr>
                  <a:t>dE/dX [MeV/(mg/cm2)]</a:t>
                </a:r>
                <a:endParaRPr lang="ja-JP">
                  <a:solidFill>
                    <a:schemeClr val="tx1"/>
                  </a:solidFill>
                </a:endParaRPr>
              </a:p>
            </c:rich>
          </c:tx>
          <c:layout>
            <c:manualLayout>
              <c:xMode val="edge"/>
              <c:yMode val="edge"/>
              <c:x val="9.3999580850872747E-2"/>
              <c:y val="0.18000134598559794"/>
            </c:manualLayout>
          </c:layout>
          <c:overlay val="0"/>
          <c:spPr>
            <a:solidFill>
              <a:schemeClr val="bg1"/>
            </a:solidFill>
          </c:spPr>
        </c:title>
        <c:numFmt formatCode="General" sourceLinked="0"/>
        <c:majorTickMark val="cross"/>
        <c:minorTickMark val="out"/>
        <c:tickLblPos val="nextTo"/>
        <c:spPr>
          <a:ln>
            <a:solidFill>
              <a:schemeClr val="tx2"/>
            </a:solidFill>
          </a:ln>
        </c:spPr>
        <c:txPr>
          <a:bodyPr/>
          <a:lstStyle/>
          <a:p>
            <a:pPr>
              <a:defRPr b="1">
                <a:solidFill>
                  <a:schemeClr val="tx1"/>
                </a:solidFill>
              </a:defRPr>
            </a:pPr>
            <a:endParaRPr lang="ja-JP"/>
          </a:p>
        </c:txPr>
        <c:crossAx val="639851632"/>
        <c:crosses val="autoZero"/>
        <c:crossBetween val="midCat"/>
      </c:valAx>
      <c:spPr>
        <a:noFill/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69436623653982465"/>
          <c:y val="4.2812810791813434E-2"/>
          <c:w val="0.24938594652854704"/>
          <c:h val="0.15493819682796098"/>
        </c:manualLayout>
      </c:layout>
      <c:overlay val="0"/>
      <c:spPr>
        <a:solidFill>
          <a:schemeClr val="bg1"/>
        </a:solidFill>
        <a:ln>
          <a:noFill/>
        </a:ln>
      </c:spPr>
    </c:legend>
    <c:plotVisOnly val="1"/>
    <c:dispBlanksAs val="gap"/>
    <c:showDLblsOverMax val="0"/>
  </c:chart>
  <c:spPr>
    <a:solidFill>
      <a:schemeClr val="bg1"/>
    </a:solidFill>
    <a:ln w="3175">
      <a:solidFill>
        <a:schemeClr val="tx1">
          <a:lumMod val="50000"/>
          <a:lumOff val="50000"/>
        </a:schemeClr>
      </a:solidFill>
    </a:ln>
  </c:spPr>
  <c:txPr>
    <a:bodyPr/>
    <a:lstStyle/>
    <a:p>
      <a:pPr>
        <a:defRPr baseline="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srim181Ta_EJ212!$P$5</c:f>
          <c:strCache>
            <c:ptCount val="1"/>
            <c:pt idx="0">
              <c:v>srim181Ta_EJ212</c:v>
            </c:pt>
          </c:strCache>
        </c:strRef>
      </c:tx>
      <c:layout>
        <c:manualLayout>
          <c:xMode val="edge"/>
          <c:yMode val="edge"/>
          <c:x val="0.10167170191339379"/>
          <c:y val="6.9135802469135796E-2"/>
        </c:manualLayout>
      </c:layout>
      <c:overlay val="1"/>
      <c:spPr>
        <a:solidFill>
          <a:schemeClr val="bg1"/>
        </a:solidFill>
        <a:ln>
          <a:solidFill>
            <a:srgbClr val="00B050"/>
          </a:solidFill>
        </a:ln>
      </c:spPr>
      <c:txPr>
        <a:bodyPr/>
        <a:lstStyle/>
        <a:p>
          <a:pPr>
            <a:defRPr sz="1200"/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5.0907058670898057E-2"/>
          <c:y val="4.1004378353659665E-2"/>
          <c:w val="0.89444707244294086"/>
          <c:h val="0.9081176241858655"/>
        </c:manualLayout>
      </c:layout>
      <c:scatterChart>
        <c:scatterStyle val="lineMarker"/>
        <c:varyColors val="0"/>
        <c:ser>
          <c:idx val="0"/>
          <c:order val="0"/>
          <c:tx>
            <c:v>Range</c:v>
          </c:tx>
          <c:spPr>
            <a:ln>
              <a:solidFill>
                <a:schemeClr val="tx1">
                  <a:lumMod val="50000"/>
                  <a:lumOff val="50000"/>
                </a:schemeClr>
              </a:solidFill>
            </a:ln>
          </c:spPr>
          <c:marker>
            <c:symbol val="circle"/>
            <c:size val="2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srim181Ta_EJ212!$D$20:$D$228</c:f>
              <c:numCache>
                <c:formatCode>0.00000</c:formatCode>
                <c:ptCount val="209"/>
                <c:pt idx="0">
                  <c:v>1.1049723756906078E-5</c:v>
                </c:pt>
                <c:pt idx="1">
                  <c:v>1.2430939226519336E-5</c:v>
                </c:pt>
                <c:pt idx="2">
                  <c:v>1.3812154696132597E-5</c:v>
                </c:pt>
                <c:pt idx="3">
                  <c:v>1.5193370165745856E-5</c:v>
                </c:pt>
                <c:pt idx="4">
                  <c:v>1.6574585635359117E-5</c:v>
                </c:pt>
                <c:pt idx="5">
                  <c:v>1.7955801104972374E-5</c:v>
                </c:pt>
                <c:pt idx="6">
                  <c:v>1.9337016574585635E-5</c:v>
                </c:pt>
                <c:pt idx="7">
                  <c:v>2.0718232044198896E-5</c:v>
                </c:pt>
                <c:pt idx="8">
                  <c:v>2.2099447513812157E-5</c:v>
                </c:pt>
                <c:pt idx="9">
                  <c:v>2.4861878453038672E-5</c:v>
                </c:pt>
                <c:pt idx="10">
                  <c:v>2.7624309392265193E-5</c:v>
                </c:pt>
                <c:pt idx="11">
                  <c:v>3.0386740331491712E-5</c:v>
                </c:pt>
                <c:pt idx="12">
                  <c:v>3.3149171270718233E-5</c:v>
                </c:pt>
                <c:pt idx="13">
                  <c:v>3.5911602209944748E-5</c:v>
                </c:pt>
                <c:pt idx="14">
                  <c:v>3.867403314917127E-5</c:v>
                </c:pt>
                <c:pt idx="15">
                  <c:v>4.4198895027624314E-5</c:v>
                </c:pt>
                <c:pt idx="16">
                  <c:v>4.9723756906077343E-5</c:v>
                </c:pt>
                <c:pt idx="17">
                  <c:v>5.5248618784530387E-5</c:v>
                </c:pt>
                <c:pt idx="18">
                  <c:v>6.0773480662983424E-5</c:v>
                </c:pt>
                <c:pt idx="19">
                  <c:v>6.6298342541436467E-5</c:v>
                </c:pt>
                <c:pt idx="20">
                  <c:v>7.1823204419889497E-5</c:v>
                </c:pt>
                <c:pt idx="21">
                  <c:v>7.734806629834254E-5</c:v>
                </c:pt>
                <c:pt idx="22">
                  <c:v>8.2872928176795584E-5</c:v>
                </c:pt>
                <c:pt idx="23">
                  <c:v>8.8397790055248627E-5</c:v>
                </c:pt>
                <c:pt idx="24">
                  <c:v>9.3922651933701671E-5</c:v>
                </c:pt>
                <c:pt idx="25">
                  <c:v>9.9447513812154687E-5</c:v>
                </c:pt>
                <c:pt idx="26">
                  <c:v>1.1049723756906077E-4</c:v>
                </c:pt>
                <c:pt idx="27">
                  <c:v>1.2430939226519336E-4</c:v>
                </c:pt>
                <c:pt idx="28">
                  <c:v>1.3812154696132598E-4</c:v>
                </c:pt>
                <c:pt idx="29">
                  <c:v>1.5193370165745857E-4</c:v>
                </c:pt>
                <c:pt idx="30">
                  <c:v>1.6574585635359117E-4</c:v>
                </c:pt>
                <c:pt idx="31">
                  <c:v>1.7955801104972376E-4</c:v>
                </c:pt>
                <c:pt idx="32">
                  <c:v>1.9337016574585638E-4</c:v>
                </c:pt>
                <c:pt idx="33">
                  <c:v>2.0718232044198895E-4</c:v>
                </c:pt>
                <c:pt idx="34">
                  <c:v>2.2099447513812155E-4</c:v>
                </c:pt>
                <c:pt idx="35">
                  <c:v>2.4861878453038671E-4</c:v>
                </c:pt>
                <c:pt idx="36">
                  <c:v>2.7624309392265195E-4</c:v>
                </c:pt>
                <c:pt idx="37">
                  <c:v>3.0386740331491714E-4</c:v>
                </c:pt>
                <c:pt idx="38">
                  <c:v>3.3149171270718233E-4</c:v>
                </c:pt>
                <c:pt idx="39">
                  <c:v>3.5911602209944752E-4</c:v>
                </c:pt>
                <c:pt idx="40">
                  <c:v>3.8674033149171277E-4</c:v>
                </c:pt>
                <c:pt idx="41">
                  <c:v>4.419889502762431E-4</c:v>
                </c:pt>
                <c:pt idx="42">
                  <c:v>4.9723756906077342E-4</c:v>
                </c:pt>
                <c:pt idx="43">
                  <c:v>5.5248618784530391E-4</c:v>
                </c:pt>
                <c:pt idx="44">
                  <c:v>6.0773480662983429E-4</c:v>
                </c:pt>
                <c:pt idx="45">
                  <c:v>6.6298342541436467E-4</c:v>
                </c:pt>
                <c:pt idx="46">
                  <c:v>7.1823204419889505E-4</c:v>
                </c:pt>
                <c:pt idx="47">
                  <c:v>7.7348066298342554E-4</c:v>
                </c:pt>
                <c:pt idx="48">
                  <c:v>8.2872928176795581E-4</c:v>
                </c:pt>
                <c:pt idx="49">
                  <c:v>8.8397790055248619E-4</c:v>
                </c:pt>
                <c:pt idx="50">
                  <c:v>9.3922651933701668E-4</c:v>
                </c:pt>
                <c:pt idx="51">
                  <c:v>9.9447513812154684E-4</c:v>
                </c:pt>
                <c:pt idx="52">
                  <c:v>1.1049723756906078E-3</c:v>
                </c:pt>
                <c:pt idx="53">
                  <c:v>1.2430939226519338E-3</c:v>
                </c:pt>
                <c:pt idx="54">
                  <c:v>1.3812154696132596E-3</c:v>
                </c:pt>
                <c:pt idx="55">
                  <c:v>1.5193370165745858E-3</c:v>
                </c:pt>
                <c:pt idx="56">
                  <c:v>1.6574585635359116E-3</c:v>
                </c:pt>
                <c:pt idx="57">
                  <c:v>1.7955801104972376E-3</c:v>
                </c:pt>
                <c:pt idx="58">
                  <c:v>1.9337016574585634E-3</c:v>
                </c:pt>
                <c:pt idx="59">
                  <c:v>2.0718232044198894E-3</c:v>
                </c:pt>
                <c:pt idx="60">
                  <c:v>2.2099447513812156E-3</c:v>
                </c:pt>
                <c:pt idx="61">
                  <c:v>2.4861878453038676E-3</c:v>
                </c:pt>
                <c:pt idx="62">
                  <c:v>2.7624309392265192E-3</c:v>
                </c:pt>
                <c:pt idx="63">
                  <c:v>3.0386740331491717E-3</c:v>
                </c:pt>
                <c:pt idx="64">
                  <c:v>3.3149171270718232E-3</c:v>
                </c:pt>
                <c:pt idx="65">
                  <c:v>3.5911602209944752E-3</c:v>
                </c:pt>
                <c:pt idx="66">
                  <c:v>3.8674033149171268E-3</c:v>
                </c:pt>
                <c:pt idx="67">
                  <c:v>4.4198895027624313E-3</c:v>
                </c:pt>
                <c:pt idx="68">
                  <c:v>4.9723756906077353E-3</c:v>
                </c:pt>
                <c:pt idx="69" formatCode="0.000">
                  <c:v>5.5248618784530384E-3</c:v>
                </c:pt>
                <c:pt idx="70" formatCode="0.000">
                  <c:v>6.0773480662983433E-3</c:v>
                </c:pt>
                <c:pt idx="71" formatCode="0.000">
                  <c:v>6.6298342541436465E-3</c:v>
                </c:pt>
                <c:pt idx="72" formatCode="0.000">
                  <c:v>7.1823204419889505E-3</c:v>
                </c:pt>
                <c:pt idx="73" formatCode="0.000">
                  <c:v>7.7348066298342536E-3</c:v>
                </c:pt>
                <c:pt idx="74" formatCode="0.000">
                  <c:v>8.2872928176795577E-3</c:v>
                </c:pt>
                <c:pt idx="75" formatCode="0.000">
                  <c:v>8.8397790055248626E-3</c:v>
                </c:pt>
                <c:pt idx="76" formatCode="0.000">
                  <c:v>9.3922651933701657E-3</c:v>
                </c:pt>
                <c:pt idx="77" formatCode="0.000">
                  <c:v>9.9447513812154706E-3</c:v>
                </c:pt>
                <c:pt idx="78" formatCode="0.000">
                  <c:v>1.1049723756906077E-2</c:v>
                </c:pt>
                <c:pt idx="79" formatCode="0.000">
                  <c:v>1.2430939226519336E-2</c:v>
                </c:pt>
                <c:pt idx="80" formatCode="0.000">
                  <c:v>1.3812154696132596E-2</c:v>
                </c:pt>
                <c:pt idx="81" formatCode="0.000">
                  <c:v>1.5193370165745856E-2</c:v>
                </c:pt>
                <c:pt idx="82" formatCode="0.000">
                  <c:v>1.6574585635359115E-2</c:v>
                </c:pt>
                <c:pt idx="83" formatCode="0.000">
                  <c:v>1.7955801104972375E-2</c:v>
                </c:pt>
                <c:pt idx="84" formatCode="0.000">
                  <c:v>1.9337016574585635E-2</c:v>
                </c:pt>
                <c:pt idx="85" formatCode="0.000">
                  <c:v>2.0718232044198894E-2</c:v>
                </c:pt>
                <c:pt idx="86" formatCode="0.000">
                  <c:v>2.2099447513812154E-2</c:v>
                </c:pt>
                <c:pt idx="87" formatCode="0.000">
                  <c:v>2.4861878453038673E-2</c:v>
                </c:pt>
                <c:pt idx="88" formatCode="0.000">
                  <c:v>2.7624309392265192E-2</c:v>
                </c:pt>
                <c:pt idx="89" formatCode="0.000">
                  <c:v>3.0386740331491711E-2</c:v>
                </c:pt>
                <c:pt idx="90" formatCode="0.000">
                  <c:v>3.3149171270718231E-2</c:v>
                </c:pt>
                <c:pt idx="91" formatCode="0.000">
                  <c:v>3.591160220994475E-2</c:v>
                </c:pt>
                <c:pt idx="92" formatCode="0.000">
                  <c:v>3.8674033149171269E-2</c:v>
                </c:pt>
                <c:pt idx="93" formatCode="0.000">
                  <c:v>4.4198895027624308E-2</c:v>
                </c:pt>
                <c:pt idx="94" formatCode="0.000">
                  <c:v>4.9723756906077346E-2</c:v>
                </c:pt>
                <c:pt idx="95" formatCode="0.000">
                  <c:v>5.5248618784530384E-2</c:v>
                </c:pt>
                <c:pt idx="96" formatCode="0.000">
                  <c:v>6.0773480662983423E-2</c:v>
                </c:pt>
                <c:pt idx="97" formatCode="0.000">
                  <c:v>6.6298342541436461E-2</c:v>
                </c:pt>
                <c:pt idx="98" formatCode="0.000">
                  <c:v>7.18232044198895E-2</c:v>
                </c:pt>
                <c:pt idx="99" formatCode="0.000">
                  <c:v>7.7348066298342538E-2</c:v>
                </c:pt>
                <c:pt idx="100" formatCode="0.000">
                  <c:v>8.2872928176795577E-2</c:v>
                </c:pt>
                <c:pt idx="101" formatCode="0.000">
                  <c:v>8.8397790055248615E-2</c:v>
                </c:pt>
                <c:pt idx="102" formatCode="0.000">
                  <c:v>9.3922651933701654E-2</c:v>
                </c:pt>
                <c:pt idx="103" formatCode="0.000">
                  <c:v>9.9447513812154692E-2</c:v>
                </c:pt>
                <c:pt idx="104" formatCode="0.000">
                  <c:v>0.11049723756906077</c:v>
                </c:pt>
                <c:pt idx="105" formatCode="0.000">
                  <c:v>0.12430939226519337</c:v>
                </c:pt>
                <c:pt idx="106" formatCode="0.000">
                  <c:v>0.13812154696132597</c:v>
                </c:pt>
                <c:pt idx="107" formatCode="0.000">
                  <c:v>0.15193370165745856</c:v>
                </c:pt>
                <c:pt idx="108" formatCode="0.000">
                  <c:v>0.16574585635359115</c:v>
                </c:pt>
                <c:pt idx="109" formatCode="0.000">
                  <c:v>0.17955801104972377</c:v>
                </c:pt>
                <c:pt idx="110" formatCode="0.000">
                  <c:v>0.19337016574585636</c:v>
                </c:pt>
                <c:pt idx="111" formatCode="0.000">
                  <c:v>0.20718232044198895</c:v>
                </c:pt>
                <c:pt idx="112" formatCode="0.000">
                  <c:v>0.22099447513812154</c:v>
                </c:pt>
                <c:pt idx="113" formatCode="0.000">
                  <c:v>0.24861878453038674</c:v>
                </c:pt>
                <c:pt idx="114" formatCode="0.000">
                  <c:v>0.27624309392265195</c:v>
                </c:pt>
                <c:pt idx="115" formatCode="0.000">
                  <c:v>0.30386740331491713</c:v>
                </c:pt>
                <c:pt idx="116" formatCode="0.000">
                  <c:v>0.33149171270718231</c:v>
                </c:pt>
                <c:pt idx="117" formatCode="0.000">
                  <c:v>0.35911602209944754</c:v>
                </c:pt>
                <c:pt idx="118" formatCode="0.000">
                  <c:v>0.38674033149171272</c:v>
                </c:pt>
                <c:pt idx="119" formatCode="0.000">
                  <c:v>0.44198895027624308</c:v>
                </c:pt>
                <c:pt idx="120" formatCode="0.000">
                  <c:v>0.49723756906077349</c:v>
                </c:pt>
                <c:pt idx="121" formatCode="0.000">
                  <c:v>0.5524861878453039</c:v>
                </c:pt>
                <c:pt idx="122" formatCode="0.000">
                  <c:v>0.60773480662983426</c:v>
                </c:pt>
                <c:pt idx="123" formatCode="0.000">
                  <c:v>0.66298342541436461</c:v>
                </c:pt>
                <c:pt idx="124" formatCode="0.000">
                  <c:v>0.71823204419889508</c:v>
                </c:pt>
                <c:pt idx="125" formatCode="0.000">
                  <c:v>0.77348066298342544</c:v>
                </c:pt>
                <c:pt idx="126" formatCode="0.000">
                  <c:v>0.82872928176795579</c:v>
                </c:pt>
                <c:pt idx="127" formatCode="0.000">
                  <c:v>0.88397790055248615</c:v>
                </c:pt>
                <c:pt idx="128" formatCode="0.000">
                  <c:v>0.93922651933701662</c:v>
                </c:pt>
                <c:pt idx="129" formatCode="0.000">
                  <c:v>0.99447513812154698</c:v>
                </c:pt>
                <c:pt idx="130" formatCode="0.000">
                  <c:v>1.1049723756906078</c:v>
                </c:pt>
                <c:pt idx="131" formatCode="0.000">
                  <c:v>1.2430939226519337</c:v>
                </c:pt>
                <c:pt idx="132" formatCode="0.000">
                  <c:v>1.3812154696132597</c:v>
                </c:pt>
                <c:pt idx="133" formatCode="0.000">
                  <c:v>1.5193370165745856</c:v>
                </c:pt>
                <c:pt idx="134" formatCode="0.000">
                  <c:v>1.6574585635359116</c:v>
                </c:pt>
                <c:pt idx="135" formatCode="0.000">
                  <c:v>1.7955801104972375</c:v>
                </c:pt>
                <c:pt idx="136" formatCode="0.000">
                  <c:v>1.9337016574585635</c:v>
                </c:pt>
                <c:pt idx="137" formatCode="0.000">
                  <c:v>2.0718232044198897</c:v>
                </c:pt>
                <c:pt idx="138" formatCode="0.000">
                  <c:v>2.2099447513812156</c:v>
                </c:pt>
                <c:pt idx="139" formatCode="0.000">
                  <c:v>2.4861878453038675</c:v>
                </c:pt>
                <c:pt idx="140" formatCode="0.000">
                  <c:v>2.7624309392265194</c:v>
                </c:pt>
                <c:pt idx="141" formatCode="0.000">
                  <c:v>3.0386740331491713</c:v>
                </c:pt>
                <c:pt idx="142" formatCode="0.000">
                  <c:v>3.3149171270718232</c:v>
                </c:pt>
                <c:pt idx="143" formatCode="0.000">
                  <c:v>3.5911602209944751</c:v>
                </c:pt>
                <c:pt idx="144" formatCode="0.000">
                  <c:v>3.867403314917127</c:v>
                </c:pt>
                <c:pt idx="145" formatCode="0.000">
                  <c:v>4.4198895027624312</c:v>
                </c:pt>
                <c:pt idx="146" formatCode="0.000">
                  <c:v>4.972375690607735</c:v>
                </c:pt>
                <c:pt idx="147" formatCode="0.000">
                  <c:v>5.5248618784530388</c:v>
                </c:pt>
                <c:pt idx="148" formatCode="0.000">
                  <c:v>6.0773480662983426</c:v>
                </c:pt>
                <c:pt idx="149" formatCode="0.000">
                  <c:v>6.6298342541436464</c:v>
                </c:pt>
                <c:pt idx="150" formatCode="0.000">
                  <c:v>7.1823204419889501</c:v>
                </c:pt>
                <c:pt idx="151" formatCode="0.000">
                  <c:v>7.7348066298342539</c:v>
                </c:pt>
                <c:pt idx="152" formatCode="0.000">
                  <c:v>8.2872928176795586</c:v>
                </c:pt>
                <c:pt idx="153" formatCode="0.000">
                  <c:v>8.8397790055248624</c:v>
                </c:pt>
                <c:pt idx="154" formatCode="0.000">
                  <c:v>9.3922651933701662</c:v>
                </c:pt>
                <c:pt idx="155" formatCode="0.000">
                  <c:v>9.94475138121547</c:v>
                </c:pt>
                <c:pt idx="156" formatCode="0.000">
                  <c:v>11.049723756906078</c:v>
                </c:pt>
                <c:pt idx="157" formatCode="0.000">
                  <c:v>12.430939226519337</c:v>
                </c:pt>
                <c:pt idx="158" formatCode="0.000">
                  <c:v>13.812154696132596</c:v>
                </c:pt>
                <c:pt idx="159" formatCode="0.000">
                  <c:v>15.193370165745856</c:v>
                </c:pt>
                <c:pt idx="160" formatCode="0.000">
                  <c:v>16.574585635359117</c:v>
                </c:pt>
                <c:pt idx="161" formatCode="0.000">
                  <c:v>17.955801104972377</c:v>
                </c:pt>
                <c:pt idx="162" formatCode="0.000">
                  <c:v>19.337016574585636</c:v>
                </c:pt>
                <c:pt idx="163" formatCode="0.000">
                  <c:v>20.718232044198896</c:v>
                </c:pt>
                <c:pt idx="164" formatCode="0.000">
                  <c:v>22.099447513812155</c:v>
                </c:pt>
                <c:pt idx="165" formatCode="0.000">
                  <c:v>24.861878453038674</c:v>
                </c:pt>
                <c:pt idx="166" formatCode="0.000">
                  <c:v>27.624309392265193</c:v>
                </c:pt>
                <c:pt idx="167" formatCode="0.000">
                  <c:v>30.386740331491712</c:v>
                </c:pt>
                <c:pt idx="168" formatCode="0.000">
                  <c:v>33.149171270718234</c:v>
                </c:pt>
                <c:pt idx="169" formatCode="0.000">
                  <c:v>35.911602209944753</c:v>
                </c:pt>
                <c:pt idx="170" formatCode="0.000">
                  <c:v>38.674033149171272</c:v>
                </c:pt>
                <c:pt idx="171" formatCode="0.000">
                  <c:v>44.19889502762431</c:v>
                </c:pt>
                <c:pt idx="172" formatCode="0.000">
                  <c:v>49.723756906077348</c:v>
                </c:pt>
                <c:pt idx="173" formatCode="0.000">
                  <c:v>55.248618784530386</c:v>
                </c:pt>
                <c:pt idx="174" formatCode="0.000">
                  <c:v>60.773480662983424</c:v>
                </c:pt>
                <c:pt idx="175" formatCode="0.000">
                  <c:v>66.298342541436469</c:v>
                </c:pt>
                <c:pt idx="176" formatCode="0.000">
                  <c:v>71.823204419889507</c:v>
                </c:pt>
                <c:pt idx="177" formatCode="0.000">
                  <c:v>77.348066298342545</c:v>
                </c:pt>
                <c:pt idx="178" formatCode="0.000">
                  <c:v>82.872928176795583</c:v>
                </c:pt>
                <c:pt idx="179" formatCode="0.000">
                  <c:v>88.39779005524862</c:v>
                </c:pt>
                <c:pt idx="180" formatCode="0.000">
                  <c:v>93.922651933701658</c:v>
                </c:pt>
                <c:pt idx="181" formatCode="0.000">
                  <c:v>99.447513812154696</c:v>
                </c:pt>
                <c:pt idx="182" formatCode="0.000">
                  <c:v>110.49723756906077</c:v>
                </c:pt>
                <c:pt idx="183" formatCode="0.000">
                  <c:v>124.30939226519337</c:v>
                </c:pt>
                <c:pt idx="184" formatCode="0.000">
                  <c:v>138.12154696132598</c:v>
                </c:pt>
                <c:pt idx="185" formatCode="0.000">
                  <c:v>151.93370165745856</c:v>
                </c:pt>
                <c:pt idx="186" formatCode="0.000">
                  <c:v>165.74585635359117</c:v>
                </c:pt>
                <c:pt idx="187" formatCode="0.000">
                  <c:v>179.55801104972375</c:v>
                </c:pt>
                <c:pt idx="188" formatCode="0.000">
                  <c:v>193.37016574585635</c:v>
                </c:pt>
                <c:pt idx="189" formatCode="0.000">
                  <c:v>207.18232044198896</c:v>
                </c:pt>
                <c:pt idx="190" formatCode="0.000">
                  <c:v>220.99447513812154</c:v>
                </c:pt>
                <c:pt idx="191" formatCode="0.000">
                  <c:v>248.61878453038673</c:v>
                </c:pt>
                <c:pt idx="192" formatCode="0.000">
                  <c:v>276.24309392265195</c:v>
                </c:pt>
                <c:pt idx="193" formatCode="0.000">
                  <c:v>303.86740331491711</c:v>
                </c:pt>
                <c:pt idx="194" formatCode="0.000">
                  <c:v>331.49171270718233</c:v>
                </c:pt>
                <c:pt idx="195" formatCode="0.000">
                  <c:v>359.11602209944749</c:v>
                </c:pt>
                <c:pt idx="196" formatCode="0.000">
                  <c:v>386.74033149171271</c:v>
                </c:pt>
                <c:pt idx="197" formatCode="0.000">
                  <c:v>441.98895027624309</c:v>
                </c:pt>
                <c:pt idx="198" formatCode="0.000">
                  <c:v>497.23756906077347</c:v>
                </c:pt>
                <c:pt idx="199" formatCode="0.000">
                  <c:v>552.4861878453039</c:v>
                </c:pt>
                <c:pt idx="200" formatCode="0.000">
                  <c:v>607.73480662983422</c:v>
                </c:pt>
                <c:pt idx="201" formatCode="0.000">
                  <c:v>662.98342541436466</c:v>
                </c:pt>
                <c:pt idx="202" formatCode="0.000">
                  <c:v>718.23204419889498</c:v>
                </c:pt>
                <c:pt idx="203" formatCode="0.000">
                  <c:v>773.48066298342542</c:v>
                </c:pt>
                <c:pt idx="204" formatCode="0.000">
                  <c:v>828.72928176795585</c:v>
                </c:pt>
                <c:pt idx="205" formatCode="0.000">
                  <c:v>883.97790055248618</c:v>
                </c:pt>
                <c:pt idx="206" formatCode="0.000">
                  <c:v>939.22651933701661</c:v>
                </c:pt>
                <c:pt idx="207" formatCode="0.000">
                  <c:v>994.47513812154693</c:v>
                </c:pt>
                <c:pt idx="208" formatCode="0.000">
                  <c:v>1000</c:v>
                </c:pt>
              </c:numCache>
            </c:numRef>
          </c:xVal>
          <c:yVal>
            <c:numRef>
              <c:f>srim181Ta_EJ212!$J$20:$J$228</c:f>
              <c:numCache>
                <c:formatCode>0.000</c:formatCode>
                <c:ptCount val="209"/>
                <c:pt idx="0">
                  <c:v>1.0499999999999999E-2</c:v>
                </c:pt>
                <c:pt idx="1">
                  <c:v>1.11E-2</c:v>
                </c:pt>
                <c:pt idx="2">
                  <c:v>1.1600000000000001E-2</c:v>
                </c:pt>
                <c:pt idx="3">
                  <c:v>1.21E-2</c:v>
                </c:pt>
                <c:pt idx="4">
                  <c:v>1.2500000000000001E-2</c:v>
                </c:pt>
                <c:pt idx="5">
                  <c:v>1.3000000000000001E-2</c:v>
                </c:pt>
                <c:pt idx="6">
                  <c:v>1.34E-2</c:v>
                </c:pt>
                <c:pt idx="7">
                  <c:v>1.3900000000000001E-2</c:v>
                </c:pt>
                <c:pt idx="8">
                  <c:v>1.4299999999999998E-2</c:v>
                </c:pt>
                <c:pt idx="9">
                  <c:v>1.5099999999999999E-2</c:v>
                </c:pt>
                <c:pt idx="10">
                  <c:v>1.5800000000000002E-2</c:v>
                </c:pt>
                <c:pt idx="11">
                  <c:v>1.66E-2</c:v>
                </c:pt>
                <c:pt idx="12">
                  <c:v>1.72E-2</c:v>
                </c:pt>
                <c:pt idx="13">
                  <c:v>1.7899999999999999E-2</c:v>
                </c:pt>
                <c:pt idx="14">
                  <c:v>1.8599999999999998E-2</c:v>
                </c:pt>
                <c:pt idx="15">
                  <c:v>1.9800000000000002E-2</c:v>
                </c:pt>
                <c:pt idx="16">
                  <c:v>2.0999999999999998E-2</c:v>
                </c:pt>
                <c:pt idx="17">
                  <c:v>2.2100000000000002E-2</c:v>
                </c:pt>
                <c:pt idx="18">
                  <c:v>2.3200000000000002E-2</c:v>
                </c:pt>
                <c:pt idx="19">
                  <c:v>2.4199999999999999E-2</c:v>
                </c:pt>
                <c:pt idx="20">
                  <c:v>2.52E-2</c:v>
                </c:pt>
                <c:pt idx="21">
                  <c:v>2.6200000000000001E-2</c:v>
                </c:pt>
                <c:pt idx="22">
                  <c:v>2.7200000000000002E-2</c:v>
                </c:pt>
                <c:pt idx="23">
                  <c:v>2.8100000000000003E-2</c:v>
                </c:pt>
                <c:pt idx="24">
                  <c:v>2.8999999999999998E-2</c:v>
                </c:pt>
                <c:pt idx="25">
                  <c:v>2.9899999999999999E-2</c:v>
                </c:pt>
                <c:pt idx="26">
                  <c:v>3.1699999999999999E-2</c:v>
                </c:pt>
                <c:pt idx="27">
                  <c:v>3.3800000000000004E-2</c:v>
                </c:pt>
                <c:pt idx="28">
                  <c:v>3.5799999999999998E-2</c:v>
                </c:pt>
                <c:pt idx="29">
                  <c:v>3.78E-2</c:v>
                </c:pt>
                <c:pt idx="30">
                  <c:v>3.9699999999999999E-2</c:v>
                </c:pt>
                <c:pt idx="31">
                  <c:v>4.1499999999999995E-2</c:v>
                </c:pt>
                <c:pt idx="32">
                  <c:v>4.3299999999999998E-2</c:v>
                </c:pt>
                <c:pt idx="33">
                  <c:v>4.5100000000000001E-2</c:v>
                </c:pt>
                <c:pt idx="34">
                  <c:v>4.6800000000000001E-2</c:v>
                </c:pt>
                <c:pt idx="35">
                  <c:v>5.0200000000000002E-2</c:v>
                </c:pt>
                <c:pt idx="36">
                  <c:v>5.3500000000000006E-2</c:v>
                </c:pt>
                <c:pt idx="37">
                  <c:v>5.6699999999999993E-2</c:v>
                </c:pt>
                <c:pt idx="38">
                  <c:v>5.9799999999999999E-2</c:v>
                </c:pt>
                <c:pt idx="39">
                  <c:v>6.2899999999999998E-2</c:v>
                </c:pt>
                <c:pt idx="40">
                  <c:v>6.59E-2</c:v>
                </c:pt>
                <c:pt idx="41">
                  <c:v>7.17E-2</c:v>
                </c:pt>
                <c:pt idx="42">
                  <c:v>7.7399999999999997E-2</c:v>
                </c:pt>
                <c:pt idx="43">
                  <c:v>8.299999999999999E-2</c:v>
                </c:pt>
                <c:pt idx="44">
                  <c:v>8.8400000000000006E-2</c:v>
                </c:pt>
                <c:pt idx="45">
                  <c:v>9.3799999999999994E-2</c:v>
                </c:pt>
                <c:pt idx="46">
                  <c:v>9.9000000000000005E-2</c:v>
                </c:pt>
                <c:pt idx="47">
                  <c:v>0.1042</c:v>
                </c:pt>
                <c:pt idx="48">
                  <c:v>0.10940000000000001</c:v>
                </c:pt>
                <c:pt idx="49">
                  <c:v>0.11439999999999999</c:v>
                </c:pt>
                <c:pt idx="50">
                  <c:v>0.11950000000000001</c:v>
                </c:pt>
                <c:pt idx="51">
                  <c:v>0.1244</c:v>
                </c:pt>
                <c:pt idx="52">
                  <c:v>0.13420000000000001</c:v>
                </c:pt>
                <c:pt idx="53">
                  <c:v>0.14630000000000001</c:v>
                </c:pt>
                <c:pt idx="54">
                  <c:v>0.15820000000000001</c:v>
                </c:pt>
                <c:pt idx="55">
                  <c:v>0.16999999999999998</c:v>
                </c:pt>
                <c:pt idx="56">
                  <c:v>0.1817</c:v>
                </c:pt>
                <c:pt idx="57">
                  <c:v>0.19319999999999998</c:v>
                </c:pt>
                <c:pt idx="58">
                  <c:v>0.20470000000000002</c:v>
                </c:pt>
                <c:pt idx="59">
                  <c:v>0.21600000000000003</c:v>
                </c:pt>
                <c:pt idx="60">
                  <c:v>0.2273</c:v>
                </c:pt>
                <c:pt idx="61">
                  <c:v>0.2495</c:v>
                </c:pt>
                <c:pt idx="62">
                  <c:v>0.2717</c:v>
                </c:pt>
                <c:pt idx="63">
                  <c:v>0.29380000000000001</c:v>
                </c:pt>
                <c:pt idx="64">
                  <c:v>0.31609999999999999</c:v>
                </c:pt>
                <c:pt idx="65">
                  <c:v>0.33839999999999998</c:v>
                </c:pt>
                <c:pt idx="66">
                  <c:v>0.36080000000000001</c:v>
                </c:pt>
                <c:pt idx="67">
                  <c:v>0.40579999999999999</c:v>
                </c:pt>
                <c:pt idx="68">
                  <c:v>0.45099999999999996</c:v>
                </c:pt>
                <c:pt idx="69">
                  <c:v>0.49630000000000002</c:v>
                </c:pt>
                <c:pt idx="70">
                  <c:v>0.54160000000000008</c:v>
                </c:pt>
                <c:pt idx="71">
                  <c:v>0.58679999999999999</c:v>
                </c:pt>
                <c:pt idx="72">
                  <c:v>0.63190000000000002</c:v>
                </c:pt>
                <c:pt idx="73">
                  <c:v>0.67679999999999996</c:v>
                </c:pt>
                <c:pt idx="74">
                  <c:v>0.72170000000000001</c:v>
                </c:pt>
                <c:pt idx="75">
                  <c:v>0.76649999999999996</c:v>
                </c:pt>
                <c:pt idx="76">
                  <c:v>0.81110000000000004</c:v>
                </c:pt>
                <c:pt idx="77">
                  <c:v>0.85570000000000002</c:v>
                </c:pt>
                <c:pt idx="78">
                  <c:v>0.94469999999999987</c:v>
                </c:pt>
                <c:pt idx="79" formatCode="0.00">
                  <c:v>1.06</c:v>
                </c:pt>
                <c:pt idx="80" formatCode="0.00">
                  <c:v>1.17</c:v>
                </c:pt>
                <c:pt idx="81" formatCode="0.00">
                  <c:v>1.28</c:v>
                </c:pt>
                <c:pt idx="82" formatCode="0.00">
                  <c:v>1.39</c:v>
                </c:pt>
                <c:pt idx="83" formatCode="0.00">
                  <c:v>1.5</c:v>
                </c:pt>
                <c:pt idx="84" formatCode="0.00">
                  <c:v>1.62</c:v>
                </c:pt>
                <c:pt idx="85" formatCode="0.00">
                  <c:v>1.73</c:v>
                </c:pt>
                <c:pt idx="86" formatCode="0.00">
                  <c:v>1.85</c:v>
                </c:pt>
                <c:pt idx="87" formatCode="0.00">
                  <c:v>2.08</c:v>
                </c:pt>
                <c:pt idx="88" formatCode="0.00">
                  <c:v>2.31</c:v>
                </c:pt>
                <c:pt idx="89" formatCode="0.00">
                  <c:v>2.54</c:v>
                </c:pt>
                <c:pt idx="90" formatCode="0.00">
                  <c:v>2.78</c:v>
                </c:pt>
                <c:pt idx="91" formatCode="0.00">
                  <c:v>3.01</c:v>
                </c:pt>
                <c:pt idx="92" formatCode="0.00">
                  <c:v>3.25</c:v>
                </c:pt>
                <c:pt idx="93" formatCode="0.00">
                  <c:v>3.71</c:v>
                </c:pt>
                <c:pt idx="94" formatCode="0.00">
                  <c:v>4.17</c:v>
                </c:pt>
                <c:pt idx="95" formatCode="0.00">
                  <c:v>4.63</c:v>
                </c:pt>
                <c:pt idx="96" formatCode="0.00">
                  <c:v>5.07</c:v>
                </c:pt>
                <c:pt idx="97" formatCode="0.00">
                  <c:v>5.49</c:v>
                </c:pt>
                <c:pt idx="98" formatCode="0.00">
                  <c:v>5.91</c:v>
                </c:pt>
                <c:pt idx="99" formatCode="0.00">
                  <c:v>6.31</c:v>
                </c:pt>
                <c:pt idx="100" formatCode="0.00">
                  <c:v>6.7</c:v>
                </c:pt>
                <c:pt idx="101" formatCode="0.00">
                  <c:v>7.07</c:v>
                </c:pt>
                <c:pt idx="102" formatCode="0.00">
                  <c:v>7.43</c:v>
                </c:pt>
                <c:pt idx="103" formatCode="0.00">
                  <c:v>7.78</c:v>
                </c:pt>
                <c:pt idx="104" formatCode="0.00">
                  <c:v>8.44</c:v>
                </c:pt>
                <c:pt idx="105" formatCode="0.00">
                  <c:v>9.1999999999999993</c:v>
                </c:pt>
                <c:pt idx="106" formatCode="0.00">
                  <c:v>9.91</c:v>
                </c:pt>
                <c:pt idx="107" formatCode="0.00">
                  <c:v>10.56</c:v>
                </c:pt>
                <c:pt idx="108" formatCode="0.00">
                  <c:v>11.17</c:v>
                </c:pt>
                <c:pt idx="109" formatCode="0.00">
                  <c:v>11.74</c:v>
                </c:pt>
                <c:pt idx="110" formatCode="0.00">
                  <c:v>12.28</c:v>
                </c:pt>
                <c:pt idx="111" formatCode="0.00">
                  <c:v>12.8</c:v>
                </c:pt>
                <c:pt idx="112" formatCode="0.00">
                  <c:v>13.29</c:v>
                </c:pt>
                <c:pt idx="113" formatCode="0.00">
                  <c:v>14.2</c:v>
                </c:pt>
                <c:pt idx="114" formatCode="0.00">
                  <c:v>15.05</c:v>
                </c:pt>
                <c:pt idx="115" formatCode="0.00">
                  <c:v>15.84</c:v>
                </c:pt>
                <c:pt idx="116" formatCode="0.00">
                  <c:v>16.579999999999998</c:v>
                </c:pt>
                <c:pt idx="117" formatCode="0.00">
                  <c:v>17.29</c:v>
                </c:pt>
                <c:pt idx="118" formatCode="0.00">
                  <c:v>17.96</c:v>
                </c:pt>
                <c:pt idx="119" formatCode="0.00">
                  <c:v>19.23</c:v>
                </c:pt>
                <c:pt idx="120" formatCode="0.00">
                  <c:v>20.399999999999999</c:v>
                </c:pt>
                <c:pt idx="121" formatCode="0.00">
                  <c:v>21.52</c:v>
                </c:pt>
                <c:pt idx="122" formatCode="0.00">
                  <c:v>22.58</c:v>
                </c:pt>
                <c:pt idx="123" formatCode="0.00">
                  <c:v>23.59</c:v>
                </c:pt>
                <c:pt idx="124" formatCode="0.00">
                  <c:v>24.58</c:v>
                </c:pt>
                <c:pt idx="125" formatCode="0.00">
                  <c:v>25.53</c:v>
                </c:pt>
                <c:pt idx="126" formatCode="0.00">
                  <c:v>26.46</c:v>
                </c:pt>
                <c:pt idx="127" formatCode="0.00">
                  <c:v>27.37</c:v>
                </c:pt>
                <c:pt idx="128" formatCode="0.00">
                  <c:v>28.27</c:v>
                </c:pt>
                <c:pt idx="129" formatCode="0.00">
                  <c:v>29.15</c:v>
                </c:pt>
                <c:pt idx="130" formatCode="0.00">
                  <c:v>30.88</c:v>
                </c:pt>
                <c:pt idx="131" formatCode="0.00">
                  <c:v>32.99</c:v>
                </c:pt>
                <c:pt idx="132" formatCode="0.00">
                  <c:v>35.06</c:v>
                </c:pt>
                <c:pt idx="133" formatCode="0.00">
                  <c:v>37.1</c:v>
                </c:pt>
                <c:pt idx="134" formatCode="0.00">
                  <c:v>39.130000000000003</c:v>
                </c:pt>
                <c:pt idx="135" formatCode="0.00">
                  <c:v>41.14</c:v>
                </c:pt>
                <c:pt idx="136" formatCode="0.00">
                  <c:v>43.15</c:v>
                </c:pt>
                <c:pt idx="137" formatCode="0.00">
                  <c:v>45.14</c:v>
                </c:pt>
                <c:pt idx="138" formatCode="0.00">
                  <c:v>47.12</c:v>
                </c:pt>
                <c:pt idx="139" formatCode="0.00">
                  <c:v>51.05</c:v>
                </c:pt>
                <c:pt idx="140" formatCode="0.00">
                  <c:v>54.98</c:v>
                </c:pt>
                <c:pt idx="141" formatCode="0.00">
                  <c:v>58.93</c:v>
                </c:pt>
                <c:pt idx="142" formatCode="0.00">
                  <c:v>62.9</c:v>
                </c:pt>
                <c:pt idx="143" formatCode="0.00">
                  <c:v>66.900000000000006</c:v>
                </c:pt>
                <c:pt idx="144" formatCode="0.00">
                  <c:v>70.930000000000007</c:v>
                </c:pt>
                <c:pt idx="145" formatCode="0.00">
                  <c:v>79.069999999999993</c:v>
                </c:pt>
                <c:pt idx="146" formatCode="0.00">
                  <c:v>87.35</c:v>
                </c:pt>
                <c:pt idx="147" formatCode="0.00">
                  <c:v>95.76</c:v>
                </c:pt>
                <c:pt idx="148" formatCode="0.00">
                  <c:v>104.3</c:v>
                </c:pt>
                <c:pt idx="149" formatCode="0.00">
                  <c:v>112.98</c:v>
                </c:pt>
                <c:pt idx="150" formatCode="0.00">
                  <c:v>121.8</c:v>
                </c:pt>
                <c:pt idx="151" formatCode="0.00">
                  <c:v>130.76</c:v>
                </c:pt>
                <c:pt idx="152" formatCode="0.00">
                  <c:v>139.85</c:v>
                </c:pt>
                <c:pt idx="153" formatCode="0.00">
                  <c:v>149.08000000000001</c:v>
                </c:pt>
                <c:pt idx="154" formatCode="0.00">
                  <c:v>158.44</c:v>
                </c:pt>
                <c:pt idx="155" formatCode="0.00">
                  <c:v>167.93</c:v>
                </c:pt>
                <c:pt idx="156" formatCode="0.00">
                  <c:v>187.31</c:v>
                </c:pt>
                <c:pt idx="157" formatCode="0.00">
                  <c:v>212.25</c:v>
                </c:pt>
                <c:pt idx="158" formatCode="0.00">
                  <c:v>237.95</c:v>
                </c:pt>
                <c:pt idx="159" formatCode="0.00">
                  <c:v>264.41000000000003</c:v>
                </c:pt>
                <c:pt idx="160" formatCode="0.00">
                  <c:v>291.61</c:v>
                </c:pt>
                <c:pt idx="161" formatCode="0.00">
                  <c:v>319.52</c:v>
                </c:pt>
                <c:pt idx="162" formatCode="0.00">
                  <c:v>348.15</c:v>
                </c:pt>
                <c:pt idx="163" formatCode="0.00">
                  <c:v>377.49</c:v>
                </c:pt>
                <c:pt idx="164" formatCode="0.00">
                  <c:v>407.55</c:v>
                </c:pt>
                <c:pt idx="165" formatCode="0.00">
                  <c:v>469.85</c:v>
                </c:pt>
                <c:pt idx="166" formatCode="0.00">
                  <c:v>535.20000000000005</c:v>
                </c:pt>
                <c:pt idx="167" formatCode="0.00">
                  <c:v>603.82000000000005</c:v>
                </c:pt>
                <c:pt idx="168" formatCode="0.00">
                  <c:v>675.83</c:v>
                </c:pt>
                <c:pt idx="169" formatCode="0.00">
                  <c:v>751.2</c:v>
                </c:pt>
                <c:pt idx="170" formatCode="0.00">
                  <c:v>829.88</c:v>
                </c:pt>
                <c:pt idx="171" formatCode="0.00">
                  <c:v>996.95</c:v>
                </c:pt>
                <c:pt idx="172" formatCode="0.0">
                  <c:v>1180</c:v>
                </c:pt>
                <c:pt idx="173" formatCode="0.0">
                  <c:v>1370</c:v>
                </c:pt>
                <c:pt idx="174" formatCode="0.0">
                  <c:v>1570</c:v>
                </c:pt>
                <c:pt idx="175" formatCode="0.0">
                  <c:v>1790</c:v>
                </c:pt>
                <c:pt idx="176" formatCode="0.0">
                  <c:v>2020</c:v>
                </c:pt>
                <c:pt idx="177" formatCode="0.0">
                  <c:v>2260</c:v>
                </c:pt>
                <c:pt idx="178" formatCode="0.0">
                  <c:v>2510</c:v>
                </c:pt>
                <c:pt idx="179" formatCode="0.0">
                  <c:v>2770</c:v>
                </c:pt>
                <c:pt idx="180" formatCode="0.0">
                  <c:v>3040</c:v>
                </c:pt>
                <c:pt idx="181" formatCode="0.0">
                  <c:v>3320</c:v>
                </c:pt>
                <c:pt idx="182" formatCode="0.0">
                  <c:v>3920</c:v>
                </c:pt>
                <c:pt idx="183" formatCode="0.0">
                  <c:v>4710</c:v>
                </c:pt>
                <c:pt idx="184" formatCode="0.0">
                  <c:v>5570</c:v>
                </c:pt>
                <c:pt idx="185" formatCode="0.0">
                  <c:v>6480</c:v>
                </c:pt>
                <c:pt idx="186" formatCode="0.0">
                  <c:v>7440</c:v>
                </c:pt>
                <c:pt idx="187" formatCode="0.0">
                  <c:v>8460</c:v>
                </c:pt>
                <c:pt idx="188" formatCode="0.0">
                  <c:v>9520</c:v>
                </c:pt>
                <c:pt idx="189" formatCode="0.0">
                  <c:v>10620</c:v>
                </c:pt>
                <c:pt idx="190" formatCode="0.0">
                  <c:v>11780</c:v>
                </c:pt>
                <c:pt idx="191" formatCode="0.0">
                  <c:v>14200</c:v>
                </c:pt>
                <c:pt idx="192" formatCode="0.0">
                  <c:v>16780</c:v>
                </c:pt>
                <c:pt idx="193" formatCode="0.0">
                  <c:v>19500</c:v>
                </c:pt>
                <c:pt idx="194" formatCode="0.0">
                  <c:v>22360</c:v>
                </c:pt>
                <c:pt idx="195" formatCode="0.0">
                  <c:v>25340</c:v>
                </c:pt>
                <c:pt idx="196" formatCode="0.0">
                  <c:v>28440</c:v>
                </c:pt>
                <c:pt idx="197" formatCode="0.0">
                  <c:v>34930</c:v>
                </c:pt>
                <c:pt idx="198" formatCode="0.0">
                  <c:v>41800</c:v>
                </c:pt>
                <c:pt idx="199" formatCode="0.0">
                  <c:v>48980</c:v>
                </c:pt>
                <c:pt idx="200" formatCode="0.0">
                  <c:v>56440</c:v>
                </c:pt>
                <c:pt idx="201" formatCode="0.0">
                  <c:v>64140</c:v>
                </c:pt>
                <c:pt idx="202" formatCode="0.0">
                  <c:v>72060</c:v>
                </c:pt>
                <c:pt idx="203" formatCode="0.0">
                  <c:v>80160</c:v>
                </c:pt>
                <c:pt idx="204" formatCode="0.0">
                  <c:v>88440</c:v>
                </c:pt>
                <c:pt idx="205" formatCode="0.0">
                  <c:v>96850</c:v>
                </c:pt>
                <c:pt idx="206" formatCode="0.0">
                  <c:v>105400</c:v>
                </c:pt>
                <c:pt idx="207" formatCode="0.0">
                  <c:v>114070</c:v>
                </c:pt>
                <c:pt idx="208" formatCode="0.0">
                  <c:v>114940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4D43-49AC-A337-3F7458C46B59}"/>
            </c:ext>
          </c:extLst>
        </c:ser>
        <c:ser>
          <c:idx val="1"/>
          <c:order val="1"/>
          <c:tx>
            <c:v>Stragg. Long</c:v>
          </c:tx>
          <c:spPr>
            <a:ln>
              <a:solidFill>
                <a:srgbClr val="0000FF"/>
              </a:solidFill>
            </a:ln>
          </c:spPr>
          <c:marker>
            <c:symbol val="none"/>
          </c:marker>
          <c:xVal>
            <c:numRef>
              <c:f>srim181Ta_EJ212!$D$20:$D$228</c:f>
              <c:numCache>
                <c:formatCode>0.00000</c:formatCode>
                <c:ptCount val="209"/>
                <c:pt idx="0">
                  <c:v>1.1049723756906078E-5</c:v>
                </c:pt>
                <c:pt idx="1">
                  <c:v>1.2430939226519336E-5</c:v>
                </c:pt>
                <c:pt idx="2">
                  <c:v>1.3812154696132597E-5</c:v>
                </c:pt>
                <c:pt idx="3">
                  <c:v>1.5193370165745856E-5</c:v>
                </c:pt>
                <c:pt idx="4">
                  <c:v>1.6574585635359117E-5</c:v>
                </c:pt>
                <c:pt idx="5">
                  <c:v>1.7955801104972374E-5</c:v>
                </c:pt>
                <c:pt idx="6">
                  <c:v>1.9337016574585635E-5</c:v>
                </c:pt>
                <c:pt idx="7">
                  <c:v>2.0718232044198896E-5</c:v>
                </c:pt>
                <c:pt idx="8">
                  <c:v>2.2099447513812157E-5</c:v>
                </c:pt>
                <c:pt idx="9">
                  <c:v>2.4861878453038672E-5</c:v>
                </c:pt>
                <c:pt idx="10">
                  <c:v>2.7624309392265193E-5</c:v>
                </c:pt>
                <c:pt idx="11">
                  <c:v>3.0386740331491712E-5</c:v>
                </c:pt>
                <c:pt idx="12">
                  <c:v>3.3149171270718233E-5</c:v>
                </c:pt>
                <c:pt idx="13">
                  <c:v>3.5911602209944748E-5</c:v>
                </c:pt>
                <c:pt idx="14">
                  <c:v>3.867403314917127E-5</c:v>
                </c:pt>
                <c:pt idx="15">
                  <c:v>4.4198895027624314E-5</c:v>
                </c:pt>
                <c:pt idx="16">
                  <c:v>4.9723756906077343E-5</c:v>
                </c:pt>
                <c:pt idx="17">
                  <c:v>5.5248618784530387E-5</c:v>
                </c:pt>
                <c:pt idx="18">
                  <c:v>6.0773480662983424E-5</c:v>
                </c:pt>
                <c:pt idx="19">
                  <c:v>6.6298342541436467E-5</c:v>
                </c:pt>
                <c:pt idx="20">
                  <c:v>7.1823204419889497E-5</c:v>
                </c:pt>
                <c:pt idx="21">
                  <c:v>7.734806629834254E-5</c:v>
                </c:pt>
                <c:pt idx="22">
                  <c:v>8.2872928176795584E-5</c:v>
                </c:pt>
                <c:pt idx="23">
                  <c:v>8.8397790055248627E-5</c:v>
                </c:pt>
                <c:pt idx="24">
                  <c:v>9.3922651933701671E-5</c:v>
                </c:pt>
                <c:pt idx="25">
                  <c:v>9.9447513812154687E-5</c:v>
                </c:pt>
                <c:pt idx="26">
                  <c:v>1.1049723756906077E-4</c:v>
                </c:pt>
                <c:pt idx="27">
                  <c:v>1.2430939226519336E-4</c:v>
                </c:pt>
                <c:pt idx="28">
                  <c:v>1.3812154696132598E-4</c:v>
                </c:pt>
                <c:pt idx="29">
                  <c:v>1.5193370165745857E-4</c:v>
                </c:pt>
                <c:pt idx="30">
                  <c:v>1.6574585635359117E-4</c:v>
                </c:pt>
                <c:pt idx="31">
                  <c:v>1.7955801104972376E-4</c:v>
                </c:pt>
                <c:pt idx="32">
                  <c:v>1.9337016574585638E-4</c:v>
                </c:pt>
                <c:pt idx="33">
                  <c:v>2.0718232044198895E-4</c:v>
                </c:pt>
                <c:pt idx="34">
                  <c:v>2.2099447513812155E-4</c:v>
                </c:pt>
                <c:pt idx="35">
                  <c:v>2.4861878453038671E-4</c:v>
                </c:pt>
                <c:pt idx="36">
                  <c:v>2.7624309392265195E-4</c:v>
                </c:pt>
                <c:pt idx="37">
                  <c:v>3.0386740331491714E-4</c:v>
                </c:pt>
                <c:pt idx="38">
                  <c:v>3.3149171270718233E-4</c:v>
                </c:pt>
                <c:pt idx="39">
                  <c:v>3.5911602209944752E-4</c:v>
                </c:pt>
                <c:pt idx="40">
                  <c:v>3.8674033149171277E-4</c:v>
                </c:pt>
                <c:pt idx="41">
                  <c:v>4.419889502762431E-4</c:v>
                </c:pt>
                <c:pt idx="42">
                  <c:v>4.9723756906077342E-4</c:v>
                </c:pt>
                <c:pt idx="43">
                  <c:v>5.5248618784530391E-4</c:v>
                </c:pt>
                <c:pt idx="44">
                  <c:v>6.0773480662983429E-4</c:v>
                </c:pt>
                <c:pt idx="45">
                  <c:v>6.6298342541436467E-4</c:v>
                </c:pt>
                <c:pt idx="46">
                  <c:v>7.1823204419889505E-4</c:v>
                </c:pt>
                <c:pt idx="47">
                  <c:v>7.7348066298342554E-4</c:v>
                </c:pt>
                <c:pt idx="48">
                  <c:v>8.2872928176795581E-4</c:v>
                </c:pt>
                <c:pt idx="49">
                  <c:v>8.8397790055248619E-4</c:v>
                </c:pt>
                <c:pt idx="50">
                  <c:v>9.3922651933701668E-4</c:v>
                </c:pt>
                <c:pt idx="51">
                  <c:v>9.9447513812154684E-4</c:v>
                </c:pt>
                <c:pt idx="52">
                  <c:v>1.1049723756906078E-3</c:v>
                </c:pt>
                <c:pt idx="53">
                  <c:v>1.2430939226519338E-3</c:v>
                </c:pt>
                <c:pt idx="54">
                  <c:v>1.3812154696132596E-3</c:v>
                </c:pt>
                <c:pt idx="55">
                  <c:v>1.5193370165745858E-3</c:v>
                </c:pt>
                <c:pt idx="56">
                  <c:v>1.6574585635359116E-3</c:v>
                </c:pt>
                <c:pt idx="57">
                  <c:v>1.7955801104972376E-3</c:v>
                </c:pt>
                <c:pt idx="58">
                  <c:v>1.9337016574585634E-3</c:v>
                </c:pt>
                <c:pt idx="59">
                  <c:v>2.0718232044198894E-3</c:v>
                </c:pt>
                <c:pt idx="60">
                  <c:v>2.2099447513812156E-3</c:v>
                </c:pt>
                <c:pt idx="61">
                  <c:v>2.4861878453038676E-3</c:v>
                </c:pt>
                <c:pt idx="62">
                  <c:v>2.7624309392265192E-3</c:v>
                </c:pt>
                <c:pt idx="63">
                  <c:v>3.0386740331491717E-3</c:v>
                </c:pt>
                <c:pt idx="64">
                  <c:v>3.3149171270718232E-3</c:v>
                </c:pt>
                <c:pt idx="65">
                  <c:v>3.5911602209944752E-3</c:v>
                </c:pt>
                <c:pt idx="66">
                  <c:v>3.8674033149171268E-3</c:v>
                </c:pt>
                <c:pt idx="67">
                  <c:v>4.4198895027624313E-3</c:v>
                </c:pt>
                <c:pt idx="68">
                  <c:v>4.9723756906077353E-3</c:v>
                </c:pt>
                <c:pt idx="69" formatCode="0.000">
                  <c:v>5.5248618784530384E-3</c:v>
                </c:pt>
                <c:pt idx="70" formatCode="0.000">
                  <c:v>6.0773480662983433E-3</c:v>
                </c:pt>
                <c:pt idx="71" formatCode="0.000">
                  <c:v>6.6298342541436465E-3</c:v>
                </c:pt>
                <c:pt idx="72" formatCode="0.000">
                  <c:v>7.1823204419889505E-3</c:v>
                </c:pt>
                <c:pt idx="73" formatCode="0.000">
                  <c:v>7.7348066298342536E-3</c:v>
                </c:pt>
                <c:pt idx="74" formatCode="0.000">
                  <c:v>8.2872928176795577E-3</c:v>
                </c:pt>
                <c:pt idx="75" formatCode="0.000">
                  <c:v>8.8397790055248626E-3</c:v>
                </c:pt>
                <c:pt idx="76" formatCode="0.000">
                  <c:v>9.3922651933701657E-3</c:v>
                </c:pt>
                <c:pt idx="77" formatCode="0.000">
                  <c:v>9.9447513812154706E-3</c:v>
                </c:pt>
                <c:pt idx="78" formatCode="0.000">
                  <c:v>1.1049723756906077E-2</c:v>
                </c:pt>
                <c:pt idx="79" formatCode="0.000">
                  <c:v>1.2430939226519336E-2</c:v>
                </c:pt>
                <c:pt idx="80" formatCode="0.000">
                  <c:v>1.3812154696132596E-2</c:v>
                </c:pt>
                <c:pt idx="81" formatCode="0.000">
                  <c:v>1.5193370165745856E-2</c:v>
                </c:pt>
                <c:pt idx="82" formatCode="0.000">
                  <c:v>1.6574585635359115E-2</c:v>
                </c:pt>
                <c:pt idx="83" formatCode="0.000">
                  <c:v>1.7955801104972375E-2</c:v>
                </c:pt>
                <c:pt idx="84" formatCode="0.000">
                  <c:v>1.9337016574585635E-2</c:v>
                </c:pt>
                <c:pt idx="85" formatCode="0.000">
                  <c:v>2.0718232044198894E-2</c:v>
                </c:pt>
                <c:pt idx="86" formatCode="0.000">
                  <c:v>2.2099447513812154E-2</c:v>
                </c:pt>
                <c:pt idx="87" formatCode="0.000">
                  <c:v>2.4861878453038673E-2</c:v>
                </c:pt>
                <c:pt idx="88" formatCode="0.000">
                  <c:v>2.7624309392265192E-2</c:v>
                </c:pt>
                <c:pt idx="89" formatCode="0.000">
                  <c:v>3.0386740331491711E-2</c:v>
                </c:pt>
                <c:pt idx="90" formatCode="0.000">
                  <c:v>3.3149171270718231E-2</c:v>
                </c:pt>
                <c:pt idx="91" formatCode="0.000">
                  <c:v>3.591160220994475E-2</c:v>
                </c:pt>
                <c:pt idx="92" formatCode="0.000">
                  <c:v>3.8674033149171269E-2</c:v>
                </c:pt>
                <c:pt idx="93" formatCode="0.000">
                  <c:v>4.4198895027624308E-2</c:v>
                </c:pt>
                <c:pt idx="94" formatCode="0.000">
                  <c:v>4.9723756906077346E-2</c:v>
                </c:pt>
                <c:pt idx="95" formatCode="0.000">
                  <c:v>5.5248618784530384E-2</c:v>
                </c:pt>
                <c:pt idx="96" formatCode="0.000">
                  <c:v>6.0773480662983423E-2</c:v>
                </c:pt>
                <c:pt idx="97" formatCode="0.000">
                  <c:v>6.6298342541436461E-2</c:v>
                </c:pt>
                <c:pt idx="98" formatCode="0.000">
                  <c:v>7.18232044198895E-2</c:v>
                </c:pt>
                <c:pt idx="99" formatCode="0.000">
                  <c:v>7.7348066298342538E-2</c:v>
                </c:pt>
                <c:pt idx="100" formatCode="0.000">
                  <c:v>8.2872928176795577E-2</c:v>
                </c:pt>
                <c:pt idx="101" formatCode="0.000">
                  <c:v>8.8397790055248615E-2</c:v>
                </c:pt>
                <c:pt idx="102" formatCode="0.000">
                  <c:v>9.3922651933701654E-2</c:v>
                </c:pt>
                <c:pt idx="103" formatCode="0.000">
                  <c:v>9.9447513812154692E-2</c:v>
                </c:pt>
                <c:pt idx="104" formatCode="0.000">
                  <c:v>0.11049723756906077</c:v>
                </c:pt>
                <c:pt idx="105" formatCode="0.000">
                  <c:v>0.12430939226519337</c:v>
                </c:pt>
                <c:pt idx="106" formatCode="0.000">
                  <c:v>0.13812154696132597</c:v>
                </c:pt>
                <c:pt idx="107" formatCode="0.000">
                  <c:v>0.15193370165745856</c:v>
                </c:pt>
                <c:pt idx="108" formatCode="0.000">
                  <c:v>0.16574585635359115</c:v>
                </c:pt>
                <c:pt idx="109" formatCode="0.000">
                  <c:v>0.17955801104972377</c:v>
                </c:pt>
                <c:pt idx="110" formatCode="0.000">
                  <c:v>0.19337016574585636</c:v>
                </c:pt>
                <c:pt idx="111" formatCode="0.000">
                  <c:v>0.20718232044198895</c:v>
                </c:pt>
                <c:pt idx="112" formatCode="0.000">
                  <c:v>0.22099447513812154</c:v>
                </c:pt>
                <c:pt idx="113" formatCode="0.000">
                  <c:v>0.24861878453038674</c:v>
                </c:pt>
                <c:pt idx="114" formatCode="0.000">
                  <c:v>0.27624309392265195</c:v>
                </c:pt>
                <c:pt idx="115" formatCode="0.000">
                  <c:v>0.30386740331491713</c:v>
                </c:pt>
                <c:pt idx="116" formatCode="0.000">
                  <c:v>0.33149171270718231</c:v>
                </c:pt>
                <c:pt idx="117" formatCode="0.000">
                  <c:v>0.35911602209944754</c:v>
                </c:pt>
                <c:pt idx="118" formatCode="0.000">
                  <c:v>0.38674033149171272</c:v>
                </c:pt>
                <c:pt idx="119" formatCode="0.000">
                  <c:v>0.44198895027624308</c:v>
                </c:pt>
                <c:pt idx="120" formatCode="0.000">
                  <c:v>0.49723756906077349</c:v>
                </c:pt>
                <c:pt idx="121" formatCode="0.000">
                  <c:v>0.5524861878453039</c:v>
                </c:pt>
                <c:pt idx="122" formatCode="0.000">
                  <c:v>0.60773480662983426</c:v>
                </c:pt>
                <c:pt idx="123" formatCode="0.000">
                  <c:v>0.66298342541436461</c:v>
                </c:pt>
                <c:pt idx="124" formatCode="0.000">
                  <c:v>0.71823204419889508</c:v>
                </c:pt>
                <c:pt idx="125" formatCode="0.000">
                  <c:v>0.77348066298342544</c:v>
                </c:pt>
                <c:pt idx="126" formatCode="0.000">
                  <c:v>0.82872928176795579</c:v>
                </c:pt>
                <c:pt idx="127" formatCode="0.000">
                  <c:v>0.88397790055248615</c:v>
                </c:pt>
                <c:pt idx="128" formatCode="0.000">
                  <c:v>0.93922651933701662</c:v>
                </c:pt>
                <c:pt idx="129" formatCode="0.000">
                  <c:v>0.99447513812154698</c:v>
                </c:pt>
                <c:pt idx="130" formatCode="0.000">
                  <c:v>1.1049723756906078</c:v>
                </c:pt>
                <c:pt idx="131" formatCode="0.000">
                  <c:v>1.2430939226519337</c:v>
                </c:pt>
                <c:pt idx="132" formatCode="0.000">
                  <c:v>1.3812154696132597</c:v>
                </c:pt>
                <c:pt idx="133" formatCode="0.000">
                  <c:v>1.5193370165745856</c:v>
                </c:pt>
                <c:pt idx="134" formatCode="0.000">
                  <c:v>1.6574585635359116</c:v>
                </c:pt>
                <c:pt idx="135" formatCode="0.000">
                  <c:v>1.7955801104972375</c:v>
                </c:pt>
                <c:pt idx="136" formatCode="0.000">
                  <c:v>1.9337016574585635</c:v>
                </c:pt>
                <c:pt idx="137" formatCode="0.000">
                  <c:v>2.0718232044198897</c:v>
                </c:pt>
                <c:pt idx="138" formatCode="0.000">
                  <c:v>2.2099447513812156</c:v>
                </c:pt>
                <c:pt idx="139" formatCode="0.000">
                  <c:v>2.4861878453038675</c:v>
                </c:pt>
                <c:pt idx="140" formatCode="0.000">
                  <c:v>2.7624309392265194</c:v>
                </c:pt>
                <c:pt idx="141" formatCode="0.000">
                  <c:v>3.0386740331491713</c:v>
                </c:pt>
                <c:pt idx="142" formatCode="0.000">
                  <c:v>3.3149171270718232</c:v>
                </c:pt>
                <c:pt idx="143" formatCode="0.000">
                  <c:v>3.5911602209944751</c:v>
                </c:pt>
                <c:pt idx="144" formatCode="0.000">
                  <c:v>3.867403314917127</c:v>
                </c:pt>
                <c:pt idx="145" formatCode="0.000">
                  <c:v>4.4198895027624312</c:v>
                </c:pt>
                <c:pt idx="146" formatCode="0.000">
                  <c:v>4.972375690607735</c:v>
                </c:pt>
                <c:pt idx="147" formatCode="0.000">
                  <c:v>5.5248618784530388</c:v>
                </c:pt>
                <c:pt idx="148" formatCode="0.000">
                  <c:v>6.0773480662983426</c:v>
                </c:pt>
                <c:pt idx="149" formatCode="0.000">
                  <c:v>6.6298342541436464</c:v>
                </c:pt>
                <c:pt idx="150" formatCode="0.000">
                  <c:v>7.1823204419889501</c:v>
                </c:pt>
                <c:pt idx="151" formatCode="0.000">
                  <c:v>7.7348066298342539</c:v>
                </c:pt>
                <c:pt idx="152" formatCode="0.000">
                  <c:v>8.2872928176795586</c:v>
                </c:pt>
                <c:pt idx="153" formatCode="0.000">
                  <c:v>8.8397790055248624</c:v>
                </c:pt>
                <c:pt idx="154" formatCode="0.000">
                  <c:v>9.3922651933701662</c:v>
                </c:pt>
                <c:pt idx="155" formatCode="0.000">
                  <c:v>9.94475138121547</c:v>
                </c:pt>
                <c:pt idx="156" formatCode="0.000">
                  <c:v>11.049723756906078</c:v>
                </c:pt>
                <c:pt idx="157" formatCode="0.000">
                  <c:v>12.430939226519337</c:v>
                </c:pt>
                <c:pt idx="158" formatCode="0.000">
                  <c:v>13.812154696132596</c:v>
                </c:pt>
                <c:pt idx="159" formatCode="0.000">
                  <c:v>15.193370165745856</c:v>
                </c:pt>
                <c:pt idx="160" formatCode="0.000">
                  <c:v>16.574585635359117</c:v>
                </c:pt>
                <c:pt idx="161" formatCode="0.000">
                  <c:v>17.955801104972377</c:v>
                </c:pt>
                <c:pt idx="162" formatCode="0.000">
                  <c:v>19.337016574585636</c:v>
                </c:pt>
                <c:pt idx="163" formatCode="0.000">
                  <c:v>20.718232044198896</c:v>
                </c:pt>
                <c:pt idx="164" formatCode="0.000">
                  <c:v>22.099447513812155</c:v>
                </c:pt>
                <c:pt idx="165" formatCode="0.000">
                  <c:v>24.861878453038674</c:v>
                </c:pt>
                <c:pt idx="166" formatCode="0.000">
                  <c:v>27.624309392265193</c:v>
                </c:pt>
                <c:pt idx="167" formatCode="0.000">
                  <c:v>30.386740331491712</c:v>
                </c:pt>
                <c:pt idx="168" formatCode="0.000">
                  <c:v>33.149171270718234</c:v>
                </c:pt>
                <c:pt idx="169" formatCode="0.000">
                  <c:v>35.911602209944753</c:v>
                </c:pt>
                <c:pt idx="170" formatCode="0.000">
                  <c:v>38.674033149171272</c:v>
                </c:pt>
                <c:pt idx="171" formatCode="0.000">
                  <c:v>44.19889502762431</c:v>
                </c:pt>
                <c:pt idx="172" formatCode="0.000">
                  <c:v>49.723756906077348</c:v>
                </c:pt>
                <c:pt idx="173" formatCode="0.000">
                  <c:v>55.248618784530386</c:v>
                </c:pt>
                <c:pt idx="174" formatCode="0.000">
                  <c:v>60.773480662983424</c:v>
                </c:pt>
                <c:pt idx="175" formatCode="0.000">
                  <c:v>66.298342541436469</c:v>
                </c:pt>
                <c:pt idx="176" formatCode="0.000">
                  <c:v>71.823204419889507</c:v>
                </c:pt>
                <c:pt idx="177" formatCode="0.000">
                  <c:v>77.348066298342545</c:v>
                </c:pt>
                <c:pt idx="178" formatCode="0.000">
                  <c:v>82.872928176795583</c:v>
                </c:pt>
                <c:pt idx="179" formatCode="0.000">
                  <c:v>88.39779005524862</c:v>
                </c:pt>
                <c:pt idx="180" formatCode="0.000">
                  <c:v>93.922651933701658</c:v>
                </c:pt>
                <c:pt idx="181" formatCode="0.000">
                  <c:v>99.447513812154696</c:v>
                </c:pt>
                <c:pt idx="182" formatCode="0.000">
                  <c:v>110.49723756906077</c:v>
                </c:pt>
                <c:pt idx="183" formatCode="0.000">
                  <c:v>124.30939226519337</c:v>
                </c:pt>
                <c:pt idx="184" formatCode="0.000">
                  <c:v>138.12154696132598</c:v>
                </c:pt>
                <c:pt idx="185" formatCode="0.000">
                  <c:v>151.93370165745856</c:v>
                </c:pt>
                <c:pt idx="186" formatCode="0.000">
                  <c:v>165.74585635359117</c:v>
                </c:pt>
                <c:pt idx="187" formatCode="0.000">
                  <c:v>179.55801104972375</c:v>
                </c:pt>
                <c:pt idx="188" formatCode="0.000">
                  <c:v>193.37016574585635</c:v>
                </c:pt>
                <c:pt idx="189" formatCode="0.000">
                  <c:v>207.18232044198896</c:v>
                </c:pt>
                <c:pt idx="190" formatCode="0.000">
                  <c:v>220.99447513812154</c:v>
                </c:pt>
                <c:pt idx="191" formatCode="0.000">
                  <c:v>248.61878453038673</c:v>
                </c:pt>
                <c:pt idx="192" formatCode="0.000">
                  <c:v>276.24309392265195</c:v>
                </c:pt>
                <c:pt idx="193" formatCode="0.000">
                  <c:v>303.86740331491711</c:v>
                </c:pt>
                <c:pt idx="194" formatCode="0.000">
                  <c:v>331.49171270718233</c:v>
                </c:pt>
                <c:pt idx="195" formatCode="0.000">
                  <c:v>359.11602209944749</c:v>
                </c:pt>
                <c:pt idx="196" formatCode="0.000">
                  <c:v>386.74033149171271</c:v>
                </c:pt>
                <c:pt idx="197" formatCode="0.000">
                  <c:v>441.98895027624309</c:v>
                </c:pt>
                <c:pt idx="198" formatCode="0.000">
                  <c:v>497.23756906077347</c:v>
                </c:pt>
                <c:pt idx="199" formatCode="0.000">
                  <c:v>552.4861878453039</c:v>
                </c:pt>
                <c:pt idx="200" formatCode="0.000">
                  <c:v>607.73480662983422</c:v>
                </c:pt>
                <c:pt idx="201" formatCode="0.000">
                  <c:v>662.98342541436466</c:v>
                </c:pt>
                <c:pt idx="202" formatCode="0.000">
                  <c:v>718.23204419889498</c:v>
                </c:pt>
                <c:pt idx="203" formatCode="0.000">
                  <c:v>773.48066298342542</c:v>
                </c:pt>
                <c:pt idx="204" formatCode="0.000">
                  <c:v>828.72928176795585</c:v>
                </c:pt>
                <c:pt idx="205" formatCode="0.000">
                  <c:v>883.97790055248618</c:v>
                </c:pt>
                <c:pt idx="206" formatCode="0.000">
                  <c:v>939.22651933701661</c:v>
                </c:pt>
                <c:pt idx="207" formatCode="0.000">
                  <c:v>994.47513812154693</c:v>
                </c:pt>
                <c:pt idx="208" formatCode="0.000">
                  <c:v>1000</c:v>
                </c:pt>
              </c:numCache>
            </c:numRef>
          </c:xVal>
          <c:yVal>
            <c:numRef>
              <c:f>srim181Ta_EJ212!$M$20:$M$228</c:f>
              <c:numCache>
                <c:formatCode>0.000</c:formatCode>
                <c:ptCount val="209"/>
                <c:pt idx="0">
                  <c:v>1.9E-3</c:v>
                </c:pt>
                <c:pt idx="1">
                  <c:v>2E-3</c:v>
                </c:pt>
                <c:pt idx="2">
                  <c:v>2.1000000000000003E-3</c:v>
                </c:pt>
                <c:pt idx="3">
                  <c:v>2.1999999999999997E-3</c:v>
                </c:pt>
                <c:pt idx="4">
                  <c:v>2.3E-3</c:v>
                </c:pt>
                <c:pt idx="5">
                  <c:v>2.3E-3</c:v>
                </c:pt>
                <c:pt idx="6">
                  <c:v>2.4000000000000002E-3</c:v>
                </c:pt>
                <c:pt idx="7">
                  <c:v>2.5000000000000001E-3</c:v>
                </c:pt>
                <c:pt idx="8">
                  <c:v>2.5000000000000001E-3</c:v>
                </c:pt>
                <c:pt idx="9">
                  <c:v>2.7000000000000001E-3</c:v>
                </c:pt>
                <c:pt idx="10">
                  <c:v>2.8E-3</c:v>
                </c:pt>
                <c:pt idx="11">
                  <c:v>2.9000000000000002E-3</c:v>
                </c:pt>
                <c:pt idx="12">
                  <c:v>3.0000000000000001E-3</c:v>
                </c:pt>
                <c:pt idx="13">
                  <c:v>3.0999999999999999E-3</c:v>
                </c:pt>
                <c:pt idx="14">
                  <c:v>3.2000000000000002E-3</c:v>
                </c:pt>
                <c:pt idx="15">
                  <c:v>3.4000000000000002E-3</c:v>
                </c:pt>
                <c:pt idx="16">
                  <c:v>3.5999999999999999E-3</c:v>
                </c:pt>
                <c:pt idx="17">
                  <c:v>3.6999999999999997E-3</c:v>
                </c:pt>
                <c:pt idx="18">
                  <c:v>3.8999999999999998E-3</c:v>
                </c:pt>
                <c:pt idx="19">
                  <c:v>4.0000000000000001E-3</c:v>
                </c:pt>
                <c:pt idx="20">
                  <c:v>4.2000000000000006E-3</c:v>
                </c:pt>
                <c:pt idx="21">
                  <c:v>4.3E-3</c:v>
                </c:pt>
                <c:pt idx="22">
                  <c:v>4.3999999999999994E-3</c:v>
                </c:pt>
                <c:pt idx="23">
                  <c:v>4.5999999999999999E-3</c:v>
                </c:pt>
                <c:pt idx="24">
                  <c:v>4.7000000000000002E-3</c:v>
                </c:pt>
                <c:pt idx="25">
                  <c:v>4.8000000000000004E-3</c:v>
                </c:pt>
                <c:pt idx="26">
                  <c:v>5.0000000000000001E-3</c:v>
                </c:pt>
                <c:pt idx="27">
                  <c:v>5.3E-3</c:v>
                </c:pt>
                <c:pt idx="28">
                  <c:v>5.4999999999999997E-3</c:v>
                </c:pt>
                <c:pt idx="29">
                  <c:v>5.8000000000000005E-3</c:v>
                </c:pt>
                <c:pt idx="30">
                  <c:v>6.0000000000000001E-3</c:v>
                </c:pt>
                <c:pt idx="31">
                  <c:v>6.3E-3</c:v>
                </c:pt>
                <c:pt idx="32">
                  <c:v>6.5000000000000006E-3</c:v>
                </c:pt>
                <c:pt idx="33">
                  <c:v>6.7000000000000002E-3</c:v>
                </c:pt>
                <c:pt idx="34">
                  <c:v>6.9000000000000008E-3</c:v>
                </c:pt>
                <c:pt idx="35">
                  <c:v>7.2999999999999992E-3</c:v>
                </c:pt>
                <c:pt idx="36">
                  <c:v>7.7000000000000002E-3</c:v>
                </c:pt>
                <c:pt idx="37">
                  <c:v>8.0000000000000002E-3</c:v>
                </c:pt>
                <c:pt idx="38">
                  <c:v>8.4000000000000012E-3</c:v>
                </c:pt>
                <c:pt idx="39">
                  <c:v>8.6999999999999994E-3</c:v>
                </c:pt>
                <c:pt idx="40">
                  <c:v>9.1000000000000004E-3</c:v>
                </c:pt>
                <c:pt idx="41">
                  <c:v>9.7000000000000003E-3</c:v>
                </c:pt>
                <c:pt idx="42">
                  <c:v>1.04E-2</c:v>
                </c:pt>
                <c:pt idx="43">
                  <c:v>1.0999999999999999E-2</c:v>
                </c:pt>
                <c:pt idx="44">
                  <c:v>1.15E-2</c:v>
                </c:pt>
                <c:pt idx="45">
                  <c:v>1.21E-2</c:v>
                </c:pt>
                <c:pt idx="46">
                  <c:v>1.26E-2</c:v>
                </c:pt>
                <c:pt idx="47">
                  <c:v>1.32E-2</c:v>
                </c:pt>
                <c:pt idx="48">
                  <c:v>1.37E-2</c:v>
                </c:pt>
                <c:pt idx="49">
                  <c:v>1.4199999999999999E-2</c:v>
                </c:pt>
                <c:pt idx="50">
                  <c:v>1.47E-2</c:v>
                </c:pt>
                <c:pt idx="51">
                  <c:v>1.52E-2</c:v>
                </c:pt>
                <c:pt idx="52">
                  <c:v>1.6199999999999999E-2</c:v>
                </c:pt>
                <c:pt idx="53">
                  <c:v>1.7399999999999999E-2</c:v>
                </c:pt>
                <c:pt idx="54">
                  <c:v>1.8499999999999999E-2</c:v>
                </c:pt>
                <c:pt idx="55">
                  <c:v>1.9599999999999999E-2</c:v>
                </c:pt>
                <c:pt idx="56">
                  <c:v>2.07E-2</c:v>
                </c:pt>
                <c:pt idx="57">
                  <c:v>2.18E-2</c:v>
                </c:pt>
                <c:pt idx="58">
                  <c:v>2.2800000000000001E-2</c:v>
                </c:pt>
                <c:pt idx="59">
                  <c:v>2.3899999999999998E-2</c:v>
                </c:pt>
                <c:pt idx="60">
                  <c:v>2.4899999999999999E-2</c:v>
                </c:pt>
                <c:pt idx="61">
                  <c:v>2.69E-2</c:v>
                </c:pt>
                <c:pt idx="62">
                  <c:v>2.8899999999999999E-2</c:v>
                </c:pt>
                <c:pt idx="63">
                  <c:v>3.0800000000000001E-2</c:v>
                </c:pt>
                <c:pt idx="64">
                  <c:v>3.27E-2</c:v>
                </c:pt>
                <c:pt idx="65">
                  <c:v>3.4499999999999996E-2</c:v>
                </c:pt>
                <c:pt idx="66">
                  <c:v>3.6299999999999999E-2</c:v>
                </c:pt>
                <c:pt idx="67">
                  <c:v>4.02E-2</c:v>
                </c:pt>
                <c:pt idx="68">
                  <c:v>4.3900000000000002E-2</c:v>
                </c:pt>
                <c:pt idx="69">
                  <c:v>4.7500000000000001E-2</c:v>
                </c:pt>
                <c:pt idx="70">
                  <c:v>5.1000000000000004E-2</c:v>
                </c:pt>
                <c:pt idx="71">
                  <c:v>5.4400000000000004E-2</c:v>
                </c:pt>
                <c:pt idx="72">
                  <c:v>5.7599999999999998E-2</c:v>
                </c:pt>
                <c:pt idx="73">
                  <c:v>6.08E-2</c:v>
                </c:pt>
                <c:pt idx="74">
                  <c:v>6.3899999999999998E-2</c:v>
                </c:pt>
                <c:pt idx="75">
                  <c:v>6.6900000000000001E-2</c:v>
                </c:pt>
                <c:pt idx="76">
                  <c:v>6.989999999999999E-2</c:v>
                </c:pt>
                <c:pt idx="77">
                  <c:v>7.2700000000000001E-2</c:v>
                </c:pt>
                <c:pt idx="78">
                  <c:v>7.8800000000000009E-2</c:v>
                </c:pt>
                <c:pt idx="79">
                  <c:v>8.6199999999999999E-2</c:v>
                </c:pt>
                <c:pt idx="80">
                  <c:v>9.3300000000000008E-2</c:v>
                </c:pt>
                <c:pt idx="81">
                  <c:v>0.10009999999999999</c:v>
                </c:pt>
                <c:pt idx="82">
                  <c:v>0.1066</c:v>
                </c:pt>
                <c:pt idx="83">
                  <c:v>0.1129</c:v>
                </c:pt>
                <c:pt idx="84">
                  <c:v>0.11899999999999999</c:v>
                </c:pt>
                <c:pt idx="85">
                  <c:v>0.125</c:v>
                </c:pt>
                <c:pt idx="86">
                  <c:v>0.1308</c:v>
                </c:pt>
                <c:pt idx="87">
                  <c:v>0.14379999999999998</c:v>
                </c:pt>
                <c:pt idx="88">
                  <c:v>0.15609999999999999</c:v>
                </c:pt>
                <c:pt idx="89">
                  <c:v>0.1678</c:v>
                </c:pt>
                <c:pt idx="90">
                  <c:v>0.17899999999999999</c:v>
                </c:pt>
                <c:pt idx="91">
                  <c:v>0.18959999999999999</c:v>
                </c:pt>
                <c:pt idx="92">
                  <c:v>0.19980000000000001</c:v>
                </c:pt>
                <c:pt idx="93">
                  <c:v>0.22370000000000001</c:v>
                </c:pt>
                <c:pt idx="94">
                  <c:v>0.24510000000000001</c:v>
                </c:pt>
                <c:pt idx="95">
                  <c:v>0.26429999999999998</c:v>
                </c:pt>
                <c:pt idx="96">
                  <c:v>0.28170000000000001</c:v>
                </c:pt>
                <c:pt idx="97">
                  <c:v>0.2974</c:v>
                </c:pt>
                <c:pt idx="98">
                  <c:v>0.31159999999999999</c:v>
                </c:pt>
                <c:pt idx="99">
                  <c:v>0.32440000000000002</c:v>
                </c:pt>
                <c:pt idx="100">
                  <c:v>0.33610000000000001</c:v>
                </c:pt>
                <c:pt idx="101">
                  <c:v>0.3468</c:v>
                </c:pt>
                <c:pt idx="102">
                  <c:v>0.35649999999999998</c:v>
                </c:pt>
                <c:pt idx="103">
                  <c:v>0.3654</c:v>
                </c:pt>
                <c:pt idx="104">
                  <c:v>0.3866</c:v>
                </c:pt>
                <c:pt idx="105">
                  <c:v>0.41120000000000001</c:v>
                </c:pt>
                <c:pt idx="106">
                  <c:v>0.43120000000000003</c:v>
                </c:pt>
                <c:pt idx="107">
                  <c:v>0.44779999999999998</c:v>
                </c:pt>
                <c:pt idx="108">
                  <c:v>0.46180000000000004</c:v>
                </c:pt>
                <c:pt idx="109">
                  <c:v>0.47370000000000001</c:v>
                </c:pt>
                <c:pt idx="110">
                  <c:v>0.48419999999999996</c:v>
                </c:pt>
                <c:pt idx="111">
                  <c:v>0.49329999999999996</c:v>
                </c:pt>
                <c:pt idx="112">
                  <c:v>0.50149999999999995</c:v>
                </c:pt>
                <c:pt idx="113">
                  <c:v>0.52339999999999998</c:v>
                </c:pt>
                <c:pt idx="114">
                  <c:v>0.54139999999999999</c:v>
                </c:pt>
                <c:pt idx="115">
                  <c:v>0.55649999999999999</c:v>
                </c:pt>
                <c:pt idx="116">
                  <c:v>0.56950000000000001</c:v>
                </c:pt>
                <c:pt idx="117">
                  <c:v>0.58079999999999998</c:v>
                </c:pt>
                <c:pt idx="118">
                  <c:v>0.59089999999999998</c:v>
                </c:pt>
                <c:pt idx="119">
                  <c:v>0.62119999999999997</c:v>
                </c:pt>
                <c:pt idx="120">
                  <c:v>0.6462</c:v>
                </c:pt>
                <c:pt idx="121">
                  <c:v>0.66749999999999998</c:v>
                </c:pt>
                <c:pt idx="122">
                  <c:v>0.68609999999999993</c:v>
                </c:pt>
                <c:pt idx="123">
                  <c:v>0.70279999999999998</c:v>
                </c:pt>
                <c:pt idx="124">
                  <c:v>0.71789999999999998</c:v>
                </c:pt>
                <c:pt idx="125">
                  <c:v>0.7319</c:v>
                </c:pt>
                <c:pt idx="126">
                  <c:v>0.74480000000000002</c:v>
                </c:pt>
                <c:pt idx="127">
                  <c:v>0.75700000000000001</c:v>
                </c:pt>
                <c:pt idx="128">
                  <c:v>0.76849999999999996</c:v>
                </c:pt>
                <c:pt idx="129">
                  <c:v>0.77939999999999998</c:v>
                </c:pt>
                <c:pt idx="130">
                  <c:v>0.81839999999999991</c:v>
                </c:pt>
                <c:pt idx="131">
                  <c:v>0.87280000000000002</c:v>
                </c:pt>
                <c:pt idx="132">
                  <c:v>0.92210000000000003</c:v>
                </c:pt>
                <c:pt idx="133">
                  <c:v>0.96760000000000002</c:v>
                </c:pt>
                <c:pt idx="134" formatCode="0.00">
                  <c:v>1.01</c:v>
                </c:pt>
                <c:pt idx="135" formatCode="0.00">
                  <c:v>1.05</c:v>
                </c:pt>
                <c:pt idx="136" formatCode="0.00">
                  <c:v>1.0900000000000001</c:v>
                </c:pt>
                <c:pt idx="137" formatCode="0.00">
                  <c:v>1.1299999999999999</c:v>
                </c:pt>
                <c:pt idx="138" formatCode="0.00">
                  <c:v>1.1599999999999999</c:v>
                </c:pt>
                <c:pt idx="139" formatCode="0.00">
                  <c:v>1.29</c:v>
                </c:pt>
                <c:pt idx="140" formatCode="0.00">
                  <c:v>1.4</c:v>
                </c:pt>
                <c:pt idx="141" formatCode="0.00">
                  <c:v>1.51</c:v>
                </c:pt>
                <c:pt idx="142" formatCode="0.00">
                  <c:v>1.61</c:v>
                </c:pt>
                <c:pt idx="143" formatCode="0.00">
                  <c:v>1.71</c:v>
                </c:pt>
                <c:pt idx="144" formatCode="0.00">
                  <c:v>1.8</c:v>
                </c:pt>
                <c:pt idx="145" formatCode="0.00">
                  <c:v>2.14</c:v>
                </c:pt>
                <c:pt idx="146" formatCode="0.00">
                  <c:v>2.44</c:v>
                </c:pt>
                <c:pt idx="147" formatCode="0.00">
                  <c:v>2.72</c:v>
                </c:pt>
                <c:pt idx="148" formatCode="0.00">
                  <c:v>2.97</c:v>
                </c:pt>
                <c:pt idx="149" formatCode="0.00">
                  <c:v>3.22</c:v>
                </c:pt>
                <c:pt idx="150" formatCode="0.00">
                  <c:v>3.45</c:v>
                </c:pt>
                <c:pt idx="151" formatCode="0.00">
                  <c:v>3.68</c:v>
                </c:pt>
                <c:pt idx="152" formatCode="0.00">
                  <c:v>3.9</c:v>
                </c:pt>
                <c:pt idx="153" formatCode="0.00">
                  <c:v>4.1100000000000003</c:v>
                </c:pt>
                <c:pt idx="154" formatCode="0.00">
                  <c:v>4.32</c:v>
                </c:pt>
                <c:pt idx="155" formatCode="0.00">
                  <c:v>4.5199999999999996</c:v>
                </c:pt>
                <c:pt idx="156" formatCode="0.00">
                  <c:v>5.29</c:v>
                </c:pt>
                <c:pt idx="157" formatCode="0.00">
                  <c:v>6.36</c:v>
                </c:pt>
                <c:pt idx="158" formatCode="0.00">
                  <c:v>7.33</c:v>
                </c:pt>
                <c:pt idx="159" formatCode="0.00">
                  <c:v>8.23</c:v>
                </c:pt>
                <c:pt idx="160" formatCode="0.00">
                  <c:v>9.08</c:v>
                </c:pt>
                <c:pt idx="161" formatCode="0.00">
                  <c:v>9.9</c:v>
                </c:pt>
                <c:pt idx="162" formatCode="0.00">
                  <c:v>10.7</c:v>
                </c:pt>
                <c:pt idx="163" formatCode="0.00">
                  <c:v>11.48</c:v>
                </c:pt>
                <c:pt idx="164" formatCode="0.00">
                  <c:v>12.24</c:v>
                </c:pt>
                <c:pt idx="165" formatCode="0.00">
                  <c:v>15.08</c:v>
                </c:pt>
                <c:pt idx="166" formatCode="0.00">
                  <c:v>17.690000000000001</c:v>
                </c:pt>
                <c:pt idx="167" formatCode="0.00">
                  <c:v>20.18</c:v>
                </c:pt>
                <c:pt idx="168" formatCode="0.00">
                  <c:v>22.61</c:v>
                </c:pt>
                <c:pt idx="169" formatCode="0.00">
                  <c:v>24.99</c:v>
                </c:pt>
                <c:pt idx="170" formatCode="0.00">
                  <c:v>27.36</c:v>
                </c:pt>
                <c:pt idx="171" formatCode="0.00">
                  <c:v>36.159999999999997</c:v>
                </c:pt>
                <c:pt idx="172" formatCode="0.00">
                  <c:v>44.21</c:v>
                </c:pt>
                <c:pt idx="173" formatCode="0.00">
                  <c:v>51.91</c:v>
                </c:pt>
                <c:pt idx="174" formatCode="0.00">
                  <c:v>59.43</c:v>
                </c:pt>
                <c:pt idx="175" formatCode="0.00">
                  <c:v>66.849999999999994</c:v>
                </c:pt>
                <c:pt idx="176" formatCode="0.00">
                  <c:v>74.22</c:v>
                </c:pt>
                <c:pt idx="177" formatCode="0.00">
                  <c:v>81.58</c:v>
                </c:pt>
                <c:pt idx="178" formatCode="0.00">
                  <c:v>88.93</c:v>
                </c:pt>
                <c:pt idx="179" formatCode="0.00">
                  <c:v>96.3</c:v>
                </c:pt>
                <c:pt idx="180" formatCode="0.00">
                  <c:v>103.69</c:v>
                </c:pt>
                <c:pt idx="181" formatCode="0.00">
                  <c:v>111.11</c:v>
                </c:pt>
                <c:pt idx="182" formatCode="0.00">
                  <c:v>139.34</c:v>
                </c:pt>
                <c:pt idx="183" formatCode="0.00">
                  <c:v>179.28</c:v>
                </c:pt>
                <c:pt idx="184" formatCode="0.00">
                  <c:v>216.29</c:v>
                </c:pt>
                <c:pt idx="185" formatCode="0.00">
                  <c:v>251.74</c:v>
                </c:pt>
                <c:pt idx="186" formatCode="0.00">
                  <c:v>286.23</c:v>
                </c:pt>
                <c:pt idx="187" formatCode="0.00">
                  <c:v>320.11</c:v>
                </c:pt>
                <c:pt idx="188" formatCode="0.00">
                  <c:v>353.55</c:v>
                </c:pt>
                <c:pt idx="189" formatCode="0.00">
                  <c:v>386.67</c:v>
                </c:pt>
                <c:pt idx="190" formatCode="0.00">
                  <c:v>419.52</c:v>
                </c:pt>
                <c:pt idx="191" formatCode="0.00">
                  <c:v>541.83000000000004</c:v>
                </c:pt>
                <c:pt idx="192" formatCode="0.00">
                  <c:v>653.26</c:v>
                </c:pt>
                <c:pt idx="193" formatCode="0.00">
                  <c:v>758.44</c:v>
                </c:pt>
                <c:pt idx="194" formatCode="0.00">
                  <c:v>859.42</c:v>
                </c:pt>
                <c:pt idx="195" formatCode="0.00">
                  <c:v>957.27</c:v>
                </c:pt>
                <c:pt idx="196" formatCode="0.0">
                  <c:v>1050</c:v>
                </c:pt>
                <c:pt idx="197" formatCode="0.0">
                  <c:v>1400</c:v>
                </c:pt>
                <c:pt idx="198" formatCode="0.0">
                  <c:v>1700</c:v>
                </c:pt>
                <c:pt idx="199" formatCode="0.0">
                  <c:v>1980</c:v>
                </c:pt>
                <c:pt idx="200" formatCode="0.0">
                  <c:v>2240</c:v>
                </c:pt>
                <c:pt idx="201" formatCode="0.0">
                  <c:v>2500</c:v>
                </c:pt>
                <c:pt idx="202" formatCode="0.0">
                  <c:v>2740</c:v>
                </c:pt>
                <c:pt idx="203" formatCode="0.0">
                  <c:v>2970</c:v>
                </c:pt>
                <c:pt idx="204" formatCode="0.0">
                  <c:v>3190</c:v>
                </c:pt>
                <c:pt idx="205" formatCode="0.0">
                  <c:v>3400</c:v>
                </c:pt>
                <c:pt idx="206" formatCode="0.0">
                  <c:v>3610</c:v>
                </c:pt>
                <c:pt idx="207" formatCode="0.0">
                  <c:v>3810</c:v>
                </c:pt>
                <c:pt idx="208" formatCode="0.0">
                  <c:v>3820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D43-49AC-A337-3F7458C46B59}"/>
            </c:ext>
          </c:extLst>
        </c:ser>
        <c:ser>
          <c:idx val="2"/>
          <c:order val="2"/>
          <c:tx>
            <c:v>Stragg.Lateral</c:v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xVal>
            <c:numRef>
              <c:f>srim181Ta_EJ212!$D$20:$D$228</c:f>
              <c:numCache>
                <c:formatCode>0.00000</c:formatCode>
                <c:ptCount val="209"/>
                <c:pt idx="0">
                  <c:v>1.1049723756906078E-5</c:v>
                </c:pt>
                <c:pt idx="1">
                  <c:v>1.2430939226519336E-5</c:v>
                </c:pt>
                <c:pt idx="2">
                  <c:v>1.3812154696132597E-5</c:v>
                </c:pt>
                <c:pt idx="3">
                  <c:v>1.5193370165745856E-5</c:v>
                </c:pt>
                <c:pt idx="4">
                  <c:v>1.6574585635359117E-5</c:v>
                </c:pt>
                <c:pt idx="5">
                  <c:v>1.7955801104972374E-5</c:v>
                </c:pt>
                <c:pt idx="6">
                  <c:v>1.9337016574585635E-5</c:v>
                </c:pt>
                <c:pt idx="7">
                  <c:v>2.0718232044198896E-5</c:v>
                </c:pt>
                <c:pt idx="8">
                  <c:v>2.2099447513812157E-5</c:v>
                </c:pt>
                <c:pt idx="9">
                  <c:v>2.4861878453038672E-5</c:v>
                </c:pt>
                <c:pt idx="10">
                  <c:v>2.7624309392265193E-5</c:v>
                </c:pt>
                <c:pt idx="11">
                  <c:v>3.0386740331491712E-5</c:v>
                </c:pt>
                <c:pt idx="12">
                  <c:v>3.3149171270718233E-5</c:v>
                </c:pt>
                <c:pt idx="13">
                  <c:v>3.5911602209944748E-5</c:v>
                </c:pt>
                <c:pt idx="14">
                  <c:v>3.867403314917127E-5</c:v>
                </c:pt>
                <c:pt idx="15">
                  <c:v>4.4198895027624314E-5</c:v>
                </c:pt>
                <c:pt idx="16">
                  <c:v>4.9723756906077343E-5</c:v>
                </c:pt>
                <c:pt idx="17">
                  <c:v>5.5248618784530387E-5</c:v>
                </c:pt>
                <c:pt idx="18">
                  <c:v>6.0773480662983424E-5</c:v>
                </c:pt>
                <c:pt idx="19">
                  <c:v>6.6298342541436467E-5</c:v>
                </c:pt>
                <c:pt idx="20">
                  <c:v>7.1823204419889497E-5</c:v>
                </c:pt>
                <c:pt idx="21">
                  <c:v>7.734806629834254E-5</c:v>
                </c:pt>
                <c:pt idx="22">
                  <c:v>8.2872928176795584E-5</c:v>
                </c:pt>
                <c:pt idx="23">
                  <c:v>8.8397790055248627E-5</c:v>
                </c:pt>
                <c:pt idx="24">
                  <c:v>9.3922651933701671E-5</c:v>
                </c:pt>
                <c:pt idx="25">
                  <c:v>9.9447513812154687E-5</c:v>
                </c:pt>
                <c:pt idx="26">
                  <c:v>1.1049723756906077E-4</c:v>
                </c:pt>
                <c:pt idx="27">
                  <c:v>1.2430939226519336E-4</c:v>
                </c:pt>
                <c:pt idx="28">
                  <c:v>1.3812154696132598E-4</c:v>
                </c:pt>
                <c:pt idx="29">
                  <c:v>1.5193370165745857E-4</c:v>
                </c:pt>
                <c:pt idx="30">
                  <c:v>1.6574585635359117E-4</c:v>
                </c:pt>
                <c:pt idx="31">
                  <c:v>1.7955801104972376E-4</c:v>
                </c:pt>
                <c:pt idx="32">
                  <c:v>1.9337016574585638E-4</c:v>
                </c:pt>
                <c:pt idx="33">
                  <c:v>2.0718232044198895E-4</c:v>
                </c:pt>
                <c:pt idx="34">
                  <c:v>2.2099447513812155E-4</c:v>
                </c:pt>
                <c:pt idx="35">
                  <c:v>2.4861878453038671E-4</c:v>
                </c:pt>
                <c:pt idx="36">
                  <c:v>2.7624309392265195E-4</c:v>
                </c:pt>
                <c:pt idx="37">
                  <c:v>3.0386740331491714E-4</c:v>
                </c:pt>
                <c:pt idx="38">
                  <c:v>3.3149171270718233E-4</c:v>
                </c:pt>
                <c:pt idx="39">
                  <c:v>3.5911602209944752E-4</c:v>
                </c:pt>
                <c:pt idx="40">
                  <c:v>3.8674033149171277E-4</c:v>
                </c:pt>
                <c:pt idx="41">
                  <c:v>4.419889502762431E-4</c:v>
                </c:pt>
                <c:pt idx="42">
                  <c:v>4.9723756906077342E-4</c:v>
                </c:pt>
                <c:pt idx="43">
                  <c:v>5.5248618784530391E-4</c:v>
                </c:pt>
                <c:pt idx="44">
                  <c:v>6.0773480662983429E-4</c:v>
                </c:pt>
                <c:pt idx="45">
                  <c:v>6.6298342541436467E-4</c:v>
                </c:pt>
                <c:pt idx="46">
                  <c:v>7.1823204419889505E-4</c:v>
                </c:pt>
                <c:pt idx="47">
                  <c:v>7.7348066298342554E-4</c:v>
                </c:pt>
                <c:pt idx="48">
                  <c:v>8.2872928176795581E-4</c:v>
                </c:pt>
                <c:pt idx="49">
                  <c:v>8.8397790055248619E-4</c:v>
                </c:pt>
                <c:pt idx="50">
                  <c:v>9.3922651933701668E-4</c:v>
                </c:pt>
                <c:pt idx="51">
                  <c:v>9.9447513812154684E-4</c:v>
                </c:pt>
                <c:pt idx="52">
                  <c:v>1.1049723756906078E-3</c:v>
                </c:pt>
                <c:pt idx="53">
                  <c:v>1.2430939226519338E-3</c:v>
                </c:pt>
                <c:pt idx="54">
                  <c:v>1.3812154696132596E-3</c:v>
                </c:pt>
                <c:pt idx="55">
                  <c:v>1.5193370165745858E-3</c:v>
                </c:pt>
                <c:pt idx="56">
                  <c:v>1.6574585635359116E-3</c:v>
                </c:pt>
                <c:pt idx="57">
                  <c:v>1.7955801104972376E-3</c:v>
                </c:pt>
                <c:pt idx="58">
                  <c:v>1.9337016574585634E-3</c:v>
                </c:pt>
                <c:pt idx="59">
                  <c:v>2.0718232044198894E-3</c:v>
                </c:pt>
                <c:pt idx="60">
                  <c:v>2.2099447513812156E-3</c:v>
                </c:pt>
                <c:pt idx="61">
                  <c:v>2.4861878453038676E-3</c:v>
                </c:pt>
                <c:pt idx="62">
                  <c:v>2.7624309392265192E-3</c:v>
                </c:pt>
                <c:pt idx="63">
                  <c:v>3.0386740331491717E-3</c:v>
                </c:pt>
                <c:pt idx="64">
                  <c:v>3.3149171270718232E-3</c:v>
                </c:pt>
                <c:pt idx="65">
                  <c:v>3.5911602209944752E-3</c:v>
                </c:pt>
                <c:pt idx="66">
                  <c:v>3.8674033149171268E-3</c:v>
                </c:pt>
                <c:pt idx="67">
                  <c:v>4.4198895027624313E-3</c:v>
                </c:pt>
                <c:pt idx="68">
                  <c:v>4.9723756906077353E-3</c:v>
                </c:pt>
                <c:pt idx="69" formatCode="0.000">
                  <c:v>5.5248618784530384E-3</c:v>
                </c:pt>
                <c:pt idx="70" formatCode="0.000">
                  <c:v>6.0773480662983433E-3</c:v>
                </c:pt>
                <c:pt idx="71" formatCode="0.000">
                  <c:v>6.6298342541436465E-3</c:v>
                </c:pt>
                <c:pt idx="72" formatCode="0.000">
                  <c:v>7.1823204419889505E-3</c:v>
                </c:pt>
                <c:pt idx="73" formatCode="0.000">
                  <c:v>7.7348066298342536E-3</c:v>
                </c:pt>
                <c:pt idx="74" formatCode="0.000">
                  <c:v>8.2872928176795577E-3</c:v>
                </c:pt>
                <c:pt idx="75" formatCode="0.000">
                  <c:v>8.8397790055248626E-3</c:v>
                </c:pt>
                <c:pt idx="76" formatCode="0.000">
                  <c:v>9.3922651933701657E-3</c:v>
                </c:pt>
                <c:pt idx="77" formatCode="0.000">
                  <c:v>9.9447513812154706E-3</c:v>
                </c:pt>
                <c:pt idx="78" formatCode="0.000">
                  <c:v>1.1049723756906077E-2</c:v>
                </c:pt>
                <c:pt idx="79" formatCode="0.000">
                  <c:v>1.2430939226519336E-2</c:v>
                </c:pt>
                <c:pt idx="80" formatCode="0.000">
                  <c:v>1.3812154696132596E-2</c:v>
                </c:pt>
                <c:pt idx="81" formatCode="0.000">
                  <c:v>1.5193370165745856E-2</c:v>
                </c:pt>
                <c:pt idx="82" formatCode="0.000">
                  <c:v>1.6574585635359115E-2</c:v>
                </c:pt>
                <c:pt idx="83" formatCode="0.000">
                  <c:v>1.7955801104972375E-2</c:v>
                </c:pt>
                <c:pt idx="84" formatCode="0.000">
                  <c:v>1.9337016574585635E-2</c:v>
                </c:pt>
                <c:pt idx="85" formatCode="0.000">
                  <c:v>2.0718232044198894E-2</c:v>
                </c:pt>
                <c:pt idx="86" formatCode="0.000">
                  <c:v>2.2099447513812154E-2</c:v>
                </c:pt>
                <c:pt idx="87" formatCode="0.000">
                  <c:v>2.4861878453038673E-2</c:v>
                </c:pt>
                <c:pt idx="88" formatCode="0.000">
                  <c:v>2.7624309392265192E-2</c:v>
                </c:pt>
                <c:pt idx="89" formatCode="0.000">
                  <c:v>3.0386740331491711E-2</c:v>
                </c:pt>
                <c:pt idx="90" formatCode="0.000">
                  <c:v>3.3149171270718231E-2</c:v>
                </c:pt>
                <c:pt idx="91" formatCode="0.000">
                  <c:v>3.591160220994475E-2</c:v>
                </c:pt>
                <c:pt idx="92" formatCode="0.000">
                  <c:v>3.8674033149171269E-2</c:v>
                </c:pt>
                <c:pt idx="93" formatCode="0.000">
                  <c:v>4.4198895027624308E-2</c:v>
                </c:pt>
                <c:pt idx="94" formatCode="0.000">
                  <c:v>4.9723756906077346E-2</c:v>
                </c:pt>
                <c:pt idx="95" formatCode="0.000">
                  <c:v>5.5248618784530384E-2</c:v>
                </c:pt>
                <c:pt idx="96" formatCode="0.000">
                  <c:v>6.0773480662983423E-2</c:v>
                </c:pt>
                <c:pt idx="97" formatCode="0.000">
                  <c:v>6.6298342541436461E-2</c:v>
                </c:pt>
                <c:pt idx="98" formatCode="0.000">
                  <c:v>7.18232044198895E-2</c:v>
                </c:pt>
                <c:pt idx="99" formatCode="0.000">
                  <c:v>7.7348066298342538E-2</c:v>
                </c:pt>
                <c:pt idx="100" formatCode="0.000">
                  <c:v>8.2872928176795577E-2</c:v>
                </c:pt>
                <c:pt idx="101" formatCode="0.000">
                  <c:v>8.8397790055248615E-2</c:v>
                </c:pt>
                <c:pt idx="102" formatCode="0.000">
                  <c:v>9.3922651933701654E-2</c:v>
                </c:pt>
                <c:pt idx="103" formatCode="0.000">
                  <c:v>9.9447513812154692E-2</c:v>
                </c:pt>
                <c:pt idx="104" formatCode="0.000">
                  <c:v>0.11049723756906077</c:v>
                </c:pt>
                <c:pt idx="105" formatCode="0.000">
                  <c:v>0.12430939226519337</c:v>
                </c:pt>
                <c:pt idx="106" formatCode="0.000">
                  <c:v>0.13812154696132597</c:v>
                </c:pt>
                <c:pt idx="107" formatCode="0.000">
                  <c:v>0.15193370165745856</c:v>
                </c:pt>
                <c:pt idx="108" formatCode="0.000">
                  <c:v>0.16574585635359115</c:v>
                </c:pt>
                <c:pt idx="109" formatCode="0.000">
                  <c:v>0.17955801104972377</c:v>
                </c:pt>
                <c:pt idx="110" formatCode="0.000">
                  <c:v>0.19337016574585636</c:v>
                </c:pt>
                <c:pt idx="111" formatCode="0.000">
                  <c:v>0.20718232044198895</c:v>
                </c:pt>
                <c:pt idx="112" formatCode="0.000">
                  <c:v>0.22099447513812154</c:v>
                </c:pt>
                <c:pt idx="113" formatCode="0.000">
                  <c:v>0.24861878453038674</c:v>
                </c:pt>
                <c:pt idx="114" formatCode="0.000">
                  <c:v>0.27624309392265195</c:v>
                </c:pt>
                <c:pt idx="115" formatCode="0.000">
                  <c:v>0.30386740331491713</c:v>
                </c:pt>
                <c:pt idx="116" formatCode="0.000">
                  <c:v>0.33149171270718231</c:v>
                </c:pt>
                <c:pt idx="117" formatCode="0.000">
                  <c:v>0.35911602209944754</c:v>
                </c:pt>
                <c:pt idx="118" formatCode="0.000">
                  <c:v>0.38674033149171272</c:v>
                </c:pt>
                <c:pt idx="119" formatCode="0.000">
                  <c:v>0.44198895027624308</c:v>
                </c:pt>
                <c:pt idx="120" formatCode="0.000">
                  <c:v>0.49723756906077349</c:v>
                </c:pt>
                <c:pt idx="121" formatCode="0.000">
                  <c:v>0.5524861878453039</c:v>
                </c:pt>
                <c:pt idx="122" formatCode="0.000">
                  <c:v>0.60773480662983426</c:v>
                </c:pt>
                <c:pt idx="123" formatCode="0.000">
                  <c:v>0.66298342541436461</c:v>
                </c:pt>
                <c:pt idx="124" formatCode="0.000">
                  <c:v>0.71823204419889508</c:v>
                </c:pt>
                <c:pt idx="125" formatCode="0.000">
                  <c:v>0.77348066298342544</c:v>
                </c:pt>
                <c:pt idx="126" formatCode="0.000">
                  <c:v>0.82872928176795579</c:v>
                </c:pt>
                <c:pt idx="127" formatCode="0.000">
                  <c:v>0.88397790055248615</c:v>
                </c:pt>
                <c:pt idx="128" formatCode="0.000">
                  <c:v>0.93922651933701662</c:v>
                </c:pt>
                <c:pt idx="129" formatCode="0.000">
                  <c:v>0.99447513812154698</c:v>
                </c:pt>
                <c:pt idx="130" formatCode="0.000">
                  <c:v>1.1049723756906078</c:v>
                </c:pt>
                <c:pt idx="131" formatCode="0.000">
                  <c:v>1.2430939226519337</c:v>
                </c:pt>
                <c:pt idx="132" formatCode="0.000">
                  <c:v>1.3812154696132597</c:v>
                </c:pt>
                <c:pt idx="133" formatCode="0.000">
                  <c:v>1.5193370165745856</c:v>
                </c:pt>
                <c:pt idx="134" formatCode="0.000">
                  <c:v>1.6574585635359116</c:v>
                </c:pt>
                <c:pt idx="135" formatCode="0.000">
                  <c:v>1.7955801104972375</c:v>
                </c:pt>
                <c:pt idx="136" formatCode="0.000">
                  <c:v>1.9337016574585635</c:v>
                </c:pt>
                <c:pt idx="137" formatCode="0.000">
                  <c:v>2.0718232044198897</c:v>
                </c:pt>
                <c:pt idx="138" formatCode="0.000">
                  <c:v>2.2099447513812156</c:v>
                </c:pt>
                <c:pt idx="139" formatCode="0.000">
                  <c:v>2.4861878453038675</c:v>
                </c:pt>
                <c:pt idx="140" formatCode="0.000">
                  <c:v>2.7624309392265194</c:v>
                </c:pt>
                <c:pt idx="141" formatCode="0.000">
                  <c:v>3.0386740331491713</c:v>
                </c:pt>
                <c:pt idx="142" formatCode="0.000">
                  <c:v>3.3149171270718232</c:v>
                </c:pt>
                <c:pt idx="143" formatCode="0.000">
                  <c:v>3.5911602209944751</c:v>
                </c:pt>
                <c:pt idx="144" formatCode="0.000">
                  <c:v>3.867403314917127</c:v>
                </c:pt>
                <c:pt idx="145" formatCode="0.000">
                  <c:v>4.4198895027624312</c:v>
                </c:pt>
                <c:pt idx="146" formatCode="0.000">
                  <c:v>4.972375690607735</c:v>
                </c:pt>
                <c:pt idx="147" formatCode="0.000">
                  <c:v>5.5248618784530388</c:v>
                </c:pt>
                <c:pt idx="148" formatCode="0.000">
                  <c:v>6.0773480662983426</c:v>
                </c:pt>
                <c:pt idx="149" formatCode="0.000">
                  <c:v>6.6298342541436464</c:v>
                </c:pt>
                <c:pt idx="150" formatCode="0.000">
                  <c:v>7.1823204419889501</c:v>
                </c:pt>
                <c:pt idx="151" formatCode="0.000">
                  <c:v>7.7348066298342539</c:v>
                </c:pt>
                <c:pt idx="152" formatCode="0.000">
                  <c:v>8.2872928176795586</c:v>
                </c:pt>
                <c:pt idx="153" formatCode="0.000">
                  <c:v>8.8397790055248624</c:v>
                </c:pt>
                <c:pt idx="154" formatCode="0.000">
                  <c:v>9.3922651933701662</c:v>
                </c:pt>
                <c:pt idx="155" formatCode="0.000">
                  <c:v>9.94475138121547</c:v>
                </c:pt>
                <c:pt idx="156" formatCode="0.000">
                  <c:v>11.049723756906078</c:v>
                </c:pt>
                <c:pt idx="157" formatCode="0.000">
                  <c:v>12.430939226519337</c:v>
                </c:pt>
                <c:pt idx="158" formatCode="0.000">
                  <c:v>13.812154696132596</c:v>
                </c:pt>
                <c:pt idx="159" formatCode="0.000">
                  <c:v>15.193370165745856</c:v>
                </c:pt>
                <c:pt idx="160" formatCode="0.000">
                  <c:v>16.574585635359117</c:v>
                </c:pt>
                <c:pt idx="161" formatCode="0.000">
                  <c:v>17.955801104972377</c:v>
                </c:pt>
                <c:pt idx="162" formatCode="0.000">
                  <c:v>19.337016574585636</c:v>
                </c:pt>
                <c:pt idx="163" formatCode="0.000">
                  <c:v>20.718232044198896</c:v>
                </c:pt>
                <c:pt idx="164" formatCode="0.000">
                  <c:v>22.099447513812155</c:v>
                </c:pt>
                <c:pt idx="165" formatCode="0.000">
                  <c:v>24.861878453038674</c:v>
                </c:pt>
                <c:pt idx="166" formatCode="0.000">
                  <c:v>27.624309392265193</c:v>
                </c:pt>
                <c:pt idx="167" formatCode="0.000">
                  <c:v>30.386740331491712</c:v>
                </c:pt>
                <c:pt idx="168" formatCode="0.000">
                  <c:v>33.149171270718234</c:v>
                </c:pt>
                <c:pt idx="169" formatCode="0.000">
                  <c:v>35.911602209944753</c:v>
                </c:pt>
                <c:pt idx="170" formatCode="0.000">
                  <c:v>38.674033149171272</c:v>
                </c:pt>
                <c:pt idx="171" formatCode="0.000">
                  <c:v>44.19889502762431</c:v>
                </c:pt>
                <c:pt idx="172" formatCode="0.000">
                  <c:v>49.723756906077348</c:v>
                </c:pt>
                <c:pt idx="173" formatCode="0.000">
                  <c:v>55.248618784530386</c:v>
                </c:pt>
                <c:pt idx="174" formatCode="0.000">
                  <c:v>60.773480662983424</c:v>
                </c:pt>
                <c:pt idx="175" formatCode="0.000">
                  <c:v>66.298342541436469</c:v>
                </c:pt>
                <c:pt idx="176" formatCode="0.000">
                  <c:v>71.823204419889507</c:v>
                </c:pt>
                <c:pt idx="177" formatCode="0.000">
                  <c:v>77.348066298342545</c:v>
                </c:pt>
                <c:pt idx="178" formatCode="0.000">
                  <c:v>82.872928176795583</c:v>
                </c:pt>
                <c:pt idx="179" formatCode="0.000">
                  <c:v>88.39779005524862</c:v>
                </c:pt>
                <c:pt idx="180" formatCode="0.000">
                  <c:v>93.922651933701658</c:v>
                </c:pt>
                <c:pt idx="181" formatCode="0.000">
                  <c:v>99.447513812154696</c:v>
                </c:pt>
                <c:pt idx="182" formatCode="0.000">
                  <c:v>110.49723756906077</c:v>
                </c:pt>
                <c:pt idx="183" formatCode="0.000">
                  <c:v>124.30939226519337</c:v>
                </c:pt>
                <c:pt idx="184" formatCode="0.000">
                  <c:v>138.12154696132598</c:v>
                </c:pt>
                <c:pt idx="185" formatCode="0.000">
                  <c:v>151.93370165745856</c:v>
                </c:pt>
                <c:pt idx="186" formatCode="0.000">
                  <c:v>165.74585635359117</c:v>
                </c:pt>
                <c:pt idx="187" formatCode="0.000">
                  <c:v>179.55801104972375</c:v>
                </c:pt>
                <c:pt idx="188" formatCode="0.000">
                  <c:v>193.37016574585635</c:v>
                </c:pt>
                <c:pt idx="189" formatCode="0.000">
                  <c:v>207.18232044198896</c:v>
                </c:pt>
                <c:pt idx="190" formatCode="0.000">
                  <c:v>220.99447513812154</c:v>
                </c:pt>
                <c:pt idx="191" formatCode="0.000">
                  <c:v>248.61878453038673</c:v>
                </c:pt>
                <c:pt idx="192" formatCode="0.000">
                  <c:v>276.24309392265195</c:v>
                </c:pt>
                <c:pt idx="193" formatCode="0.000">
                  <c:v>303.86740331491711</c:v>
                </c:pt>
                <c:pt idx="194" formatCode="0.000">
                  <c:v>331.49171270718233</c:v>
                </c:pt>
                <c:pt idx="195" formatCode="0.000">
                  <c:v>359.11602209944749</c:v>
                </c:pt>
                <c:pt idx="196" formatCode="0.000">
                  <c:v>386.74033149171271</c:v>
                </c:pt>
                <c:pt idx="197" formatCode="0.000">
                  <c:v>441.98895027624309</c:v>
                </c:pt>
                <c:pt idx="198" formatCode="0.000">
                  <c:v>497.23756906077347</c:v>
                </c:pt>
                <c:pt idx="199" formatCode="0.000">
                  <c:v>552.4861878453039</c:v>
                </c:pt>
                <c:pt idx="200" formatCode="0.000">
                  <c:v>607.73480662983422</c:v>
                </c:pt>
                <c:pt idx="201" formatCode="0.000">
                  <c:v>662.98342541436466</c:v>
                </c:pt>
                <c:pt idx="202" formatCode="0.000">
                  <c:v>718.23204419889498</c:v>
                </c:pt>
                <c:pt idx="203" formatCode="0.000">
                  <c:v>773.48066298342542</c:v>
                </c:pt>
                <c:pt idx="204" formatCode="0.000">
                  <c:v>828.72928176795585</c:v>
                </c:pt>
                <c:pt idx="205" formatCode="0.000">
                  <c:v>883.97790055248618</c:v>
                </c:pt>
                <c:pt idx="206" formatCode="0.000">
                  <c:v>939.22651933701661</c:v>
                </c:pt>
                <c:pt idx="207" formatCode="0.000">
                  <c:v>994.47513812154693</c:v>
                </c:pt>
                <c:pt idx="208" formatCode="0.000">
                  <c:v>1000</c:v>
                </c:pt>
              </c:numCache>
            </c:numRef>
          </c:xVal>
          <c:yVal>
            <c:numRef>
              <c:f>srim181Ta_EJ212!$P$20:$P$228</c:f>
              <c:numCache>
                <c:formatCode>0.000</c:formatCode>
                <c:ptCount val="209"/>
                <c:pt idx="0">
                  <c:v>1.2999999999999999E-3</c:v>
                </c:pt>
                <c:pt idx="1">
                  <c:v>1.4E-3</c:v>
                </c:pt>
                <c:pt idx="2">
                  <c:v>1.5E-3</c:v>
                </c:pt>
                <c:pt idx="3">
                  <c:v>1.5E-3</c:v>
                </c:pt>
                <c:pt idx="4">
                  <c:v>1.6000000000000001E-3</c:v>
                </c:pt>
                <c:pt idx="5">
                  <c:v>1.6000000000000001E-3</c:v>
                </c:pt>
                <c:pt idx="6">
                  <c:v>1.7000000000000001E-3</c:v>
                </c:pt>
                <c:pt idx="7">
                  <c:v>1.7000000000000001E-3</c:v>
                </c:pt>
                <c:pt idx="8">
                  <c:v>1.8E-3</c:v>
                </c:pt>
                <c:pt idx="9">
                  <c:v>1.9E-3</c:v>
                </c:pt>
                <c:pt idx="10">
                  <c:v>2E-3</c:v>
                </c:pt>
                <c:pt idx="11">
                  <c:v>2.1000000000000003E-3</c:v>
                </c:pt>
                <c:pt idx="12">
                  <c:v>2.1000000000000003E-3</c:v>
                </c:pt>
                <c:pt idx="13">
                  <c:v>2.1999999999999997E-3</c:v>
                </c:pt>
                <c:pt idx="14">
                  <c:v>2.3E-3</c:v>
                </c:pt>
                <c:pt idx="15">
                  <c:v>2.4000000000000002E-3</c:v>
                </c:pt>
                <c:pt idx="16">
                  <c:v>2.5999999999999999E-3</c:v>
                </c:pt>
                <c:pt idx="17">
                  <c:v>2.7000000000000001E-3</c:v>
                </c:pt>
                <c:pt idx="18">
                  <c:v>2.8E-3</c:v>
                </c:pt>
                <c:pt idx="19">
                  <c:v>3.0000000000000001E-3</c:v>
                </c:pt>
                <c:pt idx="20">
                  <c:v>3.0999999999999999E-3</c:v>
                </c:pt>
                <c:pt idx="21">
                  <c:v>3.2000000000000002E-3</c:v>
                </c:pt>
                <c:pt idx="22">
                  <c:v>3.3E-3</c:v>
                </c:pt>
                <c:pt idx="23">
                  <c:v>3.4000000000000002E-3</c:v>
                </c:pt>
                <c:pt idx="24">
                  <c:v>3.5000000000000005E-3</c:v>
                </c:pt>
                <c:pt idx="25">
                  <c:v>3.5999999999999999E-3</c:v>
                </c:pt>
                <c:pt idx="26">
                  <c:v>3.8E-3</c:v>
                </c:pt>
                <c:pt idx="27">
                  <c:v>4.0000000000000001E-3</c:v>
                </c:pt>
                <c:pt idx="28">
                  <c:v>4.3E-3</c:v>
                </c:pt>
                <c:pt idx="29">
                  <c:v>4.4999999999999997E-3</c:v>
                </c:pt>
                <c:pt idx="30">
                  <c:v>4.7000000000000002E-3</c:v>
                </c:pt>
                <c:pt idx="31">
                  <c:v>4.8999999999999998E-3</c:v>
                </c:pt>
                <c:pt idx="32">
                  <c:v>5.0999999999999995E-3</c:v>
                </c:pt>
                <c:pt idx="33">
                  <c:v>5.3E-3</c:v>
                </c:pt>
                <c:pt idx="34">
                  <c:v>5.4999999999999997E-3</c:v>
                </c:pt>
                <c:pt idx="35">
                  <c:v>5.8000000000000005E-3</c:v>
                </c:pt>
                <c:pt idx="36">
                  <c:v>6.1999999999999998E-3</c:v>
                </c:pt>
                <c:pt idx="37">
                  <c:v>6.5000000000000006E-3</c:v>
                </c:pt>
                <c:pt idx="38">
                  <c:v>6.9000000000000008E-3</c:v>
                </c:pt>
                <c:pt idx="39">
                  <c:v>7.1999999999999998E-3</c:v>
                </c:pt>
                <c:pt idx="40">
                  <c:v>7.4999999999999997E-3</c:v>
                </c:pt>
                <c:pt idx="41">
                  <c:v>8.0999999999999996E-3</c:v>
                </c:pt>
                <c:pt idx="42">
                  <c:v>8.6999999999999994E-3</c:v>
                </c:pt>
                <c:pt idx="43">
                  <c:v>9.2999999999999992E-3</c:v>
                </c:pt>
                <c:pt idx="44">
                  <c:v>9.7999999999999997E-3</c:v>
                </c:pt>
                <c:pt idx="45">
                  <c:v>1.03E-2</c:v>
                </c:pt>
                <c:pt idx="46">
                  <c:v>1.0800000000000001E-2</c:v>
                </c:pt>
                <c:pt idx="47">
                  <c:v>1.14E-2</c:v>
                </c:pt>
                <c:pt idx="48">
                  <c:v>1.1899999999999999E-2</c:v>
                </c:pt>
                <c:pt idx="49">
                  <c:v>1.23E-2</c:v>
                </c:pt>
                <c:pt idx="50">
                  <c:v>1.2800000000000001E-2</c:v>
                </c:pt>
                <c:pt idx="51">
                  <c:v>1.3300000000000001E-2</c:v>
                </c:pt>
                <c:pt idx="52">
                  <c:v>1.4199999999999999E-2</c:v>
                </c:pt>
                <c:pt idx="53">
                  <c:v>1.54E-2</c:v>
                </c:pt>
                <c:pt idx="54">
                  <c:v>1.6500000000000001E-2</c:v>
                </c:pt>
                <c:pt idx="55">
                  <c:v>1.7499999999999998E-2</c:v>
                </c:pt>
                <c:pt idx="56">
                  <c:v>1.8599999999999998E-2</c:v>
                </c:pt>
                <c:pt idx="57">
                  <c:v>1.9599999999999999E-2</c:v>
                </c:pt>
                <c:pt idx="58">
                  <c:v>2.06E-2</c:v>
                </c:pt>
                <c:pt idx="59">
                  <c:v>2.1600000000000001E-2</c:v>
                </c:pt>
                <c:pt idx="60">
                  <c:v>2.2600000000000002E-2</c:v>
                </c:pt>
                <c:pt idx="61">
                  <c:v>2.4500000000000001E-2</c:v>
                </c:pt>
                <c:pt idx="62">
                  <c:v>2.63E-2</c:v>
                </c:pt>
                <c:pt idx="63">
                  <c:v>2.8199999999999996E-2</c:v>
                </c:pt>
                <c:pt idx="64">
                  <c:v>0.03</c:v>
                </c:pt>
                <c:pt idx="65">
                  <c:v>3.1800000000000002E-2</c:v>
                </c:pt>
                <c:pt idx="66">
                  <c:v>3.3600000000000005E-2</c:v>
                </c:pt>
                <c:pt idx="67">
                  <c:v>3.7100000000000001E-2</c:v>
                </c:pt>
                <c:pt idx="68">
                  <c:v>4.0600000000000004E-2</c:v>
                </c:pt>
                <c:pt idx="69">
                  <c:v>4.3999999999999997E-2</c:v>
                </c:pt>
                <c:pt idx="70">
                  <c:v>4.7399999999999998E-2</c:v>
                </c:pt>
                <c:pt idx="71">
                  <c:v>5.0799999999999998E-2</c:v>
                </c:pt>
                <c:pt idx="72">
                  <c:v>5.4100000000000002E-2</c:v>
                </c:pt>
                <c:pt idx="73">
                  <c:v>5.7299999999999997E-2</c:v>
                </c:pt>
                <c:pt idx="74">
                  <c:v>6.0499999999999998E-2</c:v>
                </c:pt>
                <c:pt idx="75">
                  <c:v>6.3700000000000007E-2</c:v>
                </c:pt>
                <c:pt idx="76">
                  <c:v>6.6799999999999998E-2</c:v>
                </c:pt>
                <c:pt idx="77">
                  <c:v>6.989999999999999E-2</c:v>
                </c:pt>
                <c:pt idx="78">
                  <c:v>7.5999999999999998E-2</c:v>
                </c:pt>
                <c:pt idx="79">
                  <c:v>8.3400000000000002E-2</c:v>
                </c:pt>
                <c:pt idx="80">
                  <c:v>9.06E-2</c:v>
                </c:pt>
                <c:pt idx="81">
                  <c:v>9.7699999999999995E-2</c:v>
                </c:pt>
                <c:pt idx="82">
                  <c:v>0.10469999999999999</c:v>
                </c:pt>
                <c:pt idx="83">
                  <c:v>0.1116</c:v>
                </c:pt>
                <c:pt idx="84">
                  <c:v>0.11839999999999999</c:v>
                </c:pt>
                <c:pt idx="85">
                  <c:v>0.12520000000000001</c:v>
                </c:pt>
                <c:pt idx="86">
                  <c:v>0.1318</c:v>
                </c:pt>
                <c:pt idx="87">
                  <c:v>0.14499999999999999</c:v>
                </c:pt>
                <c:pt idx="88">
                  <c:v>0.15789999999999998</c:v>
                </c:pt>
                <c:pt idx="89">
                  <c:v>0.1706</c:v>
                </c:pt>
                <c:pt idx="90">
                  <c:v>0.183</c:v>
                </c:pt>
                <c:pt idx="91">
                  <c:v>0.1953</c:v>
                </c:pt>
                <c:pt idx="92">
                  <c:v>0.2072</c:v>
                </c:pt>
                <c:pt idx="93">
                  <c:v>0.2303</c:v>
                </c:pt>
                <c:pt idx="94">
                  <c:v>0.25240000000000001</c:v>
                </c:pt>
                <c:pt idx="95">
                  <c:v>0.2732</c:v>
                </c:pt>
                <c:pt idx="96">
                  <c:v>0.29289999999999999</c:v>
                </c:pt>
                <c:pt idx="97">
                  <c:v>0.31140000000000001</c:v>
                </c:pt>
                <c:pt idx="98">
                  <c:v>0.32869999999999999</c:v>
                </c:pt>
                <c:pt idx="99">
                  <c:v>0.34489999999999998</c:v>
                </c:pt>
                <c:pt idx="100">
                  <c:v>0.36009999999999998</c:v>
                </c:pt>
                <c:pt idx="101">
                  <c:v>0.37429999999999997</c:v>
                </c:pt>
                <c:pt idx="102">
                  <c:v>0.38750000000000001</c:v>
                </c:pt>
                <c:pt idx="103">
                  <c:v>0.39990000000000003</c:v>
                </c:pt>
                <c:pt idx="104">
                  <c:v>0.4224</c:v>
                </c:pt>
                <c:pt idx="105">
                  <c:v>0.44669999999999999</c:v>
                </c:pt>
                <c:pt idx="106">
                  <c:v>0.46760000000000002</c:v>
                </c:pt>
                <c:pt idx="107">
                  <c:v>0.48579999999999995</c:v>
                </c:pt>
                <c:pt idx="108">
                  <c:v>0.50160000000000005</c:v>
                </c:pt>
                <c:pt idx="109">
                  <c:v>0.51559999999999995</c:v>
                </c:pt>
                <c:pt idx="110">
                  <c:v>0.52800000000000002</c:v>
                </c:pt>
                <c:pt idx="111">
                  <c:v>0.53920000000000001</c:v>
                </c:pt>
                <c:pt idx="112">
                  <c:v>0.54920000000000002</c:v>
                </c:pt>
                <c:pt idx="113">
                  <c:v>0.56669999999999998</c:v>
                </c:pt>
                <c:pt idx="114">
                  <c:v>0.58140000000000003</c:v>
                </c:pt>
                <c:pt idx="115">
                  <c:v>0.59400000000000008</c:v>
                </c:pt>
                <c:pt idx="116">
                  <c:v>0.60499999999999998</c:v>
                </c:pt>
                <c:pt idx="117">
                  <c:v>0.61470000000000002</c:v>
                </c:pt>
                <c:pt idx="118">
                  <c:v>0.62329999999999997</c:v>
                </c:pt>
                <c:pt idx="119">
                  <c:v>0.63800000000000001</c:v>
                </c:pt>
                <c:pt idx="120">
                  <c:v>0.65029999999999999</c:v>
                </c:pt>
                <c:pt idx="121">
                  <c:v>0.66079999999999994</c:v>
                </c:pt>
                <c:pt idx="122">
                  <c:v>0.66989999999999994</c:v>
                </c:pt>
                <c:pt idx="123">
                  <c:v>0.67800000000000005</c:v>
                </c:pt>
                <c:pt idx="124">
                  <c:v>0.68520000000000003</c:v>
                </c:pt>
                <c:pt idx="125">
                  <c:v>0.69169999999999998</c:v>
                </c:pt>
                <c:pt idx="126">
                  <c:v>0.69779999999999998</c:v>
                </c:pt>
                <c:pt idx="127">
                  <c:v>0.70330000000000004</c:v>
                </c:pt>
                <c:pt idx="128">
                  <c:v>0.70850000000000002</c:v>
                </c:pt>
                <c:pt idx="129">
                  <c:v>0.71330000000000005</c:v>
                </c:pt>
                <c:pt idx="130">
                  <c:v>0.72220000000000006</c:v>
                </c:pt>
                <c:pt idx="131">
                  <c:v>0.73209999999999997</c:v>
                </c:pt>
                <c:pt idx="132">
                  <c:v>0.74099999999999999</c:v>
                </c:pt>
                <c:pt idx="133">
                  <c:v>0.74909999999999999</c:v>
                </c:pt>
                <c:pt idx="134">
                  <c:v>0.75670000000000004</c:v>
                </c:pt>
                <c:pt idx="135">
                  <c:v>0.76380000000000003</c:v>
                </c:pt>
                <c:pt idx="136">
                  <c:v>0.77049999999999996</c:v>
                </c:pt>
                <c:pt idx="137">
                  <c:v>0.77690000000000003</c:v>
                </c:pt>
                <c:pt idx="138">
                  <c:v>0.78289999999999993</c:v>
                </c:pt>
                <c:pt idx="139">
                  <c:v>0.79430000000000001</c:v>
                </c:pt>
                <c:pt idx="140">
                  <c:v>0.80500000000000005</c:v>
                </c:pt>
                <c:pt idx="141">
                  <c:v>0.81519999999999992</c:v>
                </c:pt>
                <c:pt idx="142">
                  <c:v>0.82499999999999996</c:v>
                </c:pt>
                <c:pt idx="143">
                  <c:v>0.83450000000000002</c:v>
                </c:pt>
                <c:pt idx="144">
                  <c:v>0.84380000000000011</c:v>
                </c:pt>
                <c:pt idx="145">
                  <c:v>0.86180000000000001</c:v>
                </c:pt>
                <c:pt idx="146">
                  <c:v>0.87919999999999998</c:v>
                </c:pt>
                <c:pt idx="147">
                  <c:v>0.89640000000000009</c:v>
                </c:pt>
                <c:pt idx="148">
                  <c:v>0.91329999999999989</c:v>
                </c:pt>
                <c:pt idx="149">
                  <c:v>0.93019999999999992</c:v>
                </c:pt>
                <c:pt idx="150">
                  <c:v>0.94700000000000006</c:v>
                </c:pt>
                <c:pt idx="151">
                  <c:v>0.96379999999999999</c:v>
                </c:pt>
                <c:pt idx="152">
                  <c:v>0.98070000000000002</c:v>
                </c:pt>
                <c:pt idx="153">
                  <c:v>0.99760000000000004</c:v>
                </c:pt>
                <c:pt idx="154" formatCode="0.00">
                  <c:v>1.01</c:v>
                </c:pt>
                <c:pt idx="155" formatCode="0.00">
                  <c:v>1.03</c:v>
                </c:pt>
                <c:pt idx="156" formatCode="0.00">
                  <c:v>1.07</c:v>
                </c:pt>
                <c:pt idx="157" formatCode="0.00">
                  <c:v>1.1100000000000001</c:v>
                </c:pt>
                <c:pt idx="158" formatCode="0.00">
                  <c:v>1.1599999999999999</c:v>
                </c:pt>
                <c:pt idx="159" formatCode="0.00">
                  <c:v>1.2</c:v>
                </c:pt>
                <c:pt idx="160" formatCode="0.00">
                  <c:v>1.25</c:v>
                </c:pt>
                <c:pt idx="161" formatCode="0.00">
                  <c:v>1.3</c:v>
                </c:pt>
                <c:pt idx="162" formatCode="0.00">
                  <c:v>1.35</c:v>
                </c:pt>
                <c:pt idx="163" formatCode="0.00">
                  <c:v>1.4</c:v>
                </c:pt>
                <c:pt idx="164" formatCode="0.00">
                  <c:v>1.45</c:v>
                </c:pt>
                <c:pt idx="165" formatCode="0.00">
                  <c:v>1.55</c:v>
                </c:pt>
                <c:pt idx="166" formatCode="0.00">
                  <c:v>1.66</c:v>
                </c:pt>
                <c:pt idx="167" formatCode="0.00">
                  <c:v>1.78</c:v>
                </c:pt>
                <c:pt idx="168" formatCode="0.00">
                  <c:v>1.9</c:v>
                </c:pt>
                <c:pt idx="169" formatCode="0.00">
                  <c:v>2.02</c:v>
                </c:pt>
                <c:pt idx="170" formatCode="0.00">
                  <c:v>2.15</c:v>
                </c:pt>
                <c:pt idx="171" formatCode="0.00">
                  <c:v>2.4300000000000002</c:v>
                </c:pt>
                <c:pt idx="172" formatCode="0.00">
                  <c:v>2.72</c:v>
                </c:pt>
                <c:pt idx="173" formatCode="0.00">
                  <c:v>3.04</c:v>
                </c:pt>
                <c:pt idx="174" formatCode="0.00">
                  <c:v>3.37</c:v>
                </c:pt>
                <c:pt idx="175" formatCode="0.00">
                  <c:v>3.72</c:v>
                </c:pt>
                <c:pt idx="176" formatCode="0.00">
                  <c:v>4.08</c:v>
                </c:pt>
                <c:pt idx="177" formatCode="0.00">
                  <c:v>4.46</c:v>
                </c:pt>
                <c:pt idx="178" formatCode="0.00">
                  <c:v>4.8600000000000003</c:v>
                </c:pt>
                <c:pt idx="179" formatCode="0.00">
                  <c:v>5.27</c:v>
                </c:pt>
                <c:pt idx="180" formatCode="0.00">
                  <c:v>5.7</c:v>
                </c:pt>
                <c:pt idx="181" formatCode="0.00">
                  <c:v>6.14</c:v>
                </c:pt>
                <c:pt idx="182" formatCode="0.00">
                  <c:v>7.06</c:v>
                </c:pt>
                <c:pt idx="183" formatCode="0.00">
                  <c:v>8.2799999999999994</c:v>
                </c:pt>
                <c:pt idx="184" formatCode="0.00">
                  <c:v>9.58</c:v>
                </c:pt>
                <c:pt idx="185" formatCode="0.00">
                  <c:v>10.94</c:v>
                </c:pt>
                <c:pt idx="186" formatCode="0.00">
                  <c:v>12.37</c:v>
                </c:pt>
                <c:pt idx="187" formatCode="0.00">
                  <c:v>13.85</c:v>
                </c:pt>
                <c:pt idx="188" formatCode="0.00">
                  <c:v>15.39</c:v>
                </c:pt>
                <c:pt idx="189" formatCode="0.00">
                  <c:v>16.98</c:v>
                </c:pt>
                <c:pt idx="190" formatCode="0.00">
                  <c:v>18.62</c:v>
                </c:pt>
                <c:pt idx="191" formatCode="0.00">
                  <c:v>22.03</c:v>
                </c:pt>
                <c:pt idx="192" formatCode="0.00">
                  <c:v>25.6</c:v>
                </c:pt>
                <c:pt idx="193" formatCode="0.00">
                  <c:v>29.3</c:v>
                </c:pt>
                <c:pt idx="194" formatCode="0.00">
                  <c:v>33.130000000000003</c:v>
                </c:pt>
                <c:pt idx="195" formatCode="0.00">
                  <c:v>37.07</c:v>
                </c:pt>
                <c:pt idx="196" formatCode="0.00">
                  <c:v>41.1</c:v>
                </c:pt>
                <c:pt idx="197" formatCode="0.00">
                  <c:v>49.39</c:v>
                </c:pt>
                <c:pt idx="198" formatCode="0.00">
                  <c:v>57.93</c:v>
                </c:pt>
                <c:pt idx="199" formatCode="0.00">
                  <c:v>66.650000000000006</c:v>
                </c:pt>
                <c:pt idx="200" formatCode="0.00">
                  <c:v>75.5</c:v>
                </c:pt>
                <c:pt idx="201" formatCode="0.00">
                  <c:v>84.43</c:v>
                </c:pt>
                <c:pt idx="202" formatCode="0.00">
                  <c:v>93.42</c:v>
                </c:pt>
                <c:pt idx="203" formatCode="0.00">
                  <c:v>102.43</c:v>
                </c:pt>
                <c:pt idx="204" formatCode="0.00">
                  <c:v>111.44</c:v>
                </c:pt>
                <c:pt idx="205" formatCode="0.00">
                  <c:v>120.44</c:v>
                </c:pt>
                <c:pt idx="206" formatCode="0.00">
                  <c:v>129.41</c:v>
                </c:pt>
                <c:pt idx="207" formatCode="0.00">
                  <c:v>138.33000000000001</c:v>
                </c:pt>
                <c:pt idx="208" formatCode="0.00">
                  <c:v>139.22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4D43-49AC-A337-3F7458C46B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39852024"/>
        <c:axId val="639852808"/>
      </c:scatterChart>
      <c:valAx>
        <c:axId val="639852024"/>
        <c:scaling>
          <c:logBase val="10"/>
          <c:orientation val="minMax"/>
        </c:scaling>
        <c:delete val="0"/>
        <c:axPos val="b"/>
        <c:majorGridlines>
          <c:spPr>
            <a:ln>
              <a:solidFill>
                <a:schemeClr val="tx1">
                  <a:lumMod val="50000"/>
                  <a:lumOff val="50000"/>
                </a:schemeClr>
              </a:solidFill>
              <a:prstDash val="dash"/>
            </a:ln>
          </c:spPr>
        </c:majorGridlines>
        <c:minorGridlines>
          <c:spPr>
            <a:ln>
              <a:solidFill>
                <a:srgbClr val="CCECFF"/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E</a:t>
                </a:r>
                <a:r>
                  <a:rPr lang="en-US" baseline="0"/>
                  <a:t> beam</a:t>
                </a:r>
                <a:r>
                  <a:rPr lang="en-US"/>
                  <a:t> [MeV/A]</a:t>
                </a:r>
                <a:endParaRPr lang="ja-JP"/>
              </a:p>
            </c:rich>
          </c:tx>
          <c:layout>
            <c:manualLayout>
              <c:xMode val="edge"/>
              <c:yMode val="edge"/>
              <c:x val="0.7129419278863911"/>
              <c:y val="0.87084520417853872"/>
            </c:manualLayout>
          </c:layout>
          <c:overlay val="0"/>
          <c:spPr>
            <a:solidFill>
              <a:schemeClr val="bg1"/>
            </a:solidFill>
          </c:spPr>
        </c:title>
        <c:numFmt formatCode="General" sourceLinked="0"/>
        <c:majorTickMark val="cross"/>
        <c:minorTickMark val="in"/>
        <c:tickLblPos val="nextTo"/>
        <c:txPr>
          <a:bodyPr/>
          <a:lstStyle/>
          <a:p>
            <a:pPr>
              <a:defRPr b="1"/>
            </a:pPr>
            <a:endParaRPr lang="ja-JP"/>
          </a:p>
        </c:txPr>
        <c:crossAx val="639852808"/>
        <c:crosses val="autoZero"/>
        <c:crossBetween val="midCat"/>
        <c:majorUnit val="10"/>
      </c:valAx>
      <c:valAx>
        <c:axId val="639852808"/>
        <c:scaling>
          <c:logBase val="10"/>
          <c:orientation val="minMax"/>
        </c:scaling>
        <c:delete val="0"/>
        <c:axPos val="l"/>
        <c:majorGridlines>
          <c:spPr>
            <a:ln w="12700">
              <a:solidFill>
                <a:schemeClr val="tx2"/>
              </a:solidFill>
              <a:prstDash val="sysDash"/>
            </a:ln>
          </c:spPr>
        </c:majorGridlines>
        <c:minorGridlines>
          <c:spPr>
            <a:ln>
              <a:solidFill>
                <a:schemeClr val="tx2">
                  <a:lumMod val="20000"/>
                  <a:lumOff val="80000"/>
                </a:schemeClr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>
                    <a:solidFill>
                      <a:schemeClr val="tx1"/>
                    </a:solidFill>
                  </a:defRPr>
                </a:pPr>
                <a:r>
                  <a:rPr lang="en-US">
                    <a:solidFill>
                      <a:schemeClr val="tx1"/>
                    </a:solidFill>
                  </a:rPr>
                  <a:t>Range, Straggling [</a:t>
                </a:r>
                <a:r>
                  <a:rPr lang="en-US" altLang="ja-JP">
                    <a:solidFill>
                      <a:schemeClr val="tx1"/>
                    </a:solidFill>
                  </a:rPr>
                  <a:t>μm]</a:t>
                </a:r>
                <a:endParaRPr lang="ja-JP">
                  <a:solidFill>
                    <a:schemeClr val="tx1"/>
                  </a:solidFill>
                </a:endParaRPr>
              </a:p>
            </c:rich>
          </c:tx>
          <c:layout>
            <c:manualLayout>
              <c:xMode val="edge"/>
              <c:yMode val="edge"/>
              <c:x val="9.3999580850872747E-2"/>
              <c:y val="0.18000134598559794"/>
            </c:manualLayout>
          </c:layout>
          <c:overlay val="0"/>
          <c:spPr>
            <a:solidFill>
              <a:schemeClr val="bg1"/>
            </a:solidFill>
          </c:spPr>
        </c:title>
        <c:numFmt formatCode="General" sourceLinked="0"/>
        <c:majorTickMark val="cross"/>
        <c:minorTickMark val="out"/>
        <c:tickLblPos val="nextTo"/>
        <c:spPr>
          <a:ln>
            <a:solidFill>
              <a:schemeClr val="tx2"/>
            </a:solidFill>
          </a:ln>
        </c:spPr>
        <c:txPr>
          <a:bodyPr/>
          <a:lstStyle/>
          <a:p>
            <a:pPr>
              <a:defRPr b="1">
                <a:solidFill>
                  <a:schemeClr val="tx1"/>
                </a:solidFill>
              </a:defRPr>
            </a:pPr>
            <a:endParaRPr lang="ja-JP"/>
          </a:p>
        </c:txPr>
        <c:crossAx val="639852024"/>
        <c:crosses val="autoZero"/>
        <c:crossBetween val="midCat"/>
      </c:valAx>
      <c:spPr>
        <a:noFill/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46369450016466601"/>
          <c:y val="4.2812810791813434E-2"/>
          <c:w val="0.28994361446264105"/>
          <c:h val="0.10935415124391511"/>
        </c:manualLayout>
      </c:layout>
      <c:overlay val="0"/>
      <c:spPr>
        <a:solidFill>
          <a:schemeClr val="bg1"/>
        </a:solidFill>
        <a:ln>
          <a:noFill/>
        </a:ln>
      </c:spPr>
    </c:legend>
    <c:plotVisOnly val="1"/>
    <c:dispBlanksAs val="gap"/>
    <c:showDLblsOverMax val="0"/>
  </c:chart>
  <c:spPr>
    <a:solidFill>
      <a:schemeClr val="bg1"/>
    </a:solidFill>
    <a:ln w="3175">
      <a:solidFill>
        <a:schemeClr val="tx1">
          <a:lumMod val="50000"/>
          <a:lumOff val="50000"/>
        </a:schemeClr>
      </a:solidFill>
    </a:ln>
  </c:spPr>
  <c:txPr>
    <a:bodyPr/>
    <a:lstStyle/>
    <a:p>
      <a:pPr>
        <a:defRPr baseline="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srim181Ta_Si!$P$5</c:f>
          <c:strCache>
            <c:ptCount val="1"/>
            <c:pt idx="0">
              <c:v>srim181Ta_Si</c:v>
            </c:pt>
          </c:strCache>
        </c:strRef>
      </c:tx>
      <c:layout>
        <c:manualLayout>
          <c:xMode val="edge"/>
          <c:yMode val="edge"/>
          <c:x val="0.10167170191339379"/>
          <c:y val="6.9135802469135796E-2"/>
        </c:manualLayout>
      </c:layout>
      <c:overlay val="1"/>
      <c:spPr>
        <a:solidFill>
          <a:schemeClr val="bg1"/>
        </a:solidFill>
        <a:ln>
          <a:solidFill>
            <a:srgbClr val="00B050"/>
          </a:solidFill>
        </a:ln>
      </c:spPr>
      <c:txPr>
        <a:bodyPr/>
        <a:lstStyle/>
        <a:p>
          <a:pPr>
            <a:defRPr sz="1200"/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5.0907058670898057E-2"/>
          <c:y val="4.1004378353659665E-2"/>
          <c:w val="0.89444707244294086"/>
          <c:h val="0.9081176241858655"/>
        </c:manualLayout>
      </c:layout>
      <c:scatterChart>
        <c:scatterStyle val="lineMarker"/>
        <c:varyColors val="0"/>
        <c:ser>
          <c:idx val="0"/>
          <c:order val="0"/>
          <c:tx>
            <c:v>Range</c:v>
          </c:tx>
          <c:spPr>
            <a:ln>
              <a:solidFill>
                <a:srgbClr val="FF0000"/>
              </a:solidFill>
            </a:ln>
          </c:spPr>
          <c:marker>
            <c:symbol val="circle"/>
            <c:size val="2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srim181Ta_Si!$D$20:$D$228</c:f>
              <c:numCache>
                <c:formatCode>0.00000</c:formatCode>
                <c:ptCount val="209"/>
                <c:pt idx="0">
                  <c:v>1.1049723756906078E-5</c:v>
                </c:pt>
                <c:pt idx="1">
                  <c:v>1.2430939226519336E-5</c:v>
                </c:pt>
                <c:pt idx="2">
                  <c:v>1.3812154696132597E-5</c:v>
                </c:pt>
                <c:pt idx="3">
                  <c:v>1.5193370165745856E-5</c:v>
                </c:pt>
                <c:pt idx="4">
                  <c:v>1.6574585635359117E-5</c:v>
                </c:pt>
                <c:pt idx="5">
                  <c:v>1.7955801104972374E-5</c:v>
                </c:pt>
                <c:pt idx="6">
                  <c:v>1.9337016574585635E-5</c:v>
                </c:pt>
                <c:pt idx="7">
                  <c:v>2.0718232044198896E-5</c:v>
                </c:pt>
                <c:pt idx="8">
                  <c:v>2.2099447513812157E-5</c:v>
                </c:pt>
                <c:pt idx="9">
                  <c:v>2.4861878453038672E-5</c:v>
                </c:pt>
                <c:pt idx="10">
                  <c:v>2.7624309392265193E-5</c:v>
                </c:pt>
                <c:pt idx="11">
                  <c:v>3.0386740331491712E-5</c:v>
                </c:pt>
                <c:pt idx="12">
                  <c:v>3.3149171270718233E-5</c:v>
                </c:pt>
                <c:pt idx="13">
                  <c:v>3.5911602209944748E-5</c:v>
                </c:pt>
                <c:pt idx="14">
                  <c:v>3.867403314917127E-5</c:v>
                </c:pt>
                <c:pt idx="15">
                  <c:v>4.4198895027624314E-5</c:v>
                </c:pt>
                <c:pt idx="16">
                  <c:v>4.9723756906077343E-5</c:v>
                </c:pt>
                <c:pt idx="17">
                  <c:v>5.5248618784530387E-5</c:v>
                </c:pt>
                <c:pt idx="18">
                  <c:v>6.0773480662983424E-5</c:v>
                </c:pt>
                <c:pt idx="19">
                  <c:v>6.6298342541436467E-5</c:v>
                </c:pt>
                <c:pt idx="20">
                  <c:v>7.1823204419889497E-5</c:v>
                </c:pt>
                <c:pt idx="21">
                  <c:v>7.734806629834254E-5</c:v>
                </c:pt>
                <c:pt idx="22">
                  <c:v>8.2872928176795584E-5</c:v>
                </c:pt>
                <c:pt idx="23">
                  <c:v>8.8397790055248627E-5</c:v>
                </c:pt>
                <c:pt idx="24">
                  <c:v>9.3922651933701671E-5</c:v>
                </c:pt>
                <c:pt idx="25">
                  <c:v>9.9447513812154687E-5</c:v>
                </c:pt>
                <c:pt idx="26">
                  <c:v>1.1049723756906077E-4</c:v>
                </c:pt>
                <c:pt idx="27">
                  <c:v>1.2430939226519336E-4</c:v>
                </c:pt>
                <c:pt idx="28">
                  <c:v>1.3812154696132598E-4</c:v>
                </c:pt>
                <c:pt idx="29">
                  <c:v>1.5193370165745857E-4</c:v>
                </c:pt>
                <c:pt idx="30">
                  <c:v>1.6574585635359117E-4</c:v>
                </c:pt>
                <c:pt idx="31">
                  <c:v>1.7955801104972376E-4</c:v>
                </c:pt>
                <c:pt idx="32">
                  <c:v>1.9337016574585638E-4</c:v>
                </c:pt>
                <c:pt idx="33">
                  <c:v>2.0718232044198895E-4</c:v>
                </c:pt>
                <c:pt idx="34">
                  <c:v>2.2099447513812155E-4</c:v>
                </c:pt>
                <c:pt idx="35">
                  <c:v>2.4861878453038671E-4</c:v>
                </c:pt>
                <c:pt idx="36">
                  <c:v>2.7624309392265195E-4</c:v>
                </c:pt>
                <c:pt idx="37">
                  <c:v>3.0386740331491714E-4</c:v>
                </c:pt>
                <c:pt idx="38">
                  <c:v>3.3149171270718233E-4</c:v>
                </c:pt>
                <c:pt idx="39">
                  <c:v>3.5911602209944752E-4</c:v>
                </c:pt>
                <c:pt idx="40">
                  <c:v>3.8674033149171277E-4</c:v>
                </c:pt>
                <c:pt idx="41">
                  <c:v>4.419889502762431E-4</c:v>
                </c:pt>
                <c:pt idx="42">
                  <c:v>4.9723756906077342E-4</c:v>
                </c:pt>
                <c:pt idx="43">
                  <c:v>5.5248618784530391E-4</c:v>
                </c:pt>
                <c:pt idx="44">
                  <c:v>6.0773480662983429E-4</c:v>
                </c:pt>
                <c:pt idx="45">
                  <c:v>6.6298342541436467E-4</c:v>
                </c:pt>
                <c:pt idx="46">
                  <c:v>7.1823204419889505E-4</c:v>
                </c:pt>
                <c:pt idx="47">
                  <c:v>7.7348066298342554E-4</c:v>
                </c:pt>
                <c:pt idx="48">
                  <c:v>8.2872928176795581E-4</c:v>
                </c:pt>
                <c:pt idx="49">
                  <c:v>8.8397790055248619E-4</c:v>
                </c:pt>
                <c:pt idx="50">
                  <c:v>9.3922651933701668E-4</c:v>
                </c:pt>
                <c:pt idx="51">
                  <c:v>9.9447513812154684E-4</c:v>
                </c:pt>
                <c:pt idx="52">
                  <c:v>1.1049723756906078E-3</c:v>
                </c:pt>
                <c:pt idx="53">
                  <c:v>1.2430939226519338E-3</c:v>
                </c:pt>
                <c:pt idx="54">
                  <c:v>1.3812154696132596E-3</c:v>
                </c:pt>
                <c:pt idx="55">
                  <c:v>1.5193370165745858E-3</c:v>
                </c:pt>
                <c:pt idx="56">
                  <c:v>1.6574585635359116E-3</c:v>
                </c:pt>
                <c:pt idx="57">
                  <c:v>1.7955801104972376E-3</c:v>
                </c:pt>
                <c:pt idx="58">
                  <c:v>1.9337016574585634E-3</c:v>
                </c:pt>
                <c:pt idx="59">
                  <c:v>2.0718232044198894E-3</c:v>
                </c:pt>
                <c:pt idx="60">
                  <c:v>2.2099447513812156E-3</c:v>
                </c:pt>
                <c:pt idx="61">
                  <c:v>2.4861878453038676E-3</c:v>
                </c:pt>
                <c:pt idx="62">
                  <c:v>2.7624309392265192E-3</c:v>
                </c:pt>
                <c:pt idx="63">
                  <c:v>3.0386740331491717E-3</c:v>
                </c:pt>
                <c:pt idx="64">
                  <c:v>3.3149171270718232E-3</c:v>
                </c:pt>
                <c:pt idx="65">
                  <c:v>3.5911602209944752E-3</c:v>
                </c:pt>
                <c:pt idx="66">
                  <c:v>3.8674033149171268E-3</c:v>
                </c:pt>
                <c:pt idx="67">
                  <c:v>4.4198895027624313E-3</c:v>
                </c:pt>
                <c:pt idx="68">
                  <c:v>4.9723756906077353E-3</c:v>
                </c:pt>
                <c:pt idx="69" formatCode="0.000">
                  <c:v>5.5248618784530384E-3</c:v>
                </c:pt>
                <c:pt idx="70" formatCode="0.000">
                  <c:v>6.0773480662983433E-3</c:v>
                </c:pt>
                <c:pt idx="71" formatCode="0.000">
                  <c:v>6.6298342541436465E-3</c:v>
                </c:pt>
                <c:pt idx="72" formatCode="0.000">
                  <c:v>7.1823204419889505E-3</c:v>
                </c:pt>
                <c:pt idx="73" formatCode="0.000">
                  <c:v>7.7348066298342536E-3</c:v>
                </c:pt>
                <c:pt idx="74" formatCode="0.000">
                  <c:v>8.2872928176795577E-3</c:v>
                </c:pt>
                <c:pt idx="75" formatCode="0.000">
                  <c:v>8.8397790055248626E-3</c:v>
                </c:pt>
                <c:pt idx="76" formatCode="0.000">
                  <c:v>9.3922651933701657E-3</c:v>
                </c:pt>
                <c:pt idx="77" formatCode="0.000">
                  <c:v>9.9447513812154706E-3</c:v>
                </c:pt>
                <c:pt idx="78" formatCode="0.000">
                  <c:v>1.1049723756906077E-2</c:v>
                </c:pt>
                <c:pt idx="79" formatCode="0.000">
                  <c:v>1.2430939226519336E-2</c:v>
                </c:pt>
                <c:pt idx="80" formatCode="0.000">
                  <c:v>1.3812154696132596E-2</c:v>
                </c:pt>
                <c:pt idx="81" formatCode="0.000">
                  <c:v>1.5193370165745856E-2</c:v>
                </c:pt>
                <c:pt idx="82" formatCode="0.000">
                  <c:v>1.6574585635359115E-2</c:v>
                </c:pt>
                <c:pt idx="83" formatCode="0.000">
                  <c:v>1.7955801104972375E-2</c:v>
                </c:pt>
                <c:pt idx="84" formatCode="0.000">
                  <c:v>1.9337016574585635E-2</c:v>
                </c:pt>
                <c:pt idx="85" formatCode="0.000">
                  <c:v>2.0718232044198894E-2</c:v>
                </c:pt>
                <c:pt idx="86" formatCode="0.000">
                  <c:v>2.2099447513812154E-2</c:v>
                </c:pt>
                <c:pt idx="87" formatCode="0.000">
                  <c:v>2.4861878453038673E-2</c:v>
                </c:pt>
                <c:pt idx="88" formatCode="0.000">
                  <c:v>2.7624309392265192E-2</c:v>
                </c:pt>
                <c:pt idx="89" formatCode="0.000">
                  <c:v>3.0386740331491711E-2</c:v>
                </c:pt>
                <c:pt idx="90" formatCode="0.000">
                  <c:v>3.3149171270718231E-2</c:v>
                </c:pt>
                <c:pt idx="91" formatCode="0.000">
                  <c:v>3.591160220994475E-2</c:v>
                </c:pt>
                <c:pt idx="92" formatCode="0.000">
                  <c:v>3.8674033149171269E-2</c:v>
                </c:pt>
                <c:pt idx="93" formatCode="0.000">
                  <c:v>4.4198895027624308E-2</c:v>
                </c:pt>
                <c:pt idx="94" formatCode="0.000">
                  <c:v>4.9723756906077346E-2</c:v>
                </c:pt>
                <c:pt idx="95" formatCode="0.000">
                  <c:v>5.5248618784530384E-2</c:v>
                </c:pt>
                <c:pt idx="96" formatCode="0.000">
                  <c:v>6.0773480662983423E-2</c:v>
                </c:pt>
                <c:pt idx="97" formatCode="0.000">
                  <c:v>6.6298342541436461E-2</c:v>
                </c:pt>
                <c:pt idx="98" formatCode="0.000">
                  <c:v>7.18232044198895E-2</c:v>
                </c:pt>
                <c:pt idx="99" formatCode="0.000">
                  <c:v>7.7348066298342538E-2</c:v>
                </c:pt>
                <c:pt idx="100" formatCode="0.000">
                  <c:v>8.2872928176795577E-2</c:v>
                </c:pt>
                <c:pt idx="101" formatCode="0.000">
                  <c:v>8.8397790055248615E-2</c:v>
                </c:pt>
                <c:pt idx="102" formatCode="0.000">
                  <c:v>9.3922651933701654E-2</c:v>
                </c:pt>
                <c:pt idx="103" formatCode="0.000">
                  <c:v>9.9447513812154692E-2</c:v>
                </c:pt>
                <c:pt idx="104" formatCode="0.000">
                  <c:v>0.11049723756906077</c:v>
                </c:pt>
                <c:pt idx="105" formatCode="0.000">
                  <c:v>0.12430939226519337</c:v>
                </c:pt>
                <c:pt idx="106" formatCode="0.000">
                  <c:v>0.13812154696132597</c:v>
                </c:pt>
                <c:pt idx="107" formatCode="0.000">
                  <c:v>0.15193370165745856</c:v>
                </c:pt>
                <c:pt idx="108" formatCode="0.000">
                  <c:v>0.16574585635359115</c:v>
                </c:pt>
                <c:pt idx="109" formatCode="0.000">
                  <c:v>0.17955801104972377</c:v>
                </c:pt>
                <c:pt idx="110" formatCode="0.000">
                  <c:v>0.19337016574585636</c:v>
                </c:pt>
                <c:pt idx="111" formatCode="0.000">
                  <c:v>0.20718232044198895</c:v>
                </c:pt>
                <c:pt idx="112" formatCode="0.000">
                  <c:v>0.22099447513812154</c:v>
                </c:pt>
                <c:pt idx="113" formatCode="0.000">
                  <c:v>0.24861878453038674</c:v>
                </c:pt>
                <c:pt idx="114" formatCode="0.000">
                  <c:v>0.27624309392265195</c:v>
                </c:pt>
                <c:pt idx="115" formatCode="0.000">
                  <c:v>0.30386740331491713</c:v>
                </c:pt>
                <c:pt idx="116" formatCode="0.000">
                  <c:v>0.33149171270718231</c:v>
                </c:pt>
                <c:pt idx="117" formatCode="0.000">
                  <c:v>0.35911602209944754</c:v>
                </c:pt>
                <c:pt idx="118" formatCode="0.000">
                  <c:v>0.38674033149171272</c:v>
                </c:pt>
                <c:pt idx="119" formatCode="0.000">
                  <c:v>0.44198895027624308</c:v>
                </c:pt>
                <c:pt idx="120" formatCode="0.000">
                  <c:v>0.49723756906077349</c:v>
                </c:pt>
                <c:pt idx="121" formatCode="0.000">
                  <c:v>0.5524861878453039</c:v>
                </c:pt>
                <c:pt idx="122" formatCode="0.000">
                  <c:v>0.60773480662983426</c:v>
                </c:pt>
                <c:pt idx="123" formatCode="0.000">
                  <c:v>0.66298342541436461</c:v>
                </c:pt>
                <c:pt idx="124" formatCode="0.000">
                  <c:v>0.71823204419889508</c:v>
                </c:pt>
                <c:pt idx="125" formatCode="0.000">
                  <c:v>0.77348066298342544</c:v>
                </c:pt>
                <c:pt idx="126" formatCode="0.000">
                  <c:v>0.82872928176795579</c:v>
                </c:pt>
                <c:pt idx="127" formatCode="0.000">
                  <c:v>0.88397790055248615</c:v>
                </c:pt>
                <c:pt idx="128" formatCode="0.000">
                  <c:v>0.93922651933701662</c:v>
                </c:pt>
                <c:pt idx="129" formatCode="0.000">
                  <c:v>0.99447513812154698</c:v>
                </c:pt>
                <c:pt idx="130" formatCode="0.000">
                  <c:v>1.1049723756906078</c:v>
                </c:pt>
                <c:pt idx="131" formatCode="0.000">
                  <c:v>1.2430939226519337</c:v>
                </c:pt>
                <c:pt idx="132" formatCode="0.000">
                  <c:v>1.3812154696132597</c:v>
                </c:pt>
                <c:pt idx="133" formatCode="0.000">
                  <c:v>1.5193370165745856</c:v>
                </c:pt>
                <c:pt idx="134" formatCode="0.000">
                  <c:v>1.6574585635359116</c:v>
                </c:pt>
                <c:pt idx="135" formatCode="0.000">
                  <c:v>1.7955801104972375</c:v>
                </c:pt>
                <c:pt idx="136" formatCode="0.000">
                  <c:v>1.9337016574585635</c:v>
                </c:pt>
                <c:pt idx="137" formatCode="0.000">
                  <c:v>2.0718232044198897</c:v>
                </c:pt>
                <c:pt idx="138" formatCode="0.000">
                  <c:v>2.2099447513812156</c:v>
                </c:pt>
                <c:pt idx="139" formatCode="0.000">
                  <c:v>2.4861878453038675</c:v>
                </c:pt>
                <c:pt idx="140" formatCode="0.000">
                  <c:v>2.7624309392265194</c:v>
                </c:pt>
                <c:pt idx="141" formatCode="0.000">
                  <c:v>3.0386740331491713</c:v>
                </c:pt>
                <c:pt idx="142" formatCode="0.000">
                  <c:v>3.3149171270718232</c:v>
                </c:pt>
                <c:pt idx="143" formatCode="0.000">
                  <c:v>3.5911602209944751</c:v>
                </c:pt>
                <c:pt idx="144" formatCode="0.000">
                  <c:v>3.867403314917127</c:v>
                </c:pt>
                <c:pt idx="145" formatCode="0.000">
                  <c:v>4.4198895027624312</c:v>
                </c:pt>
                <c:pt idx="146" formatCode="0.000">
                  <c:v>4.972375690607735</c:v>
                </c:pt>
                <c:pt idx="147" formatCode="0.000">
                  <c:v>5.5248618784530388</c:v>
                </c:pt>
                <c:pt idx="148" formatCode="0.000">
                  <c:v>6.0773480662983426</c:v>
                </c:pt>
                <c:pt idx="149" formatCode="0.000">
                  <c:v>6.6298342541436464</c:v>
                </c:pt>
                <c:pt idx="150" formatCode="0.000">
                  <c:v>7.1823204419889501</c:v>
                </c:pt>
                <c:pt idx="151" formatCode="0.000">
                  <c:v>7.7348066298342539</c:v>
                </c:pt>
                <c:pt idx="152" formatCode="0.000">
                  <c:v>8.2872928176795586</c:v>
                </c:pt>
                <c:pt idx="153" formatCode="0.000">
                  <c:v>8.8397790055248624</c:v>
                </c:pt>
                <c:pt idx="154" formatCode="0.000">
                  <c:v>9.3922651933701662</c:v>
                </c:pt>
                <c:pt idx="155" formatCode="0.000">
                  <c:v>9.94475138121547</c:v>
                </c:pt>
                <c:pt idx="156" formatCode="0.000">
                  <c:v>11.049723756906078</c:v>
                </c:pt>
                <c:pt idx="157" formatCode="0.000">
                  <c:v>12.430939226519337</c:v>
                </c:pt>
                <c:pt idx="158" formatCode="0.000">
                  <c:v>13.812154696132596</c:v>
                </c:pt>
                <c:pt idx="159" formatCode="0.000">
                  <c:v>15.193370165745856</c:v>
                </c:pt>
                <c:pt idx="160" formatCode="0.000">
                  <c:v>16.574585635359117</c:v>
                </c:pt>
                <c:pt idx="161" formatCode="0.000">
                  <c:v>17.955801104972377</c:v>
                </c:pt>
                <c:pt idx="162" formatCode="0.000">
                  <c:v>19.337016574585636</c:v>
                </c:pt>
                <c:pt idx="163" formatCode="0.000">
                  <c:v>20.718232044198896</c:v>
                </c:pt>
                <c:pt idx="164" formatCode="0.000">
                  <c:v>22.099447513812155</c:v>
                </c:pt>
                <c:pt idx="165" formatCode="0.000">
                  <c:v>24.861878453038674</c:v>
                </c:pt>
                <c:pt idx="166" formatCode="0.000">
                  <c:v>27.624309392265193</c:v>
                </c:pt>
                <c:pt idx="167" formatCode="0.000">
                  <c:v>30.386740331491712</c:v>
                </c:pt>
                <c:pt idx="168" formatCode="0.000">
                  <c:v>33.149171270718234</c:v>
                </c:pt>
                <c:pt idx="169" formatCode="0.000">
                  <c:v>35.911602209944753</c:v>
                </c:pt>
                <c:pt idx="170" formatCode="0.000">
                  <c:v>38.674033149171272</c:v>
                </c:pt>
                <c:pt idx="171" formatCode="0.000">
                  <c:v>44.19889502762431</c:v>
                </c:pt>
                <c:pt idx="172" formatCode="0.000">
                  <c:v>49.723756906077348</c:v>
                </c:pt>
                <c:pt idx="173" formatCode="0.000">
                  <c:v>55.248618784530386</c:v>
                </c:pt>
                <c:pt idx="174" formatCode="0.000">
                  <c:v>60.773480662983424</c:v>
                </c:pt>
                <c:pt idx="175" formatCode="0.000">
                  <c:v>66.298342541436469</c:v>
                </c:pt>
                <c:pt idx="176" formatCode="0.000">
                  <c:v>71.823204419889507</c:v>
                </c:pt>
                <c:pt idx="177" formatCode="0.000">
                  <c:v>77.348066298342545</c:v>
                </c:pt>
                <c:pt idx="178" formatCode="0.000">
                  <c:v>82.872928176795583</c:v>
                </c:pt>
                <c:pt idx="179" formatCode="0.000">
                  <c:v>88.39779005524862</c:v>
                </c:pt>
                <c:pt idx="180" formatCode="0.000">
                  <c:v>93.922651933701658</c:v>
                </c:pt>
                <c:pt idx="181" formatCode="0.000">
                  <c:v>99.447513812154696</c:v>
                </c:pt>
                <c:pt idx="182" formatCode="0.000">
                  <c:v>110.49723756906077</c:v>
                </c:pt>
                <c:pt idx="183" formatCode="0.000">
                  <c:v>124.30939226519337</c:v>
                </c:pt>
                <c:pt idx="184" formatCode="0.000">
                  <c:v>138.12154696132598</c:v>
                </c:pt>
                <c:pt idx="185" formatCode="0.000">
                  <c:v>151.93370165745856</c:v>
                </c:pt>
                <c:pt idx="186" formatCode="0.000">
                  <c:v>165.74585635359117</c:v>
                </c:pt>
                <c:pt idx="187" formatCode="0.000">
                  <c:v>179.55801104972375</c:v>
                </c:pt>
                <c:pt idx="188" formatCode="0.000">
                  <c:v>193.37016574585635</c:v>
                </c:pt>
                <c:pt idx="189" formatCode="0.000">
                  <c:v>207.18232044198896</c:v>
                </c:pt>
                <c:pt idx="190" formatCode="0.000">
                  <c:v>220.99447513812154</c:v>
                </c:pt>
                <c:pt idx="191" formatCode="0.000">
                  <c:v>248.61878453038673</c:v>
                </c:pt>
                <c:pt idx="192" formatCode="0.000">
                  <c:v>276.24309392265195</c:v>
                </c:pt>
                <c:pt idx="193" formatCode="0.000">
                  <c:v>303.86740331491711</c:v>
                </c:pt>
                <c:pt idx="194" formatCode="0.000">
                  <c:v>331.49171270718233</c:v>
                </c:pt>
                <c:pt idx="195" formatCode="0.000">
                  <c:v>359.11602209944749</c:v>
                </c:pt>
                <c:pt idx="196" formatCode="0.000">
                  <c:v>386.74033149171271</c:v>
                </c:pt>
                <c:pt idx="197" formatCode="0.000">
                  <c:v>441.98895027624309</c:v>
                </c:pt>
                <c:pt idx="198" formatCode="0.000">
                  <c:v>497.23756906077347</c:v>
                </c:pt>
                <c:pt idx="199" formatCode="0.000">
                  <c:v>552.4861878453039</c:v>
                </c:pt>
                <c:pt idx="200" formatCode="0.000">
                  <c:v>607.73480662983422</c:v>
                </c:pt>
                <c:pt idx="201" formatCode="0.000">
                  <c:v>662.98342541436466</c:v>
                </c:pt>
                <c:pt idx="202" formatCode="0.000">
                  <c:v>718.23204419889498</c:v>
                </c:pt>
                <c:pt idx="203" formatCode="0.000">
                  <c:v>773.48066298342542</c:v>
                </c:pt>
                <c:pt idx="204" formatCode="0.000">
                  <c:v>828.72928176795585</c:v>
                </c:pt>
                <c:pt idx="205" formatCode="0.000">
                  <c:v>883.97790055248618</c:v>
                </c:pt>
                <c:pt idx="206" formatCode="0.000">
                  <c:v>939.22651933701661</c:v>
                </c:pt>
                <c:pt idx="207" formatCode="0.000">
                  <c:v>994.47513812154693</c:v>
                </c:pt>
                <c:pt idx="208" formatCode="0.000">
                  <c:v>1000</c:v>
                </c:pt>
              </c:numCache>
            </c:numRef>
          </c:xVal>
          <c:yVal>
            <c:numRef>
              <c:f>srim181Ta_Si!$J$20:$J$228</c:f>
              <c:numCache>
                <c:formatCode>0.000</c:formatCode>
                <c:ptCount val="209"/>
                <c:pt idx="0">
                  <c:v>5.8999999999999999E-3</c:v>
                </c:pt>
                <c:pt idx="1">
                  <c:v>6.1999999999999998E-3</c:v>
                </c:pt>
                <c:pt idx="2">
                  <c:v>6.5000000000000006E-3</c:v>
                </c:pt>
                <c:pt idx="3">
                  <c:v>6.7000000000000002E-3</c:v>
                </c:pt>
                <c:pt idx="4">
                  <c:v>7.000000000000001E-3</c:v>
                </c:pt>
                <c:pt idx="5">
                  <c:v>7.2999999999999992E-3</c:v>
                </c:pt>
                <c:pt idx="6">
                  <c:v>7.4999999999999997E-3</c:v>
                </c:pt>
                <c:pt idx="7">
                  <c:v>7.7000000000000002E-3</c:v>
                </c:pt>
                <c:pt idx="8">
                  <c:v>8.0000000000000002E-3</c:v>
                </c:pt>
                <c:pt idx="9">
                  <c:v>8.4000000000000012E-3</c:v>
                </c:pt>
                <c:pt idx="10">
                  <c:v>8.7999999999999988E-3</c:v>
                </c:pt>
                <c:pt idx="11">
                  <c:v>9.1999999999999998E-3</c:v>
                </c:pt>
                <c:pt idx="12">
                  <c:v>9.6000000000000009E-3</c:v>
                </c:pt>
                <c:pt idx="13">
                  <c:v>0.01</c:v>
                </c:pt>
                <c:pt idx="14">
                  <c:v>1.03E-2</c:v>
                </c:pt>
                <c:pt idx="15">
                  <c:v>1.0999999999999999E-2</c:v>
                </c:pt>
                <c:pt idx="16">
                  <c:v>1.17E-2</c:v>
                </c:pt>
                <c:pt idx="17">
                  <c:v>1.23E-2</c:v>
                </c:pt>
                <c:pt idx="18">
                  <c:v>1.29E-2</c:v>
                </c:pt>
                <c:pt idx="19">
                  <c:v>1.3500000000000002E-2</c:v>
                </c:pt>
                <c:pt idx="20">
                  <c:v>1.4099999999999998E-2</c:v>
                </c:pt>
                <c:pt idx="21">
                  <c:v>1.4599999999999998E-2</c:v>
                </c:pt>
                <c:pt idx="22">
                  <c:v>1.52E-2</c:v>
                </c:pt>
                <c:pt idx="23">
                  <c:v>1.5699999999999999E-2</c:v>
                </c:pt>
                <c:pt idx="24">
                  <c:v>1.6199999999999999E-2</c:v>
                </c:pt>
                <c:pt idx="25">
                  <c:v>1.67E-2</c:v>
                </c:pt>
                <c:pt idx="26">
                  <c:v>1.77E-2</c:v>
                </c:pt>
                <c:pt idx="27">
                  <c:v>1.89E-2</c:v>
                </c:pt>
                <c:pt idx="28">
                  <c:v>0.02</c:v>
                </c:pt>
                <c:pt idx="29">
                  <c:v>2.1100000000000001E-2</c:v>
                </c:pt>
                <c:pt idx="30">
                  <c:v>2.2200000000000001E-2</c:v>
                </c:pt>
                <c:pt idx="31">
                  <c:v>2.3300000000000001E-2</c:v>
                </c:pt>
                <c:pt idx="32">
                  <c:v>2.4299999999999999E-2</c:v>
                </c:pt>
                <c:pt idx="33">
                  <c:v>2.53E-2</c:v>
                </c:pt>
                <c:pt idx="34">
                  <c:v>2.63E-2</c:v>
                </c:pt>
                <c:pt idx="35">
                  <c:v>2.8199999999999996E-2</c:v>
                </c:pt>
                <c:pt idx="36">
                  <c:v>3.0099999999999998E-2</c:v>
                </c:pt>
                <c:pt idx="37">
                  <c:v>3.1899999999999998E-2</c:v>
                </c:pt>
                <c:pt idx="38">
                  <c:v>3.3700000000000001E-2</c:v>
                </c:pt>
                <c:pt idx="39">
                  <c:v>3.5400000000000001E-2</c:v>
                </c:pt>
                <c:pt idx="40">
                  <c:v>3.7100000000000001E-2</c:v>
                </c:pt>
                <c:pt idx="41">
                  <c:v>4.0500000000000001E-2</c:v>
                </c:pt>
                <c:pt idx="42">
                  <c:v>4.3799999999999999E-2</c:v>
                </c:pt>
                <c:pt idx="43">
                  <c:v>4.6899999999999997E-2</c:v>
                </c:pt>
                <c:pt idx="44">
                  <c:v>5.0099999999999999E-2</c:v>
                </c:pt>
                <c:pt idx="45">
                  <c:v>5.3200000000000004E-2</c:v>
                </c:pt>
                <c:pt idx="46">
                  <c:v>5.6200000000000007E-2</c:v>
                </c:pt>
                <c:pt idx="47">
                  <c:v>5.9199999999999996E-2</c:v>
                </c:pt>
                <c:pt idx="48">
                  <c:v>6.2199999999999998E-2</c:v>
                </c:pt>
                <c:pt idx="49">
                  <c:v>6.5100000000000005E-2</c:v>
                </c:pt>
                <c:pt idx="50">
                  <c:v>6.8000000000000005E-2</c:v>
                </c:pt>
                <c:pt idx="51">
                  <c:v>7.0899999999999991E-2</c:v>
                </c:pt>
                <c:pt idx="52">
                  <c:v>7.6600000000000001E-2</c:v>
                </c:pt>
                <c:pt idx="53">
                  <c:v>8.3699999999999997E-2</c:v>
                </c:pt>
                <c:pt idx="54">
                  <c:v>9.0700000000000003E-2</c:v>
                </c:pt>
                <c:pt idx="55">
                  <c:v>9.7599999999999992E-2</c:v>
                </c:pt>
                <c:pt idx="56">
                  <c:v>0.10440000000000001</c:v>
                </c:pt>
                <c:pt idx="57">
                  <c:v>0.11120000000000001</c:v>
                </c:pt>
                <c:pt idx="58">
                  <c:v>0.11799999999999999</c:v>
                </c:pt>
                <c:pt idx="59">
                  <c:v>0.12470000000000001</c:v>
                </c:pt>
                <c:pt idx="60">
                  <c:v>0.13140000000000002</c:v>
                </c:pt>
                <c:pt idx="61">
                  <c:v>0.14450000000000002</c:v>
                </c:pt>
                <c:pt idx="62">
                  <c:v>0.1575</c:v>
                </c:pt>
                <c:pt idx="63">
                  <c:v>0.1704</c:v>
                </c:pt>
                <c:pt idx="64">
                  <c:v>0.18340000000000001</c:v>
                </c:pt>
                <c:pt idx="65">
                  <c:v>0.19650000000000001</c:v>
                </c:pt>
                <c:pt idx="66">
                  <c:v>0.20960000000000001</c:v>
                </c:pt>
                <c:pt idx="67">
                  <c:v>0.23599999999999999</c:v>
                </c:pt>
                <c:pt idx="68">
                  <c:v>0.26269999999999999</c:v>
                </c:pt>
                <c:pt idx="69">
                  <c:v>0.28949999999999998</c:v>
                </c:pt>
                <c:pt idx="70">
                  <c:v>0.31640000000000001</c:v>
                </c:pt>
                <c:pt idx="71">
                  <c:v>0.34350000000000003</c:v>
                </c:pt>
                <c:pt idx="72">
                  <c:v>0.37059999999999998</c:v>
                </c:pt>
                <c:pt idx="73">
                  <c:v>0.39780000000000004</c:v>
                </c:pt>
                <c:pt idx="74">
                  <c:v>0.42499999999999999</c:v>
                </c:pt>
                <c:pt idx="75">
                  <c:v>0.45229999999999998</c:v>
                </c:pt>
                <c:pt idx="76">
                  <c:v>0.47960000000000003</c:v>
                </c:pt>
                <c:pt idx="77">
                  <c:v>0.50690000000000002</c:v>
                </c:pt>
                <c:pt idx="78">
                  <c:v>0.56169999999999998</c:v>
                </c:pt>
                <c:pt idx="79">
                  <c:v>0.63019999999999998</c:v>
                </c:pt>
                <c:pt idx="80">
                  <c:v>0.69889999999999997</c:v>
                </c:pt>
                <c:pt idx="81">
                  <c:v>0.76780000000000004</c:v>
                </c:pt>
                <c:pt idx="82">
                  <c:v>0.83670000000000011</c:v>
                </c:pt>
                <c:pt idx="83">
                  <c:v>0.90579999999999994</c:v>
                </c:pt>
                <c:pt idx="84">
                  <c:v>0.97499999999999998</c:v>
                </c:pt>
                <c:pt idx="85" formatCode="0.00">
                  <c:v>1.04</c:v>
                </c:pt>
                <c:pt idx="86" formatCode="0.00">
                  <c:v>1.1100000000000001</c:v>
                </c:pt>
                <c:pt idx="87" formatCode="0.00">
                  <c:v>1.25</c:v>
                </c:pt>
                <c:pt idx="88" formatCode="0.00">
                  <c:v>1.39</c:v>
                </c:pt>
                <c:pt idx="89" formatCode="0.00">
                  <c:v>1.53</c:v>
                </c:pt>
                <c:pt idx="90" formatCode="0.00">
                  <c:v>1.67</c:v>
                </c:pt>
                <c:pt idx="91" formatCode="0.00">
                  <c:v>1.81</c:v>
                </c:pt>
                <c:pt idx="92" formatCode="0.00">
                  <c:v>1.94</c:v>
                </c:pt>
                <c:pt idx="93" formatCode="0.00">
                  <c:v>2.21</c:v>
                </c:pt>
                <c:pt idx="94" formatCode="0.00">
                  <c:v>2.48</c:v>
                </c:pt>
                <c:pt idx="95" formatCode="0.00">
                  <c:v>2.74</c:v>
                </c:pt>
                <c:pt idx="96" formatCode="0.00">
                  <c:v>2.99</c:v>
                </c:pt>
                <c:pt idx="97" formatCode="0.00">
                  <c:v>3.23</c:v>
                </c:pt>
                <c:pt idx="98" formatCode="0.00">
                  <c:v>3.47</c:v>
                </c:pt>
                <c:pt idx="99" formatCode="0.00">
                  <c:v>3.7</c:v>
                </c:pt>
                <c:pt idx="100" formatCode="0.00">
                  <c:v>3.93</c:v>
                </c:pt>
                <c:pt idx="101" formatCode="0.00">
                  <c:v>4.1500000000000004</c:v>
                </c:pt>
                <c:pt idx="102" formatCode="0.00">
                  <c:v>4.3600000000000003</c:v>
                </c:pt>
                <c:pt idx="103" formatCode="0.00">
                  <c:v>4.57</c:v>
                </c:pt>
                <c:pt idx="104" formatCode="0.00">
                  <c:v>4.96</c:v>
                </c:pt>
                <c:pt idx="105" formatCode="0.00">
                  <c:v>5.43</c:v>
                </c:pt>
                <c:pt idx="106" formatCode="0.00">
                  <c:v>5.87</c:v>
                </c:pt>
                <c:pt idx="107" formatCode="0.00">
                  <c:v>6.29</c:v>
                </c:pt>
                <c:pt idx="108" formatCode="0.00">
                  <c:v>6.69</c:v>
                </c:pt>
                <c:pt idx="109" formatCode="0.00">
                  <c:v>7.07</c:v>
                </c:pt>
                <c:pt idx="110" formatCode="0.00">
                  <c:v>7.44</c:v>
                </c:pt>
                <c:pt idx="111" formatCode="0.00">
                  <c:v>7.79</c:v>
                </c:pt>
                <c:pt idx="112" formatCode="0.00">
                  <c:v>8.1300000000000008</c:v>
                </c:pt>
                <c:pt idx="113" formatCode="0.00">
                  <c:v>8.7899999999999991</c:v>
                </c:pt>
                <c:pt idx="114" formatCode="0.00">
                  <c:v>9.4</c:v>
                </c:pt>
                <c:pt idx="115" formatCode="0.00">
                  <c:v>9.99</c:v>
                </c:pt>
                <c:pt idx="116" formatCode="0.00">
                  <c:v>10.55</c:v>
                </c:pt>
                <c:pt idx="117" formatCode="0.00">
                  <c:v>11.09</c:v>
                </c:pt>
                <c:pt idx="118" formatCode="0.00">
                  <c:v>11.61</c:v>
                </c:pt>
                <c:pt idx="119" formatCode="0.00">
                  <c:v>12.6</c:v>
                </c:pt>
                <c:pt idx="120" formatCode="0.00">
                  <c:v>13.54</c:v>
                </c:pt>
                <c:pt idx="121" formatCode="0.00">
                  <c:v>14.42</c:v>
                </c:pt>
                <c:pt idx="122" formatCode="0.00">
                  <c:v>15.27</c:v>
                </c:pt>
                <c:pt idx="123" formatCode="0.00">
                  <c:v>16.079999999999998</c:v>
                </c:pt>
                <c:pt idx="124" formatCode="0.00">
                  <c:v>16.86</c:v>
                </c:pt>
                <c:pt idx="125" formatCode="0.00">
                  <c:v>17.61</c:v>
                </c:pt>
                <c:pt idx="126" formatCode="0.00">
                  <c:v>18.34</c:v>
                </c:pt>
                <c:pt idx="127" formatCode="0.00">
                  <c:v>19.05</c:v>
                </c:pt>
                <c:pt idx="128" formatCode="0.00">
                  <c:v>19.739999999999998</c:v>
                </c:pt>
                <c:pt idx="129" formatCode="0.00">
                  <c:v>20.41</c:v>
                </c:pt>
                <c:pt idx="130" formatCode="0.00">
                  <c:v>21.71</c:v>
                </c:pt>
                <c:pt idx="131" formatCode="0.00">
                  <c:v>23.27</c:v>
                </c:pt>
                <c:pt idx="132" formatCode="0.00">
                  <c:v>24.76</c:v>
                </c:pt>
                <c:pt idx="133" formatCode="0.00">
                  <c:v>26.2</c:v>
                </c:pt>
                <c:pt idx="134" formatCode="0.00">
                  <c:v>27.6</c:v>
                </c:pt>
                <c:pt idx="135" formatCode="0.00">
                  <c:v>28.96</c:v>
                </c:pt>
                <c:pt idx="136" formatCode="0.00">
                  <c:v>30.3</c:v>
                </c:pt>
                <c:pt idx="137" formatCode="0.00">
                  <c:v>31.6</c:v>
                </c:pt>
                <c:pt idx="138" formatCode="0.00">
                  <c:v>32.89</c:v>
                </c:pt>
                <c:pt idx="139" formatCode="0.00">
                  <c:v>35.43</c:v>
                </c:pt>
                <c:pt idx="140" formatCode="0.00">
                  <c:v>37.94</c:v>
                </c:pt>
                <c:pt idx="141" formatCode="0.00">
                  <c:v>40.42</c:v>
                </c:pt>
                <c:pt idx="142" formatCode="0.00">
                  <c:v>42.89</c:v>
                </c:pt>
                <c:pt idx="143" formatCode="0.00">
                  <c:v>45.35</c:v>
                </c:pt>
                <c:pt idx="144" formatCode="0.00">
                  <c:v>47.81</c:v>
                </c:pt>
                <c:pt idx="145" formatCode="0.00">
                  <c:v>52.73</c:v>
                </c:pt>
                <c:pt idx="146" formatCode="0.00">
                  <c:v>57.68</c:v>
                </c:pt>
                <c:pt idx="147" formatCode="0.00">
                  <c:v>62.68</c:v>
                </c:pt>
                <c:pt idx="148" formatCode="0.00">
                  <c:v>67.73</c:v>
                </c:pt>
                <c:pt idx="149" formatCode="0.00">
                  <c:v>72.849999999999994</c:v>
                </c:pt>
                <c:pt idx="150" formatCode="0.00">
                  <c:v>78.03</c:v>
                </c:pt>
                <c:pt idx="151" formatCode="0.00">
                  <c:v>83.29</c:v>
                </c:pt>
                <c:pt idx="152" formatCode="0.00">
                  <c:v>88.61</c:v>
                </c:pt>
                <c:pt idx="153" formatCode="0.00">
                  <c:v>94.01</c:v>
                </c:pt>
                <c:pt idx="154" formatCode="0.00">
                  <c:v>99.47</c:v>
                </c:pt>
                <c:pt idx="155" formatCode="0.00">
                  <c:v>105</c:v>
                </c:pt>
                <c:pt idx="156" formatCode="0.00">
                  <c:v>116.27</c:v>
                </c:pt>
                <c:pt idx="157" formatCode="0.00">
                  <c:v>130.72999999999999</c:v>
                </c:pt>
                <c:pt idx="158" formatCode="0.00">
                  <c:v>145.59</c:v>
                </c:pt>
                <c:pt idx="159" formatCode="0.00">
                  <c:v>160.84</c:v>
                </c:pt>
                <c:pt idx="160" formatCode="0.00">
                  <c:v>176.45</c:v>
                </c:pt>
                <c:pt idx="161" formatCode="0.00">
                  <c:v>192.44</c:v>
                </c:pt>
                <c:pt idx="162" formatCode="0.00">
                  <c:v>208.79</c:v>
                </c:pt>
                <c:pt idx="163" formatCode="0.00">
                  <c:v>225.51</c:v>
                </c:pt>
                <c:pt idx="164" formatCode="0.00">
                  <c:v>242.6</c:v>
                </c:pt>
                <c:pt idx="165" formatCode="0.00">
                  <c:v>277.92</c:v>
                </c:pt>
                <c:pt idx="166" formatCode="0.00">
                  <c:v>314.83999999999997</c:v>
                </c:pt>
                <c:pt idx="167" formatCode="0.00">
                  <c:v>353.48</c:v>
                </c:pt>
                <c:pt idx="168" formatCode="0.00">
                  <c:v>393.92</c:v>
                </c:pt>
                <c:pt idx="169" formatCode="0.00">
                  <c:v>436.14</c:v>
                </c:pt>
                <c:pt idx="170" formatCode="0.00">
                  <c:v>480.13</c:v>
                </c:pt>
                <c:pt idx="171" formatCode="0.00">
                  <c:v>573.29999999999995</c:v>
                </c:pt>
                <c:pt idx="172" formatCode="0.00">
                  <c:v>673.3</c:v>
                </c:pt>
                <c:pt idx="173" formatCode="0.00">
                  <c:v>779.95</c:v>
                </c:pt>
                <c:pt idx="174" formatCode="0.00">
                  <c:v>893.1</c:v>
                </c:pt>
                <c:pt idx="175" formatCode="0.0">
                  <c:v>1010</c:v>
                </c:pt>
                <c:pt idx="176" formatCode="0.0">
                  <c:v>1140</c:v>
                </c:pt>
                <c:pt idx="177" formatCode="0.0">
                  <c:v>1270</c:v>
                </c:pt>
                <c:pt idx="178" formatCode="0.0">
                  <c:v>1410</c:v>
                </c:pt>
                <c:pt idx="179" formatCode="0.0">
                  <c:v>1550</c:v>
                </c:pt>
                <c:pt idx="180" formatCode="0.0">
                  <c:v>1700</c:v>
                </c:pt>
                <c:pt idx="181" formatCode="0.0">
                  <c:v>1850</c:v>
                </c:pt>
                <c:pt idx="182" formatCode="0.0">
                  <c:v>2180</c:v>
                </c:pt>
                <c:pt idx="183" formatCode="0.0">
                  <c:v>2620</c:v>
                </c:pt>
                <c:pt idx="184" formatCode="0.0">
                  <c:v>3080</c:v>
                </c:pt>
                <c:pt idx="185" formatCode="0.0">
                  <c:v>3580</c:v>
                </c:pt>
                <c:pt idx="186" formatCode="0.0">
                  <c:v>4100</c:v>
                </c:pt>
                <c:pt idx="187" formatCode="0.0">
                  <c:v>4650</c:v>
                </c:pt>
                <c:pt idx="188" formatCode="0.0">
                  <c:v>5230</c:v>
                </c:pt>
                <c:pt idx="189" formatCode="0.0">
                  <c:v>5830</c:v>
                </c:pt>
                <c:pt idx="190" formatCode="0.0">
                  <c:v>6450</c:v>
                </c:pt>
                <c:pt idx="191" formatCode="0.0">
                  <c:v>7760</c:v>
                </c:pt>
                <c:pt idx="192" formatCode="0.0">
                  <c:v>9150</c:v>
                </c:pt>
                <c:pt idx="193" formatCode="0.0">
                  <c:v>10620</c:v>
                </c:pt>
                <c:pt idx="194" formatCode="0.0">
                  <c:v>12150</c:v>
                </c:pt>
                <c:pt idx="195" formatCode="0.0">
                  <c:v>13760</c:v>
                </c:pt>
                <c:pt idx="196" formatCode="0.0">
                  <c:v>15420</c:v>
                </c:pt>
                <c:pt idx="197" formatCode="0.0">
                  <c:v>18900</c:v>
                </c:pt>
                <c:pt idx="198" formatCode="0.0">
                  <c:v>22570</c:v>
                </c:pt>
                <c:pt idx="199" formatCode="0.0">
                  <c:v>26400</c:v>
                </c:pt>
                <c:pt idx="200" formatCode="0.0">
                  <c:v>30380</c:v>
                </c:pt>
                <c:pt idx="201" formatCode="0.0">
                  <c:v>34480</c:v>
                </c:pt>
                <c:pt idx="202" formatCode="0.0">
                  <c:v>38680</c:v>
                </c:pt>
                <c:pt idx="203" formatCode="0.0">
                  <c:v>42990</c:v>
                </c:pt>
                <c:pt idx="204" formatCode="0.0">
                  <c:v>47370</c:v>
                </c:pt>
                <c:pt idx="205" formatCode="0.0">
                  <c:v>51830</c:v>
                </c:pt>
                <c:pt idx="206" formatCode="0.0">
                  <c:v>56350</c:v>
                </c:pt>
                <c:pt idx="207" formatCode="0.0">
                  <c:v>60930</c:v>
                </c:pt>
                <c:pt idx="208" formatCode="0.0">
                  <c:v>61390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213B-42F2-A1C1-794D0EF8DFF1}"/>
            </c:ext>
          </c:extLst>
        </c:ser>
        <c:ser>
          <c:idx val="1"/>
          <c:order val="1"/>
          <c:tx>
            <c:v>Stragg. Long</c:v>
          </c:tx>
          <c:spPr>
            <a:ln>
              <a:solidFill>
                <a:srgbClr val="0000FF"/>
              </a:solidFill>
            </a:ln>
          </c:spPr>
          <c:marker>
            <c:symbol val="none"/>
          </c:marker>
          <c:xVal>
            <c:numRef>
              <c:f>srim181Ta_Si!$D$20:$D$228</c:f>
              <c:numCache>
                <c:formatCode>0.00000</c:formatCode>
                <c:ptCount val="209"/>
                <c:pt idx="0">
                  <c:v>1.1049723756906078E-5</c:v>
                </c:pt>
                <c:pt idx="1">
                  <c:v>1.2430939226519336E-5</c:v>
                </c:pt>
                <c:pt idx="2">
                  <c:v>1.3812154696132597E-5</c:v>
                </c:pt>
                <c:pt idx="3">
                  <c:v>1.5193370165745856E-5</c:v>
                </c:pt>
                <c:pt idx="4">
                  <c:v>1.6574585635359117E-5</c:v>
                </c:pt>
                <c:pt idx="5">
                  <c:v>1.7955801104972374E-5</c:v>
                </c:pt>
                <c:pt idx="6">
                  <c:v>1.9337016574585635E-5</c:v>
                </c:pt>
                <c:pt idx="7">
                  <c:v>2.0718232044198896E-5</c:v>
                </c:pt>
                <c:pt idx="8">
                  <c:v>2.2099447513812157E-5</c:v>
                </c:pt>
                <c:pt idx="9">
                  <c:v>2.4861878453038672E-5</c:v>
                </c:pt>
                <c:pt idx="10">
                  <c:v>2.7624309392265193E-5</c:v>
                </c:pt>
                <c:pt idx="11">
                  <c:v>3.0386740331491712E-5</c:v>
                </c:pt>
                <c:pt idx="12">
                  <c:v>3.3149171270718233E-5</c:v>
                </c:pt>
                <c:pt idx="13">
                  <c:v>3.5911602209944748E-5</c:v>
                </c:pt>
                <c:pt idx="14">
                  <c:v>3.867403314917127E-5</c:v>
                </c:pt>
                <c:pt idx="15">
                  <c:v>4.4198895027624314E-5</c:v>
                </c:pt>
                <c:pt idx="16">
                  <c:v>4.9723756906077343E-5</c:v>
                </c:pt>
                <c:pt idx="17">
                  <c:v>5.5248618784530387E-5</c:v>
                </c:pt>
                <c:pt idx="18">
                  <c:v>6.0773480662983424E-5</c:v>
                </c:pt>
                <c:pt idx="19">
                  <c:v>6.6298342541436467E-5</c:v>
                </c:pt>
                <c:pt idx="20">
                  <c:v>7.1823204419889497E-5</c:v>
                </c:pt>
                <c:pt idx="21">
                  <c:v>7.734806629834254E-5</c:v>
                </c:pt>
                <c:pt idx="22">
                  <c:v>8.2872928176795584E-5</c:v>
                </c:pt>
                <c:pt idx="23">
                  <c:v>8.8397790055248627E-5</c:v>
                </c:pt>
                <c:pt idx="24">
                  <c:v>9.3922651933701671E-5</c:v>
                </c:pt>
                <c:pt idx="25">
                  <c:v>9.9447513812154687E-5</c:v>
                </c:pt>
                <c:pt idx="26">
                  <c:v>1.1049723756906077E-4</c:v>
                </c:pt>
                <c:pt idx="27">
                  <c:v>1.2430939226519336E-4</c:v>
                </c:pt>
                <c:pt idx="28">
                  <c:v>1.3812154696132598E-4</c:v>
                </c:pt>
                <c:pt idx="29">
                  <c:v>1.5193370165745857E-4</c:v>
                </c:pt>
                <c:pt idx="30">
                  <c:v>1.6574585635359117E-4</c:v>
                </c:pt>
                <c:pt idx="31">
                  <c:v>1.7955801104972376E-4</c:v>
                </c:pt>
                <c:pt idx="32">
                  <c:v>1.9337016574585638E-4</c:v>
                </c:pt>
                <c:pt idx="33">
                  <c:v>2.0718232044198895E-4</c:v>
                </c:pt>
                <c:pt idx="34">
                  <c:v>2.2099447513812155E-4</c:v>
                </c:pt>
                <c:pt idx="35">
                  <c:v>2.4861878453038671E-4</c:v>
                </c:pt>
                <c:pt idx="36">
                  <c:v>2.7624309392265195E-4</c:v>
                </c:pt>
                <c:pt idx="37">
                  <c:v>3.0386740331491714E-4</c:v>
                </c:pt>
                <c:pt idx="38">
                  <c:v>3.3149171270718233E-4</c:v>
                </c:pt>
                <c:pt idx="39">
                  <c:v>3.5911602209944752E-4</c:v>
                </c:pt>
                <c:pt idx="40">
                  <c:v>3.8674033149171277E-4</c:v>
                </c:pt>
                <c:pt idx="41">
                  <c:v>4.419889502762431E-4</c:v>
                </c:pt>
                <c:pt idx="42">
                  <c:v>4.9723756906077342E-4</c:v>
                </c:pt>
                <c:pt idx="43">
                  <c:v>5.5248618784530391E-4</c:v>
                </c:pt>
                <c:pt idx="44">
                  <c:v>6.0773480662983429E-4</c:v>
                </c:pt>
                <c:pt idx="45">
                  <c:v>6.6298342541436467E-4</c:v>
                </c:pt>
                <c:pt idx="46">
                  <c:v>7.1823204419889505E-4</c:v>
                </c:pt>
                <c:pt idx="47">
                  <c:v>7.7348066298342554E-4</c:v>
                </c:pt>
                <c:pt idx="48">
                  <c:v>8.2872928176795581E-4</c:v>
                </c:pt>
                <c:pt idx="49">
                  <c:v>8.8397790055248619E-4</c:v>
                </c:pt>
                <c:pt idx="50">
                  <c:v>9.3922651933701668E-4</c:v>
                </c:pt>
                <c:pt idx="51">
                  <c:v>9.9447513812154684E-4</c:v>
                </c:pt>
                <c:pt idx="52">
                  <c:v>1.1049723756906078E-3</c:v>
                </c:pt>
                <c:pt idx="53">
                  <c:v>1.2430939226519338E-3</c:v>
                </c:pt>
                <c:pt idx="54">
                  <c:v>1.3812154696132596E-3</c:v>
                </c:pt>
                <c:pt idx="55">
                  <c:v>1.5193370165745858E-3</c:v>
                </c:pt>
                <c:pt idx="56">
                  <c:v>1.6574585635359116E-3</c:v>
                </c:pt>
                <c:pt idx="57">
                  <c:v>1.7955801104972376E-3</c:v>
                </c:pt>
                <c:pt idx="58">
                  <c:v>1.9337016574585634E-3</c:v>
                </c:pt>
                <c:pt idx="59">
                  <c:v>2.0718232044198894E-3</c:v>
                </c:pt>
                <c:pt idx="60">
                  <c:v>2.2099447513812156E-3</c:v>
                </c:pt>
                <c:pt idx="61">
                  <c:v>2.4861878453038676E-3</c:v>
                </c:pt>
                <c:pt idx="62">
                  <c:v>2.7624309392265192E-3</c:v>
                </c:pt>
                <c:pt idx="63">
                  <c:v>3.0386740331491717E-3</c:v>
                </c:pt>
                <c:pt idx="64">
                  <c:v>3.3149171270718232E-3</c:v>
                </c:pt>
                <c:pt idx="65">
                  <c:v>3.5911602209944752E-3</c:v>
                </c:pt>
                <c:pt idx="66">
                  <c:v>3.8674033149171268E-3</c:v>
                </c:pt>
                <c:pt idx="67">
                  <c:v>4.4198895027624313E-3</c:v>
                </c:pt>
                <c:pt idx="68">
                  <c:v>4.9723756906077353E-3</c:v>
                </c:pt>
                <c:pt idx="69" formatCode="0.000">
                  <c:v>5.5248618784530384E-3</c:v>
                </c:pt>
                <c:pt idx="70" formatCode="0.000">
                  <c:v>6.0773480662983433E-3</c:v>
                </c:pt>
                <c:pt idx="71" formatCode="0.000">
                  <c:v>6.6298342541436465E-3</c:v>
                </c:pt>
                <c:pt idx="72" formatCode="0.000">
                  <c:v>7.1823204419889505E-3</c:v>
                </c:pt>
                <c:pt idx="73" formatCode="0.000">
                  <c:v>7.7348066298342536E-3</c:v>
                </c:pt>
                <c:pt idx="74" formatCode="0.000">
                  <c:v>8.2872928176795577E-3</c:v>
                </c:pt>
                <c:pt idx="75" formatCode="0.000">
                  <c:v>8.8397790055248626E-3</c:v>
                </c:pt>
                <c:pt idx="76" formatCode="0.000">
                  <c:v>9.3922651933701657E-3</c:v>
                </c:pt>
                <c:pt idx="77" formatCode="0.000">
                  <c:v>9.9447513812154706E-3</c:v>
                </c:pt>
                <c:pt idx="78" formatCode="0.000">
                  <c:v>1.1049723756906077E-2</c:v>
                </c:pt>
                <c:pt idx="79" formatCode="0.000">
                  <c:v>1.2430939226519336E-2</c:v>
                </c:pt>
                <c:pt idx="80" formatCode="0.000">
                  <c:v>1.3812154696132596E-2</c:v>
                </c:pt>
                <c:pt idx="81" formatCode="0.000">
                  <c:v>1.5193370165745856E-2</c:v>
                </c:pt>
                <c:pt idx="82" formatCode="0.000">
                  <c:v>1.6574585635359115E-2</c:v>
                </c:pt>
                <c:pt idx="83" formatCode="0.000">
                  <c:v>1.7955801104972375E-2</c:v>
                </c:pt>
                <c:pt idx="84" formatCode="0.000">
                  <c:v>1.9337016574585635E-2</c:v>
                </c:pt>
                <c:pt idx="85" formatCode="0.000">
                  <c:v>2.0718232044198894E-2</c:v>
                </c:pt>
                <c:pt idx="86" formatCode="0.000">
                  <c:v>2.2099447513812154E-2</c:v>
                </c:pt>
                <c:pt idx="87" formatCode="0.000">
                  <c:v>2.4861878453038673E-2</c:v>
                </c:pt>
                <c:pt idx="88" formatCode="0.000">
                  <c:v>2.7624309392265192E-2</c:v>
                </c:pt>
                <c:pt idx="89" formatCode="0.000">
                  <c:v>3.0386740331491711E-2</c:v>
                </c:pt>
                <c:pt idx="90" formatCode="0.000">
                  <c:v>3.3149171270718231E-2</c:v>
                </c:pt>
                <c:pt idx="91" formatCode="0.000">
                  <c:v>3.591160220994475E-2</c:v>
                </c:pt>
                <c:pt idx="92" formatCode="0.000">
                  <c:v>3.8674033149171269E-2</c:v>
                </c:pt>
                <c:pt idx="93" formatCode="0.000">
                  <c:v>4.4198895027624308E-2</c:v>
                </c:pt>
                <c:pt idx="94" formatCode="0.000">
                  <c:v>4.9723756906077346E-2</c:v>
                </c:pt>
                <c:pt idx="95" formatCode="0.000">
                  <c:v>5.5248618784530384E-2</c:v>
                </c:pt>
                <c:pt idx="96" formatCode="0.000">
                  <c:v>6.0773480662983423E-2</c:v>
                </c:pt>
                <c:pt idx="97" formatCode="0.000">
                  <c:v>6.6298342541436461E-2</c:v>
                </c:pt>
                <c:pt idx="98" formatCode="0.000">
                  <c:v>7.18232044198895E-2</c:v>
                </c:pt>
                <c:pt idx="99" formatCode="0.000">
                  <c:v>7.7348066298342538E-2</c:v>
                </c:pt>
                <c:pt idx="100" formatCode="0.000">
                  <c:v>8.2872928176795577E-2</c:v>
                </c:pt>
                <c:pt idx="101" formatCode="0.000">
                  <c:v>8.8397790055248615E-2</c:v>
                </c:pt>
                <c:pt idx="102" formatCode="0.000">
                  <c:v>9.3922651933701654E-2</c:v>
                </c:pt>
                <c:pt idx="103" formatCode="0.000">
                  <c:v>9.9447513812154692E-2</c:v>
                </c:pt>
                <c:pt idx="104" formatCode="0.000">
                  <c:v>0.11049723756906077</c:v>
                </c:pt>
                <c:pt idx="105" formatCode="0.000">
                  <c:v>0.12430939226519337</c:v>
                </c:pt>
                <c:pt idx="106" formatCode="0.000">
                  <c:v>0.13812154696132597</c:v>
                </c:pt>
                <c:pt idx="107" formatCode="0.000">
                  <c:v>0.15193370165745856</c:v>
                </c:pt>
                <c:pt idx="108" formatCode="0.000">
                  <c:v>0.16574585635359115</c:v>
                </c:pt>
                <c:pt idx="109" formatCode="0.000">
                  <c:v>0.17955801104972377</c:v>
                </c:pt>
                <c:pt idx="110" formatCode="0.000">
                  <c:v>0.19337016574585636</c:v>
                </c:pt>
                <c:pt idx="111" formatCode="0.000">
                  <c:v>0.20718232044198895</c:v>
                </c:pt>
                <c:pt idx="112" formatCode="0.000">
                  <c:v>0.22099447513812154</c:v>
                </c:pt>
                <c:pt idx="113" formatCode="0.000">
                  <c:v>0.24861878453038674</c:v>
                </c:pt>
                <c:pt idx="114" formatCode="0.000">
                  <c:v>0.27624309392265195</c:v>
                </c:pt>
                <c:pt idx="115" formatCode="0.000">
                  <c:v>0.30386740331491713</c:v>
                </c:pt>
                <c:pt idx="116" formatCode="0.000">
                  <c:v>0.33149171270718231</c:v>
                </c:pt>
                <c:pt idx="117" formatCode="0.000">
                  <c:v>0.35911602209944754</c:v>
                </c:pt>
                <c:pt idx="118" formatCode="0.000">
                  <c:v>0.38674033149171272</c:v>
                </c:pt>
                <c:pt idx="119" formatCode="0.000">
                  <c:v>0.44198895027624308</c:v>
                </c:pt>
                <c:pt idx="120" formatCode="0.000">
                  <c:v>0.49723756906077349</c:v>
                </c:pt>
                <c:pt idx="121" formatCode="0.000">
                  <c:v>0.5524861878453039</c:v>
                </c:pt>
                <c:pt idx="122" formatCode="0.000">
                  <c:v>0.60773480662983426</c:v>
                </c:pt>
                <c:pt idx="123" formatCode="0.000">
                  <c:v>0.66298342541436461</c:v>
                </c:pt>
                <c:pt idx="124" formatCode="0.000">
                  <c:v>0.71823204419889508</c:v>
                </c:pt>
                <c:pt idx="125" formatCode="0.000">
                  <c:v>0.77348066298342544</c:v>
                </c:pt>
                <c:pt idx="126" formatCode="0.000">
                  <c:v>0.82872928176795579</c:v>
                </c:pt>
                <c:pt idx="127" formatCode="0.000">
                  <c:v>0.88397790055248615</c:v>
                </c:pt>
                <c:pt idx="128" formatCode="0.000">
                  <c:v>0.93922651933701662</c:v>
                </c:pt>
                <c:pt idx="129" formatCode="0.000">
                  <c:v>0.99447513812154698</c:v>
                </c:pt>
                <c:pt idx="130" formatCode="0.000">
                  <c:v>1.1049723756906078</c:v>
                </c:pt>
                <c:pt idx="131" formatCode="0.000">
                  <c:v>1.2430939226519337</c:v>
                </c:pt>
                <c:pt idx="132" formatCode="0.000">
                  <c:v>1.3812154696132597</c:v>
                </c:pt>
                <c:pt idx="133" formatCode="0.000">
                  <c:v>1.5193370165745856</c:v>
                </c:pt>
                <c:pt idx="134" formatCode="0.000">
                  <c:v>1.6574585635359116</c:v>
                </c:pt>
                <c:pt idx="135" formatCode="0.000">
                  <c:v>1.7955801104972375</c:v>
                </c:pt>
                <c:pt idx="136" formatCode="0.000">
                  <c:v>1.9337016574585635</c:v>
                </c:pt>
                <c:pt idx="137" formatCode="0.000">
                  <c:v>2.0718232044198897</c:v>
                </c:pt>
                <c:pt idx="138" formatCode="0.000">
                  <c:v>2.2099447513812156</c:v>
                </c:pt>
                <c:pt idx="139" formatCode="0.000">
                  <c:v>2.4861878453038675</c:v>
                </c:pt>
                <c:pt idx="140" formatCode="0.000">
                  <c:v>2.7624309392265194</c:v>
                </c:pt>
                <c:pt idx="141" formatCode="0.000">
                  <c:v>3.0386740331491713</c:v>
                </c:pt>
                <c:pt idx="142" formatCode="0.000">
                  <c:v>3.3149171270718232</c:v>
                </c:pt>
                <c:pt idx="143" formatCode="0.000">
                  <c:v>3.5911602209944751</c:v>
                </c:pt>
                <c:pt idx="144" formatCode="0.000">
                  <c:v>3.867403314917127</c:v>
                </c:pt>
                <c:pt idx="145" formatCode="0.000">
                  <c:v>4.4198895027624312</c:v>
                </c:pt>
                <c:pt idx="146" formatCode="0.000">
                  <c:v>4.972375690607735</c:v>
                </c:pt>
                <c:pt idx="147" formatCode="0.000">
                  <c:v>5.5248618784530388</c:v>
                </c:pt>
                <c:pt idx="148" formatCode="0.000">
                  <c:v>6.0773480662983426</c:v>
                </c:pt>
                <c:pt idx="149" formatCode="0.000">
                  <c:v>6.6298342541436464</c:v>
                </c:pt>
                <c:pt idx="150" formatCode="0.000">
                  <c:v>7.1823204419889501</c:v>
                </c:pt>
                <c:pt idx="151" formatCode="0.000">
                  <c:v>7.7348066298342539</c:v>
                </c:pt>
                <c:pt idx="152" formatCode="0.000">
                  <c:v>8.2872928176795586</c:v>
                </c:pt>
                <c:pt idx="153" formatCode="0.000">
                  <c:v>8.8397790055248624</c:v>
                </c:pt>
                <c:pt idx="154" formatCode="0.000">
                  <c:v>9.3922651933701662</c:v>
                </c:pt>
                <c:pt idx="155" formatCode="0.000">
                  <c:v>9.94475138121547</c:v>
                </c:pt>
                <c:pt idx="156" formatCode="0.000">
                  <c:v>11.049723756906078</c:v>
                </c:pt>
                <c:pt idx="157" formatCode="0.000">
                  <c:v>12.430939226519337</c:v>
                </c:pt>
                <c:pt idx="158" formatCode="0.000">
                  <c:v>13.812154696132596</c:v>
                </c:pt>
                <c:pt idx="159" formatCode="0.000">
                  <c:v>15.193370165745856</c:v>
                </c:pt>
                <c:pt idx="160" formatCode="0.000">
                  <c:v>16.574585635359117</c:v>
                </c:pt>
                <c:pt idx="161" formatCode="0.000">
                  <c:v>17.955801104972377</c:v>
                </c:pt>
                <c:pt idx="162" formatCode="0.000">
                  <c:v>19.337016574585636</c:v>
                </c:pt>
                <c:pt idx="163" formatCode="0.000">
                  <c:v>20.718232044198896</c:v>
                </c:pt>
                <c:pt idx="164" formatCode="0.000">
                  <c:v>22.099447513812155</c:v>
                </c:pt>
                <c:pt idx="165" formatCode="0.000">
                  <c:v>24.861878453038674</c:v>
                </c:pt>
                <c:pt idx="166" formatCode="0.000">
                  <c:v>27.624309392265193</c:v>
                </c:pt>
                <c:pt idx="167" formatCode="0.000">
                  <c:v>30.386740331491712</c:v>
                </c:pt>
                <c:pt idx="168" formatCode="0.000">
                  <c:v>33.149171270718234</c:v>
                </c:pt>
                <c:pt idx="169" formatCode="0.000">
                  <c:v>35.911602209944753</c:v>
                </c:pt>
                <c:pt idx="170" formatCode="0.000">
                  <c:v>38.674033149171272</c:v>
                </c:pt>
                <c:pt idx="171" formatCode="0.000">
                  <c:v>44.19889502762431</c:v>
                </c:pt>
                <c:pt idx="172" formatCode="0.000">
                  <c:v>49.723756906077348</c:v>
                </c:pt>
                <c:pt idx="173" formatCode="0.000">
                  <c:v>55.248618784530386</c:v>
                </c:pt>
                <c:pt idx="174" formatCode="0.000">
                  <c:v>60.773480662983424</c:v>
                </c:pt>
                <c:pt idx="175" formatCode="0.000">
                  <c:v>66.298342541436469</c:v>
                </c:pt>
                <c:pt idx="176" formatCode="0.000">
                  <c:v>71.823204419889507</c:v>
                </c:pt>
                <c:pt idx="177" formatCode="0.000">
                  <c:v>77.348066298342545</c:v>
                </c:pt>
                <c:pt idx="178" formatCode="0.000">
                  <c:v>82.872928176795583</c:v>
                </c:pt>
                <c:pt idx="179" formatCode="0.000">
                  <c:v>88.39779005524862</c:v>
                </c:pt>
                <c:pt idx="180" formatCode="0.000">
                  <c:v>93.922651933701658</c:v>
                </c:pt>
                <c:pt idx="181" formatCode="0.000">
                  <c:v>99.447513812154696</c:v>
                </c:pt>
                <c:pt idx="182" formatCode="0.000">
                  <c:v>110.49723756906077</c:v>
                </c:pt>
                <c:pt idx="183" formatCode="0.000">
                  <c:v>124.30939226519337</c:v>
                </c:pt>
                <c:pt idx="184" formatCode="0.000">
                  <c:v>138.12154696132598</c:v>
                </c:pt>
                <c:pt idx="185" formatCode="0.000">
                  <c:v>151.93370165745856</c:v>
                </c:pt>
                <c:pt idx="186" formatCode="0.000">
                  <c:v>165.74585635359117</c:v>
                </c:pt>
                <c:pt idx="187" formatCode="0.000">
                  <c:v>179.55801104972375</c:v>
                </c:pt>
                <c:pt idx="188" formatCode="0.000">
                  <c:v>193.37016574585635</c:v>
                </c:pt>
                <c:pt idx="189" formatCode="0.000">
                  <c:v>207.18232044198896</c:v>
                </c:pt>
                <c:pt idx="190" formatCode="0.000">
                  <c:v>220.99447513812154</c:v>
                </c:pt>
                <c:pt idx="191" formatCode="0.000">
                  <c:v>248.61878453038673</c:v>
                </c:pt>
                <c:pt idx="192" formatCode="0.000">
                  <c:v>276.24309392265195</c:v>
                </c:pt>
                <c:pt idx="193" formatCode="0.000">
                  <c:v>303.86740331491711</c:v>
                </c:pt>
                <c:pt idx="194" formatCode="0.000">
                  <c:v>331.49171270718233</c:v>
                </c:pt>
                <c:pt idx="195" formatCode="0.000">
                  <c:v>359.11602209944749</c:v>
                </c:pt>
                <c:pt idx="196" formatCode="0.000">
                  <c:v>386.74033149171271</c:v>
                </c:pt>
                <c:pt idx="197" formatCode="0.000">
                  <c:v>441.98895027624309</c:v>
                </c:pt>
                <c:pt idx="198" formatCode="0.000">
                  <c:v>497.23756906077347</c:v>
                </c:pt>
                <c:pt idx="199" formatCode="0.000">
                  <c:v>552.4861878453039</c:v>
                </c:pt>
                <c:pt idx="200" formatCode="0.000">
                  <c:v>607.73480662983422</c:v>
                </c:pt>
                <c:pt idx="201" formatCode="0.000">
                  <c:v>662.98342541436466</c:v>
                </c:pt>
                <c:pt idx="202" formatCode="0.000">
                  <c:v>718.23204419889498</c:v>
                </c:pt>
                <c:pt idx="203" formatCode="0.000">
                  <c:v>773.48066298342542</c:v>
                </c:pt>
                <c:pt idx="204" formatCode="0.000">
                  <c:v>828.72928176795585</c:v>
                </c:pt>
                <c:pt idx="205" formatCode="0.000">
                  <c:v>883.97790055248618</c:v>
                </c:pt>
                <c:pt idx="206" formatCode="0.000">
                  <c:v>939.22651933701661</c:v>
                </c:pt>
                <c:pt idx="207" formatCode="0.000">
                  <c:v>994.47513812154693</c:v>
                </c:pt>
                <c:pt idx="208" formatCode="0.000">
                  <c:v>1000</c:v>
                </c:pt>
              </c:numCache>
            </c:numRef>
          </c:xVal>
          <c:yVal>
            <c:numRef>
              <c:f>srim181Ta_Si!$M$20:$M$228</c:f>
              <c:numCache>
                <c:formatCode>0.000</c:formatCode>
                <c:ptCount val="209"/>
                <c:pt idx="0">
                  <c:v>1.8E-3</c:v>
                </c:pt>
                <c:pt idx="1">
                  <c:v>1.9E-3</c:v>
                </c:pt>
                <c:pt idx="2">
                  <c:v>1.9E-3</c:v>
                </c:pt>
                <c:pt idx="3">
                  <c:v>2E-3</c:v>
                </c:pt>
                <c:pt idx="4">
                  <c:v>2.1000000000000003E-3</c:v>
                </c:pt>
                <c:pt idx="5">
                  <c:v>2.1999999999999997E-3</c:v>
                </c:pt>
                <c:pt idx="6">
                  <c:v>2.1999999999999997E-3</c:v>
                </c:pt>
                <c:pt idx="7">
                  <c:v>2.3E-3</c:v>
                </c:pt>
                <c:pt idx="8">
                  <c:v>2.4000000000000002E-3</c:v>
                </c:pt>
                <c:pt idx="9">
                  <c:v>2.5000000000000001E-3</c:v>
                </c:pt>
                <c:pt idx="10">
                  <c:v>2.5999999999999999E-3</c:v>
                </c:pt>
                <c:pt idx="11">
                  <c:v>2.7000000000000001E-3</c:v>
                </c:pt>
                <c:pt idx="12">
                  <c:v>2.8E-3</c:v>
                </c:pt>
                <c:pt idx="13">
                  <c:v>2.9000000000000002E-3</c:v>
                </c:pt>
                <c:pt idx="14">
                  <c:v>3.0000000000000001E-3</c:v>
                </c:pt>
                <c:pt idx="15">
                  <c:v>3.0999999999999999E-3</c:v>
                </c:pt>
                <c:pt idx="16">
                  <c:v>3.3E-3</c:v>
                </c:pt>
                <c:pt idx="17">
                  <c:v>3.5000000000000005E-3</c:v>
                </c:pt>
                <c:pt idx="18">
                  <c:v>3.5999999999999999E-3</c:v>
                </c:pt>
                <c:pt idx="19">
                  <c:v>3.6999999999999997E-3</c:v>
                </c:pt>
                <c:pt idx="20">
                  <c:v>3.8999999999999998E-3</c:v>
                </c:pt>
                <c:pt idx="21">
                  <c:v>4.0000000000000001E-3</c:v>
                </c:pt>
                <c:pt idx="22">
                  <c:v>4.1000000000000003E-3</c:v>
                </c:pt>
                <c:pt idx="23">
                  <c:v>4.2000000000000006E-3</c:v>
                </c:pt>
                <c:pt idx="24">
                  <c:v>4.3999999999999994E-3</c:v>
                </c:pt>
                <c:pt idx="25">
                  <c:v>4.4999999999999997E-3</c:v>
                </c:pt>
                <c:pt idx="26">
                  <c:v>4.7000000000000002E-3</c:v>
                </c:pt>
                <c:pt idx="27">
                  <c:v>5.0000000000000001E-3</c:v>
                </c:pt>
                <c:pt idx="28">
                  <c:v>5.1999999999999998E-3</c:v>
                </c:pt>
                <c:pt idx="29">
                  <c:v>5.4000000000000003E-3</c:v>
                </c:pt>
                <c:pt idx="30">
                  <c:v>5.7000000000000002E-3</c:v>
                </c:pt>
                <c:pt idx="31">
                  <c:v>5.8999999999999999E-3</c:v>
                </c:pt>
                <c:pt idx="32">
                  <c:v>6.0999999999999995E-3</c:v>
                </c:pt>
                <c:pt idx="33">
                  <c:v>6.3E-3</c:v>
                </c:pt>
                <c:pt idx="34">
                  <c:v>6.5000000000000006E-3</c:v>
                </c:pt>
                <c:pt idx="35">
                  <c:v>6.9000000000000008E-3</c:v>
                </c:pt>
                <c:pt idx="36">
                  <c:v>7.2999999999999992E-3</c:v>
                </c:pt>
                <c:pt idx="37">
                  <c:v>7.6E-3</c:v>
                </c:pt>
                <c:pt idx="38">
                  <c:v>8.0000000000000002E-3</c:v>
                </c:pt>
                <c:pt idx="39">
                  <c:v>8.3000000000000001E-3</c:v>
                </c:pt>
                <c:pt idx="40">
                  <c:v>8.6999999999999994E-3</c:v>
                </c:pt>
                <c:pt idx="41">
                  <c:v>9.2999999999999992E-3</c:v>
                </c:pt>
                <c:pt idx="42">
                  <c:v>9.9000000000000008E-3</c:v>
                </c:pt>
                <c:pt idx="43">
                  <c:v>1.0499999999999999E-2</c:v>
                </c:pt>
                <c:pt idx="44">
                  <c:v>1.11E-2</c:v>
                </c:pt>
                <c:pt idx="45">
                  <c:v>1.17E-2</c:v>
                </c:pt>
                <c:pt idx="46">
                  <c:v>1.2199999999999999E-2</c:v>
                </c:pt>
                <c:pt idx="47">
                  <c:v>1.2800000000000001E-2</c:v>
                </c:pt>
                <c:pt idx="48">
                  <c:v>1.3300000000000001E-2</c:v>
                </c:pt>
                <c:pt idx="49">
                  <c:v>1.3800000000000002E-2</c:v>
                </c:pt>
                <c:pt idx="50">
                  <c:v>1.4299999999999998E-2</c:v>
                </c:pt>
                <c:pt idx="51">
                  <c:v>1.4799999999999999E-2</c:v>
                </c:pt>
                <c:pt idx="52">
                  <c:v>1.5800000000000002E-2</c:v>
                </c:pt>
                <c:pt idx="53">
                  <c:v>1.7000000000000001E-2</c:v>
                </c:pt>
                <c:pt idx="54">
                  <c:v>1.8200000000000001E-2</c:v>
                </c:pt>
                <c:pt idx="55">
                  <c:v>1.9400000000000001E-2</c:v>
                </c:pt>
                <c:pt idx="56">
                  <c:v>2.06E-2</c:v>
                </c:pt>
                <c:pt idx="57">
                  <c:v>2.1700000000000001E-2</c:v>
                </c:pt>
                <c:pt idx="58">
                  <c:v>2.2800000000000001E-2</c:v>
                </c:pt>
                <c:pt idx="59">
                  <c:v>2.3899999999999998E-2</c:v>
                </c:pt>
                <c:pt idx="60">
                  <c:v>2.4899999999999999E-2</c:v>
                </c:pt>
                <c:pt idx="61">
                  <c:v>2.7000000000000003E-2</c:v>
                </c:pt>
                <c:pt idx="62">
                  <c:v>2.9099999999999997E-2</c:v>
                </c:pt>
                <c:pt idx="63">
                  <c:v>3.1099999999999999E-2</c:v>
                </c:pt>
                <c:pt idx="64">
                  <c:v>3.3000000000000002E-2</c:v>
                </c:pt>
                <c:pt idx="65">
                  <c:v>3.4999999999999996E-2</c:v>
                </c:pt>
                <c:pt idx="66">
                  <c:v>3.6900000000000002E-2</c:v>
                </c:pt>
                <c:pt idx="67">
                  <c:v>4.0799999999999996E-2</c:v>
                </c:pt>
                <c:pt idx="68">
                  <c:v>4.4700000000000004E-2</c:v>
                </c:pt>
                <c:pt idx="69">
                  <c:v>4.8500000000000001E-2</c:v>
                </c:pt>
                <c:pt idx="70">
                  <c:v>5.2200000000000003E-2</c:v>
                </c:pt>
                <c:pt idx="71">
                  <c:v>5.5800000000000002E-2</c:v>
                </c:pt>
                <c:pt idx="72">
                  <c:v>5.9399999999999994E-2</c:v>
                </c:pt>
                <c:pt idx="73">
                  <c:v>6.3E-2</c:v>
                </c:pt>
                <c:pt idx="74">
                  <c:v>6.6400000000000001E-2</c:v>
                </c:pt>
                <c:pt idx="75">
                  <c:v>6.989999999999999E-2</c:v>
                </c:pt>
                <c:pt idx="76">
                  <c:v>7.3200000000000001E-2</c:v>
                </c:pt>
                <c:pt idx="77">
                  <c:v>7.6499999999999999E-2</c:v>
                </c:pt>
                <c:pt idx="78">
                  <c:v>8.3099999999999993E-2</c:v>
                </c:pt>
                <c:pt idx="79">
                  <c:v>9.11E-2</c:v>
                </c:pt>
                <c:pt idx="80">
                  <c:v>9.8900000000000002E-2</c:v>
                </c:pt>
                <c:pt idx="81">
                  <c:v>0.10629999999999999</c:v>
                </c:pt>
                <c:pt idx="82">
                  <c:v>0.1135</c:v>
                </c:pt>
                <c:pt idx="83">
                  <c:v>0.12050000000000001</c:v>
                </c:pt>
                <c:pt idx="84">
                  <c:v>0.12720000000000001</c:v>
                </c:pt>
                <c:pt idx="85">
                  <c:v>0.1338</c:v>
                </c:pt>
                <c:pt idx="86">
                  <c:v>0.14019999999999999</c:v>
                </c:pt>
                <c:pt idx="87">
                  <c:v>0.15309999999999999</c:v>
                </c:pt>
                <c:pt idx="88">
                  <c:v>0.1653</c:v>
                </c:pt>
                <c:pt idx="89">
                  <c:v>0.1769</c:v>
                </c:pt>
                <c:pt idx="90">
                  <c:v>0.188</c:v>
                </c:pt>
                <c:pt idx="91">
                  <c:v>0.19850000000000001</c:v>
                </c:pt>
                <c:pt idx="92">
                  <c:v>0.20849999999999999</c:v>
                </c:pt>
                <c:pt idx="93">
                  <c:v>0.22879999999999998</c:v>
                </c:pt>
                <c:pt idx="94">
                  <c:v>0.24710000000000001</c:v>
                </c:pt>
                <c:pt idx="95">
                  <c:v>0.26369999999999999</c:v>
                </c:pt>
                <c:pt idx="96">
                  <c:v>0.27879999999999999</c:v>
                </c:pt>
                <c:pt idx="97">
                  <c:v>0.29260000000000003</c:v>
                </c:pt>
                <c:pt idx="98">
                  <c:v>0.30520000000000003</c:v>
                </c:pt>
                <c:pt idx="99">
                  <c:v>0.31680000000000003</c:v>
                </c:pt>
                <c:pt idx="100">
                  <c:v>0.32740000000000002</c:v>
                </c:pt>
                <c:pt idx="101">
                  <c:v>0.3372</c:v>
                </c:pt>
                <c:pt idx="102">
                  <c:v>0.3463</c:v>
                </c:pt>
                <c:pt idx="103">
                  <c:v>0.35459999999999997</c:v>
                </c:pt>
                <c:pt idx="104">
                  <c:v>0.37170000000000003</c:v>
                </c:pt>
                <c:pt idx="105">
                  <c:v>0.3911</c:v>
                </c:pt>
                <c:pt idx="106">
                  <c:v>0.40759999999999996</c:v>
                </c:pt>
                <c:pt idx="107">
                  <c:v>0.42180000000000001</c:v>
                </c:pt>
                <c:pt idx="108">
                  <c:v>0.43430000000000002</c:v>
                </c:pt>
                <c:pt idx="109">
                  <c:v>0.44539999999999996</c:v>
                </c:pt>
                <c:pt idx="110">
                  <c:v>0.45529999999999998</c:v>
                </c:pt>
                <c:pt idx="111">
                  <c:v>0.46420000000000006</c:v>
                </c:pt>
                <c:pt idx="112">
                  <c:v>0.47240000000000004</c:v>
                </c:pt>
                <c:pt idx="113">
                  <c:v>0.49099999999999999</c:v>
                </c:pt>
                <c:pt idx="114">
                  <c:v>0.50679999999999992</c:v>
                </c:pt>
                <c:pt idx="115">
                  <c:v>0.52060000000000006</c:v>
                </c:pt>
                <c:pt idx="116">
                  <c:v>0.53280000000000005</c:v>
                </c:pt>
                <c:pt idx="117">
                  <c:v>0.54359999999999997</c:v>
                </c:pt>
                <c:pt idx="118">
                  <c:v>0.5534</c:v>
                </c:pt>
                <c:pt idx="119">
                  <c:v>0.57889999999999997</c:v>
                </c:pt>
                <c:pt idx="120">
                  <c:v>0.60030000000000006</c:v>
                </c:pt>
                <c:pt idx="121">
                  <c:v>0.61880000000000002</c:v>
                </c:pt>
                <c:pt idx="122">
                  <c:v>0.63500000000000001</c:v>
                </c:pt>
                <c:pt idx="123">
                  <c:v>0.64939999999999998</c:v>
                </c:pt>
                <c:pt idx="124">
                  <c:v>0.6623</c:v>
                </c:pt>
                <c:pt idx="125">
                  <c:v>0.67409999999999992</c:v>
                </c:pt>
                <c:pt idx="126">
                  <c:v>0.68479999999999996</c:v>
                </c:pt>
                <c:pt idx="127">
                  <c:v>0.69480000000000008</c:v>
                </c:pt>
                <c:pt idx="128">
                  <c:v>0.70399999999999996</c:v>
                </c:pt>
                <c:pt idx="129">
                  <c:v>0.71260000000000001</c:v>
                </c:pt>
                <c:pt idx="130">
                  <c:v>0.73980000000000001</c:v>
                </c:pt>
                <c:pt idx="131">
                  <c:v>0.77590000000000003</c:v>
                </c:pt>
                <c:pt idx="132">
                  <c:v>0.80740000000000001</c:v>
                </c:pt>
                <c:pt idx="133">
                  <c:v>0.83560000000000001</c:v>
                </c:pt>
                <c:pt idx="134">
                  <c:v>0.86119999999999997</c:v>
                </c:pt>
                <c:pt idx="135">
                  <c:v>0.88469999999999993</c:v>
                </c:pt>
                <c:pt idx="136">
                  <c:v>0.90660000000000007</c:v>
                </c:pt>
                <c:pt idx="137">
                  <c:v>0.92699999999999994</c:v>
                </c:pt>
                <c:pt idx="138">
                  <c:v>0.94640000000000002</c:v>
                </c:pt>
                <c:pt idx="139" formatCode="0.00">
                  <c:v>1.02</c:v>
                </c:pt>
                <c:pt idx="140" formatCode="0.00">
                  <c:v>1.08</c:v>
                </c:pt>
                <c:pt idx="141" formatCode="0.00">
                  <c:v>1.1399999999999999</c:v>
                </c:pt>
                <c:pt idx="142" formatCode="0.00">
                  <c:v>1.19</c:v>
                </c:pt>
                <c:pt idx="143" formatCode="0.00">
                  <c:v>1.24</c:v>
                </c:pt>
                <c:pt idx="144" formatCode="0.00">
                  <c:v>1.29</c:v>
                </c:pt>
                <c:pt idx="145" formatCode="0.00">
                  <c:v>1.47</c:v>
                </c:pt>
                <c:pt idx="146" formatCode="0.00">
                  <c:v>1.63</c:v>
                </c:pt>
                <c:pt idx="147" formatCode="0.00">
                  <c:v>1.78</c:v>
                </c:pt>
                <c:pt idx="148" formatCode="0.00">
                  <c:v>1.92</c:v>
                </c:pt>
                <c:pt idx="149" formatCode="0.00">
                  <c:v>2.0499999999999998</c:v>
                </c:pt>
                <c:pt idx="150" formatCode="0.00">
                  <c:v>2.1800000000000002</c:v>
                </c:pt>
                <c:pt idx="151" formatCode="0.00">
                  <c:v>2.31</c:v>
                </c:pt>
                <c:pt idx="152" formatCode="0.00">
                  <c:v>2.4300000000000002</c:v>
                </c:pt>
                <c:pt idx="153" formatCode="0.00">
                  <c:v>2.5499999999999998</c:v>
                </c:pt>
                <c:pt idx="154" formatCode="0.00">
                  <c:v>2.66</c:v>
                </c:pt>
                <c:pt idx="155" formatCode="0.00">
                  <c:v>2.78</c:v>
                </c:pt>
                <c:pt idx="156" formatCode="0.00">
                  <c:v>3.2</c:v>
                </c:pt>
                <c:pt idx="157" formatCode="0.00">
                  <c:v>3.8</c:v>
                </c:pt>
                <c:pt idx="158" formatCode="0.00">
                  <c:v>4.3499999999999996</c:v>
                </c:pt>
                <c:pt idx="159" formatCode="0.00">
                  <c:v>4.8499999999999996</c:v>
                </c:pt>
                <c:pt idx="160" formatCode="0.00">
                  <c:v>5.34</c:v>
                </c:pt>
                <c:pt idx="161" formatCode="0.00">
                  <c:v>5.8</c:v>
                </c:pt>
                <c:pt idx="162" formatCode="0.00">
                  <c:v>6.24</c:v>
                </c:pt>
                <c:pt idx="163" formatCode="0.00">
                  <c:v>6.68</c:v>
                </c:pt>
                <c:pt idx="164" formatCode="0.00">
                  <c:v>7.1</c:v>
                </c:pt>
                <c:pt idx="165" formatCode="0.00">
                  <c:v>8.69</c:v>
                </c:pt>
                <c:pt idx="166" formatCode="0.00">
                  <c:v>10.14</c:v>
                </c:pt>
                <c:pt idx="167" formatCode="0.00">
                  <c:v>11.52</c:v>
                </c:pt>
                <c:pt idx="168" formatCode="0.00">
                  <c:v>12.87</c:v>
                </c:pt>
                <c:pt idx="169" formatCode="0.00">
                  <c:v>14.19</c:v>
                </c:pt>
                <c:pt idx="170" formatCode="0.00">
                  <c:v>15.49</c:v>
                </c:pt>
                <c:pt idx="171" formatCode="0.00">
                  <c:v>20.350000000000001</c:v>
                </c:pt>
                <c:pt idx="172" formatCode="0.00">
                  <c:v>24.78</c:v>
                </c:pt>
                <c:pt idx="173" formatCode="0.00">
                  <c:v>29.02</c:v>
                </c:pt>
                <c:pt idx="174" formatCode="0.00">
                  <c:v>33.14</c:v>
                </c:pt>
                <c:pt idx="175" formatCode="0.00">
                  <c:v>37.21</c:v>
                </c:pt>
                <c:pt idx="176" formatCode="0.00">
                  <c:v>41.24</c:v>
                </c:pt>
                <c:pt idx="177" formatCode="0.00">
                  <c:v>45.26</c:v>
                </c:pt>
                <c:pt idx="178" formatCode="0.00">
                  <c:v>49.28</c:v>
                </c:pt>
                <c:pt idx="179" formatCode="0.00">
                  <c:v>53.29</c:v>
                </c:pt>
                <c:pt idx="180" formatCode="0.00">
                  <c:v>57.32</c:v>
                </c:pt>
                <c:pt idx="181" formatCode="0.00">
                  <c:v>61.35</c:v>
                </c:pt>
                <c:pt idx="182" formatCode="0.00">
                  <c:v>76.69</c:v>
                </c:pt>
                <c:pt idx="183" formatCode="0.00">
                  <c:v>98.38</c:v>
                </c:pt>
                <c:pt idx="184" formatCode="0.00">
                  <c:v>118.45</c:v>
                </c:pt>
                <c:pt idx="185" formatCode="0.00">
                  <c:v>137.65</c:v>
                </c:pt>
                <c:pt idx="186" formatCode="0.00">
                  <c:v>156.31</c:v>
                </c:pt>
                <c:pt idx="187" formatCode="0.00">
                  <c:v>174.61</c:v>
                </c:pt>
                <c:pt idx="188" formatCode="0.00">
                  <c:v>192.65</c:v>
                </c:pt>
                <c:pt idx="189" formatCode="0.00">
                  <c:v>210.49</c:v>
                </c:pt>
                <c:pt idx="190" formatCode="0.00">
                  <c:v>228.18</c:v>
                </c:pt>
                <c:pt idx="191" formatCode="0.00">
                  <c:v>293.95</c:v>
                </c:pt>
                <c:pt idx="192" formatCode="0.00">
                  <c:v>353.79</c:v>
                </c:pt>
                <c:pt idx="193" formatCode="0.00">
                  <c:v>410.21</c:v>
                </c:pt>
                <c:pt idx="194" formatCode="0.00">
                  <c:v>464.29</c:v>
                </c:pt>
                <c:pt idx="195" formatCode="0.00">
                  <c:v>516.62</c:v>
                </c:pt>
                <c:pt idx="196" formatCode="0.00">
                  <c:v>567.54999999999995</c:v>
                </c:pt>
                <c:pt idx="197" formatCode="0.00">
                  <c:v>751.35</c:v>
                </c:pt>
                <c:pt idx="198" formatCode="0.00">
                  <c:v>913.3</c:v>
                </c:pt>
                <c:pt idx="199" formatCode="0.0">
                  <c:v>1060</c:v>
                </c:pt>
                <c:pt idx="200" formatCode="0.0">
                  <c:v>1200</c:v>
                </c:pt>
                <c:pt idx="201" formatCode="0.0">
                  <c:v>1330</c:v>
                </c:pt>
                <c:pt idx="202" formatCode="0.0">
                  <c:v>1460</c:v>
                </c:pt>
                <c:pt idx="203" formatCode="0.0">
                  <c:v>1580</c:v>
                </c:pt>
                <c:pt idx="204" formatCode="0.0">
                  <c:v>1700</c:v>
                </c:pt>
                <c:pt idx="205" formatCode="0.0">
                  <c:v>1810</c:v>
                </c:pt>
                <c:pt idx="206" formatCode="0.0">
                  <c:v>1920</c:v>
                </c:pt>
                <c:pt idx="207" formatCode="0.0">
                  <c:v>2029.9999999999998</c:v>
                </c:pt>
                <c:pt idx="208" formatCode="0.0">
                  <c:v>2029.9999999999998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13B-42F2-A1C1-794D0EF8DFF1}"/>
            </c:ext>
          </c:extLst>
        </c:ser>
        <c:ser>
          <c:idx val="2"/>
          <c:order val="2"/>
          <c:tx>
            <c:v>Stragg.Lateral</c:v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xVal>
            <c:numRef>
              <c:f>srim181Ta_Si!$D$20:$D$228</c:f>
              <c:numCache>
                <c:formatCode>0.00000</c:formatCode>
                <c:ptCount val="209"/>
                <c:pt idx="0">
                  <c:v>1.1049723756906078E-5</c:v>
                </c:pt>
                <c:pt idx="1">
                  <c:v>1.2430939226519336E-5</c:v>
                </c:pt>
                <c:pt idx="2">
                  <c:v>1.3812154696132597E-5</c:v>
                </c:pt>
                <c:pt idx="3">
                  <c:v>1.5193370165745856E-5</c:v>
                </c:pt>
                <c:pt idx="4">
                  <c:v>1.6574585635359117E-5</c:v>
                </c:pt>
                <c:pt idx="5">
                  <c:v>1.7955801104972374E-5</c:v>
                </c:pt>
                <c:pt idx="6">
                  <c:v>1.9337016574585635E-5</c:v>
                </c:pt>
                <c:pt idx="7">
                  <c:v>2.0718232044198896E-5</c:v>
                </c:pt>
                <c:pt idx="8">
                  <c:v>2.2099447513812157E-5</c:v>
                </c:pt>
                <c:pt idx="9">
                  <c:v>2.4861878453038672E-5</c:v>
                </c:pt>
                <c:pt idx="10">
                  <c:v>2.7624309392265193E-5</c:v>
                </c:pt>
                <c:pt idx="11">
                  <c:v>3.0386740331491712E-5</c:v>
                </c:pt>
                <c:pt idx="12">
                  <c:v>3.3149171270718233E-5</c:v>
                </c:pt>
                <c:pt idx="13">
                  <c:v>3.5911602209944748E-5</c:v>
                </c:pt>
                <c:pt idx="14">
                  <c:v>3.867403314917127E-5</c:v>
                </c:pt>
                <c:pt idx="15">
                  <c:v>4.4198895027624314E-5</c:v>
                </c:pt>
                <c:pt idx="16">
                  <c:v>4.9723756906077343E-5</c:v>
                </c:pt>
                <c:pt idx="17">
                  <c:v>5.5248618784530387E-5</c:v>
                </c:pt>
                <c:pt idx="18">
                  <c:v>6.0773480662983424E-5</c:v>
                </c:pt>
                <c:pt idx="19">
                  <c:v>6.6298342541436467E-5</c:v>
                </c:pt>
                <c:pt idx="20">
                  <c:v>7.1823204419889497E-5</c:v>
                </c:pt>
                <c:pt idx="21">
                  <c:v>7.734806629834254E-5</c:v>
                </c:pt>
                <c:pt idx="22">
                  <c:v>8.2872928176795584E-5</c:v>
                </c:pt>
                <c:pt idx="23">
                  <c:v>8.8397790055248627E-5</c:v>
                </c:pt>
                <c:pt idx="24">
                  <c:v>9.3922651933701671E-5</c:v>
                </c:pt>
                <c:pt idx="25">
                  <c:v>9.9447513812154687E-5</c:v>
                </c:pt>
                <c:pt idx="26">
                  <c:v>1.1049723756906077E-4</c:v>
                </c:pt>
                <c:pt idx="27">
                  <c:v>1.2430939226519336E-4</c:v>
                </c:pt>
                <c:pt idx="28">
                  <c:v>1.3812154696132598E-4</c:v>
                </c:pt>
                <c:pt idx="29">
                  <c:v>1.5193370165745857E-4</c:v>
                </c:pt>
                <c:pt idx="30">
                  <c:v>1.6574585635359117E-4</c:v>
                </c:pt>
                <c:pt idx="31">
                  <c:v>1.7955801104972376E-4</c:v>
                </c:pt>
                <c:pt idx="32">
                  <c:v>1.9337016574585638E-4</c:v>
                </c:pt>
                <c:pt idx="33">
                  <c:v>2.0718232044198895E-4</c:v>
                </c:pt>
                <c:pt idx="34">
                  <c:v>2.2099447513812155E-4</c:v>
                </c:pt>
                <c:pt idx="35">
                  <c:v>2.4861878453038671E-4</c:v>
                </c:pt>
                <c:pt idx="36">
                  <c:v>2.7624309392265195E-4</c:v>
                </c:pt>
                <c:pt idx="37">
                  <c:v>3.0386740331491714E-4</c:v>
                </c:pt>
                <c:pt idx="38">
                  <c:v>3.3149171270718233E-4</c:v>
                </c:pt>
                <c:pt idx="39">
                  <c:v>3.5911602209944752E-4</c:v>
                </c:pt>
                <c:pt idx="40">
                  <c:v>3.8674033149171277E-4</c:v>
                </c:pt>
                <c:pt idx="41">
                  <c:v>4.419889502762431E-4</c:v>
                </c:pt>
                <c:pt idx="42">
                  <c:v>4.9723756906077342E-4</c:v>
                </c:pt>
                <c:pt idx="43">
                  <c:v>5.5248618784530391E-4</c:v>
                </c:pt>
                <c:pt idx="44">
                  <c:v>6.0773480662983429E-4</c:v>
                </c:pt>
                <c:pt idx="45">
                  <c:v>6.6298342541436467E-4</c:v>
                </c:pt>
                <c:pt idx="46">
                  <c:v>7.1823204419889505E-4</c:v>
                </c:pt>
                <c:pt idx="47">
                  <c:v>7.7348066298342554E-4</c:v>
                </c:pt>
                <c:pt idx="48">
                  <c:v>8.2872928176795581E-4</c:v>
                </c:pt>
                <c:pt idx="49">
                  <c:v>8.8397790055248619E-4</c:v>
                </c:pt>
                <c:pt idx="50">
                  <c:v>9.3922651933701668E-4</c:v>
                </c:pt>
                <c:pt idx="51">
                  <c:v>9.9447513812154684E-4</c:v>
                </c:pt>
                <c:pt idx="52">
                  <c:v>1.1049723756906078E-3</c:v>
                </c:pt>
                <c:pt idx="53">
                  <c:v>1.2430939226519338E-3</c:v>
                </c:pt>
                <c:pt idx="54">
                  <c:v>1.3812154696132596E-3</c:v>
                </c:pt>
                <c:pt idx="55">
                  <c:v>1.5193370165745858E-3</c:v>
                </c:pt>
                <c:pt idx="56">
                  <c:v>1.6574585635359116E-3</c:v>
                </c:pt>
                <c:pt idx="57">
                  <c:v>1.7955801104972376E-3</c:v>
                </c:pt>
                <c:pt idx="58">
                  <c:v>1.9337016574585634E-3</c:v>
                </c:pt>
                <c:pt idx="59">
                  <c:v>2.0718232044198894E-3</c:v>
                </c:pt>
                <c:pt idx="60">
                  <c:v>2.2099447513812156E-3</c:v>
                </c:pt>
                <c:pt idx="61">
                  <c:v>2.4861878453038676E-3</c:v>
                </c:pt>
                <c:pt idx="62">
                  <c:v>2.7624309392265192E-3</c:v>
                </c:pt>
                <c:pt idx="63">
                  <c:v>3.0386740331491717E-3</c:v>
                </c:pt>
                <c:pt idx="64">
                  <c:v>3.3149171270718232E-3</c:v>
                </c:pt>
                <c:pt idx="65">
                  <c:v>3.5911602209944752E-3</c:v>
                </c:pt>
                <c:pt idx="66">
                  <c:v>3.8674033149171268E-3</c:v>
                </c:pt>
                <c:pt idx="67">
                  <c:v>4.4198895027624313E-3</c:v>
                </c:pt>
                <c:pt idx="68">
                  <c:v>4.9723756906077353E-3</c:v>
                </c:pt>
                <c:pt idx="69" formatCode="0.000">
                  <c:v>5.5248618784530384E-3</c:v>
                </c:pt>
                <c:pt idx="70" formatCode="0.000">
                  <c:v>6.0773480662983433E-3</c:v>
                </c:pt>
                <c:pt idx="71" formatCode="0.000">
                  <c:v>6.6298342541436465E-3</c:v>
                </c:pt>
                <c:pt idx="72" formatCode="0.000">
                  <c:v>7.1823204419889505E-3</c:v>
                </c:pt>
                <c:pt idx="73" formatCode="0.000">
                  <c:v>7.7348066298342536E-3</c:v>
                </c:pt>
                <c:pt idx="74" formatCode="0.000">
                  <c:v>8.2872928176795577E-3</c:v>
                </c:pt>
                <c:pt idx="75" formatCode="0.000">
                  <c:v>8.8397790055248626E-3</c:v>
                </c:pt>
                <c:pt idx="76" formatCode="0.000">
                  <c:v>9.3922651933701657E-3</c:v>
                </c:pt>
                <c:pt idx="77" formatCode="0.000">
                  <c:v>9.9447513812154706E-3</c:v>
                </c:pt>
                <c:pt idx="78" formatCode="0.000">
                  <c:v>1.1049723756906077E-2</c:v>
                </c:pt>
                <c:pt idx="79" formatCode="0.000">
                  <c:v>1.2430939226519336E-2</c:v>
                </c:pt>
                <c:pt idx="80" formatCode="0.000">
                  <c:v>1.3812154696132596E-2</c:v>
                </c:pt>
                <c:pt idx="81" formatCode="0.000">
                  <c:v>1.5193370165745856E-2</c:v>
                </c:pt>
                <c:pt idx="82" formatCode="0.000">
                  <c:v>1.6574585635359115E-2</c:v>
                </c:pt>
                <c:pt idx="83" formatCode="0.000">
                  <c:v>1.7955801104972375E-2</c:v>
                </c:pt>
                <c:pt idx="84" formatCode="0.000">
                  <c:v>1.9337016574585635E-2</c:v>
                </c:pt>
                <c:pt idx="85" formatCode="0.000">
                  <c:v>2.0718232044198894E-2</c:v>
                </c:pt>
                <c:pt idx="86" formatCode="0.000">
                  <c:v>2.2099447513812154E-2</c:v>
                </c:pt>
                <c:pt idx="87" formatCode="0.000">
                  <c:v>2.4861878453038673E-2</c:v>
                </c:pt>
                <c:pt idx="88" formatCode="0.000">
                  <c:v>2.7624309392265192E-2</c:v>
                </c:pt>
                <c:pt idx="89" formatCode="0.000">
                  <c:v>3.0386740331491711E-2</c:v>
                </c:pt>
                <c:pt idx="90" formatCode="0.000">
                  <c:v>3.3149171270718231E-2</c:v>
                </c:pt>
                <c:pt idx="91" formatCode="0.000">
                  <c:v>3.591160220994475E-2</c:v>
                </c:pt>
                <c:pt idx="92" formatCode="0.000">
                  <c:v>3.8674033149171269E-2</c:v>
                </c:pt>
                <c:pt idx="93" formatCode="0.000">
                  <c:v>4.4198895027624308E-2</c:v>
                </c:pt>
                <c:pt idx="94" formatCode="0.000">
                  <c:v>4.9723756906077346E-2</c:v>
                </c:pt>
                <c:pt idx="95" formatCode="0.000">
                  <c:v>5.5248618784530384E-2</c:v>
                </c:pt>
                <c:pt idx="96" formatCode="0.000">
                  <c:v>6.0773480662983423E-2</c:v>
                </c:pt>
                <c:pt idx="97" formatCode="0.000">
                  <c:v>6.6298342541436461E-2</c:v>
                </c:pt>
                <c:pt idx="98" formatCode="0.000">
                  <c:v>7.18232044198895E-2</c:v>
                </c:pt>
                <c:pt idx="99" formatCode="0.000">
                  <c:v>7.7348066298342538E-2</c:v>
                </c:pt>
                <c:pt idx="100" formatCode="0.000">
                  <c:v>8.2872928176795577E-2</c:v>
                </c:pt>
                <c:pt idx="101" formatCode="0.000">
                  <c:v>8.8397790055248615E-2</c:v>
                </c:pt>
                <c:pt idx="102" formatCode="0.000">
                  <c:v>9.3922651933701654E-2</c:v>
                </c:pt>
                <c:pt idx="103" formatCode="0.000">
                  <c:v>9.9447513812154692E-2</c:v>
                </c:pt>
                <c:pt idx="104" formatCode="0.000">
                  <c:v>0.11049723756906077</c:v>
                </c:pt>
                <c:pt idx="105" formatCode="0.000">
                  <c:v>0.12430939226519337</c:v>
                </c:pt>
                <c:pt idx="106" formatCode="0.000">
                  <c:v>0.13812154696132597</c:v>
                </c:pt>
                <c:pt idx="107" formatCode="0.000">
                  <c:v>0.15193370165745856</c:v>
                </c:pt>
                <c:pt idx="108" formatCode="0.000">
                  <c:v>0.16574585635359115</c:v>
                </c:pt>
                <c:pt idx="109" formatCode="0.000">
                  <c:v>0.17955801104972377</c:v>
                </c:pt>
                <c:pt idx="110" formatCode="0.000">
                  <c:v>0.19337016574585636</c:v>
                </c:pt>
                <c:pt idx="111" formatCode="0.000">
                  <c:v>0.20718232044198895</c:v>
                </c:pt>
                <c:pt idx="112" formatCode="0.000">
                  <c:v>0.22099447513812154</c:v>
                </c:pt>
                <c:pt idx="113" formatCode="0.000">
                  <c:v>0.24861878453038674</c:v>
                </c:pt>
                <c:pt idx="114" formatCode="0.000">
                  <c:v>0.27624309392265195</c:v>
                </c:pt>
                <c:pt idx="115" formatCode="0.000">
                  <c:v>0.30386740331491713</c:v>
                </c:pt>
                <c:pt idx="116" formatCode="0.000">
                  <c:v>0.33149171270718231</c:v>
                </c:pt>
                <c:pt idx="117" formatCode="0.000">
                  <c:v>0.35911602209944754</c:v>
                </c:pt>
                <c:pt idx="118" formatCode="0.000">
                  <c:v>0.38674033149171272</c:v>
                </c:pt>
                <c:pt idx="119" formatCode="0.000">
                  <c:v>0.44198895027624308</c:v>
                </c:pt>
                <c:pt idx="120" formatCode="0.000">
                  <c:v>0.49723756906077349</c:v>
                </c:pt>
                <c:pt idx="121" formatCode="0.000">
                  <c:v>0.5524861878453039</c:v>
                </c:pt>
                <c:pt idx="122" formatCode="0.000">
                  <c:v>0.60773480662983426</c:v>
                </c:pt>
                <c:pt idx="123" formatCode="0.000">
                  <c:v>0.66298342541436461</c:v>
                </c:pt>
                <c:pt idx="124" formatCode="0.000">
                  <c:v>0.71823204419889508</c:v>
                </c:pt>
                <c:pt idx="125" formatCode="0.000">
                  <c:v>0.77348066298342544</c:v>
                </c:pt>
                <c:pt idx="126" formatCode="0.000">
                  <c:v>0.82872928176795579</c:v>
                </c:pt>
                <c:pt idx="127" formatCode="0.000">
                  <c:v>0.88397790055248615</c:v>
                </c:pt>
                <c:pt idx="128" formatCode="0.000">
                  <c:v>0.93922651933701662</c:v>
                </c:pt>
                <c:pt idx="129" formatCode="0.000">
                  <c:v>0.99447513812154698</c:v>
                </c:pt>
                <c:pt idx="130" formatCode="0.000">
                  <c:v>1.1049723756906078</c:v>
                </c:pt>
                <c:pt idx="131" formatCode="0.000">
                  <c:v>1.2430939226519337</c:v>
                </c:pt>
                <c:pt idx="132" formatCode="0.000">
                  <c:v>1.3812154696132597</c:v>
                </c:pt>
                <c:pt idx="133" formatCode="0.000">
                  <c:v>1.5193370165745856</c:v>
                </c:pt>
                <c:pt idx="134" formatCode="0.000">
                  <c:v>1.6574585635359116</c:v>
                </c:pt>
                <c:pt idx="135" formatCode="0.000">
                  <c:v>1.7955801104972375</c:v>
                </c:pt>
                <c:pt idx="136" formatCode="0.000">
                  <c:v>1.9337016574585635</c:v>
                </c:pt>
                <c:pt idx="137" formatCode="0.000">
                  <c:v>2.0718232044198897</c:v>
                </c:pt>
                <c:pt idx="138" formatCode="0.000">
                  <c:v>2.2099447513812156</c:v>
                </c:pt>
                <c:pt idx="139" formatCode="0.000">
                  <c:v>2.4861878453038675</c:v>
                </c:pt>
                <c:pt idx="140" formatCode="0.000">
                  <c:v>2.7624309392265194</c:v>
                </c:pt>
                <c:pt idx="141" formatCode="0.000">
                  <c:v>3.0386740331491713</c:v>
                </c:pt>
                <c:pt idx="142" formatCode="0.000">
                  <c:v>3.3149171270718232</c:v>
                </c:pt>
                <c:pt idx="143" formatCode="0.000">
                  <c:v>3.5911602209944751</c:v>
                </c:pt>
                <c:pt idx="144" formatCode="0.000">
                  <c:v>3.867403314917127</c:v>
                </c:pt>
                <c:pt idx="145" formatCode="0.000">
                  <c:v>4.4198895027624312</c:v>
                </c:pt>
                <c:pt idx="146" formatCode="0.000">
                  <c:v>4.972375690607735</c:v>
                </c:pt>
                <c:pt idx="147" formatCode="0.000">
                  <c:v>5.5248618784530388</c:v>
                </c:pt>
                <c:pt idx="148" formatCode="0.000">
                  <c:v>6.0773480662983426</c:v>
                </c:pt>
                <c:pt idx="149" formatCode="0.000">
                  <c:v>6.6298342541436464</c:v>
                </c:pt>
                <c:pt idx="150" formatCode="0.000">
                  <c:v>7.1823204419889501</c:v>
                </c:pt>
                <c:pt idx="151" formatCode="0.000">
                  <c:v>7.7348066298342539</c:v>
                </c:pt>
                <c:pt idx="152" formatCode="0.000">
                  <c:v>8.2872928176795586</c:v>
                </c:pt>
                <c:pt idx="153" formatCode="0.000">
                  <c:v>8.8397790055248624</c:v>
                </c:pt>
                <c:pt idx="154" formatCode="0.000">
                  <c:v>9.3922651933701662</c:v>
                </c:pt>
                <c:pt idx="155" formatCode="0.000">
                  <c:v>9.94475138121547</c:v>
                </c:pt>
                <c:pt idx="156" formatCode="0.000">
                  <c:v>11.049723756906078</c:v>
                </c:pt>
                <c:pt idx="157" formatCode="0.000">
                  <c:v>12.430939226519337</c:v>
                </c:pt>
                <c:pt idx="158" formatCode="0.000">
                  <c:v>13.812154696132596</c:v>
                </c:pt>
                <c:pt idx="159" formatCode="0.000">
                  <c:v>15.193370165745856</c:v>
                </c:pt>
                <c:pt idx="160" formatCode="0.000">
                  <c:v>16.574585635359117</c:v>
                </c:pt>
                <c:pt idx="161" formatCode="0.000">
                  <c:v>17.955801104972377</c:v>
                </c:pt>
                <c:pt idx="162" formatCode="0.000">
                  <c:v>19.337016574585636</c:v>
                </c:pt>
                <c:pt idx="163" formatCode="0.000">
                  <c:v>20.718232044198896</c:v>
                </c:pt>
                <c:pt idx="164" formatCode="0.000">
                  <c:v>22.099447513812155</c:v>
                </c:pt>
                <c:pt idx="165" formatCode="0.000">
                  <c:v>24.861878453038674</c:v>
                </c:pt>
                <c:pt idx="166" formatCode="0.000">
                  <c:v>27.624309392265193</c:v>
                </c:pt>
                <c:pt idx="167" formatCode="0.000">
                  <c:v>30.386740331491712</c:v>
                </c:pt>
                <c:pt idx="168" formatCode="0.000">
                  <c:v>33.149171270718234</c:v>
                </c:pt>
                <c:pt idx="169" formatCode="0.000">
                  <c:v>35.911602209944753</c:v>
                </c:pt>
                <c:pt idx="170" formatCode="0.000">
                  <c:v>38.674033149171272</c:v>
                </c:pt>
                <c:pt idx="171" formatCode="0.000">
                  <c:v>44.19889502762431</c:v>
                </c:pt>
                <c:pt idx="172" formatCode="0.000">
                  <c:v>49.723756906077348</c:v>
                </c:pt>
                <c:pt idx="173" formatCode="0.000">
                  <c:v>55.248618784530386</c:v>
                </c:pt>
                <c:pt idx="174" formatCode="0.000">
                  <c:v>60.773480662983424</c:v>
                </c:pt>
                <c:pt idx="175" formatCode="0.000">
                  <c:v>66.298342541436469</c:v>
                </c:pt>
                <c:pt idx="176" formatCode="0.000">
                  <c:v>71.823204419889507</c:v>
                </c:pt>
                <c:pt idx="177" formatCode="0.000">
                  <c:v>77.348066298342545</c:v>
                </c:pt>
                <c:pt idx="178" formatCode="0.000">
                  <c:v>82.872928176795583</c:v>
                </c:pt>
                <c:pt idx="179" formatCode="0.000">
                  <c:v>88.39779005524862</c:v>
                </c:pt>
                <c:pt idx="180" formatCode="0.000">
                  <c:v>93.922651933701658</c:v>
                </c:pt>
                <c:pt idx="181" formatCode="0.000">
                  <c:v>99.447513812154696</c:v>
                </c:pt>
                <c:pt idx="182" formatCode="0.000">
                  <c:v>110.49723756906077</c:v>
                </c:pt>
                <c:pt idx="183" formatCode="0.000">
                  <c:v>124.30939226519337</c:v>
                </c:pt>
                <c:pt idx="184" formatCode="0.000">
                  <c:v>138.12154696132598</c:v>
                </c:pt>
                <c:pt idx="185" formatCode="0.000">
                  <c:v>151.93370165745856</c:v>
                </c:pt>
                <c:pt idx="186" formatCode="0.000">
                  <c:v>165.74585635359117</c:v>
                </c:pt>
                <c:pt idx="187" formatCode="0.000">
                  <c:v>179.55801104972375</c:v>
                </c:pt>
                <c:pt idx="188" formatCode="0.000">
                  <c:v>193.37016574585635</c:v>
                </c:pt>
                <c:pt idx="189" formatCode="0.000">
                  <c:v>207.18232044198896</c:v>
                </c:pt>
                <c:pt idx="190" formatCode="0.000">
                  <c:v>220.99447513812154</c:v>
                </c:pt>
                <c:pt idx="191" formatCode="0.000">
                  <c:v>248.61878453038673</c:v>
                </c:pt>
                <c:pt idx="192" formatCode="0.000">
                  <c:v>276.24309392265195</c:v>
                </c:pt>
                <c:pt idx="193" formatCode="0.000">
                  <c:v>303.86740331491711</c:v>
                </c:pt>
                <c:pt idx="194" formatCode="0.000">
                  <c:v>331.49171270718233</c:v>
                </c:pt>
                <c:pt idx="195" formatCode="0.000">
                  <c:v>359.11602209944749</c:v>
                </c:pt>
                <c:pt idx="196" formatCode="0.000">
                  <c:v>386.74033149171271</c:v>
                </c:pt>
                <c:pt idx="197" formatCode="0.000">
                  <c:v>441.98895027624309</c:v>
                </c:pt>
                <c:pt idx="198" formatCode="0.000">
                  <c:v>497.23756906077347</c:v>
                </c:pt>
                <c:pt idx="199" formatCode="0.000">
                  <c:v>552.4861878453039</c:v>
                </c:pt>
                <c:pt idx="200" formatCode="0.000">
                  <c:v>607.73480662983422</c:v>
                </c:pt>
                <c:pt idx="201" formatCode="0.000">
                  <c:v>662.98342541436466</c:v>
                </c:pt>
                <c:pt idx="202" formatCode="0.000">
                  <c:v>718.23204419889498</c:v>
                </c:pt>
                <c:pt idx="203" formatCode="0.000">
                  <c:v>773.48066298342542</c:v>
                </c:pt>
                <c:pt idx="204" formatCode="0.000">
                  <c:v>828.72928176795585</c:v>
                </c:pt>
                <c:pt idx="205" formatCode="0.000">
                  <c:v>883.97790055248618</c:v>
                </c:pt>
                <c:pt idx="206" formatCode="0.000">
                  <c:v>939.22651933701661</c:v>
                </c:pt>
                <c:pt idx="207" formatCode="0.000">
                  <c:v>994.47513812154693</c:v>
                </c:pt>
                <c:pt idx="208" formatCode="0.000">
                  <c:v>1000</c:v>
                </c:pt>
              </c:numCache>
            </c:numRef>
          </c:xVal>
          <c:yVal>
            <c:numRef>
              <c:f>srim181Ta_Si!$P$20:$P$228</c:f>
              <c:numCache>
                <c:formatCode>0.000</c:formatCode>
                <c:ptCount val="209"/>
                <c:pt idx="0">
                  <c:v>1.2999999999999999E-3</c:v>
                </c:pt>
                <c:pt idx="1">
                  <c:v>1.2999999999999999E-3</c:v>
                </c:pt>
                <c:pt idx="2">
                  <c:v>1.4E-3</c:v>
                </c:pt>
                <c:pt idx="3">
                  <c:v>1.5E-3</c:v>
                </c:pt>
                <c:pt idx="4">
                  <c:v>1.5E-3</c:v>
                </c:pt>
                <c:pt idx="5">
                  <c:v>1.6000000000000001E-3</c:v>
                </c:pt>
                <c:pt idx="6">
                  <c:v>1.6000000000000001E-3</c:v>
                </c:pt>
                <c:pt idx="7">
                  <c:v>1.7000000000000001E-3</c:v>
                </c:pt>
                <c:pt idx="8">
                  <c:v>1.7000000000000001E-3</c:v>
                </c:pt>
                <c:pt idx="9">
                  <c:v>1.8E-3</c:v>
                </c:pt>
                <c:pt idx="10">
                  <c:v>1.9E-3</c:v>
                </c:pt>
                <c:pt idx="11">
                  <c:v>1.9E-3</c:v>
                </c:pt>
                <c:pt idx="12">
                  <c:v>2E-3</c:v>
                </c:pt>
                <c:pt idx="13">
                  <c:v>2.1000000000000003E-3</c:v>
                </c:pt>
                <c:pt idx="14">
                  <c:v>2.1999999999999997E-3</c:v>
                </c:pt>
                <c:pt idx="15">
                  <c:v>2.3E-3</c:v>
                </c:pt>
                <c:pt idx="16">
                  <c:v>2.4000000000000002E-3</c:v>
                </c:pt>
                <c:pt idx="17">
                  <c:v>2.5000000000000001E-3</c:v>
                </c:pt>
                <c:pt idx="18">
                  <c:v>2.7000000000000001E-3</c:v>
                </c:pt>
                <c:pt idx="19">
                  <c:v>2.8E-3</c:v>
                </c:pt>
                <c:pt idx="20">
                  <c:v>2.9000000000000002E-3</c:v>
                </c:pt>
                <c:pt idx="21">
                  <c:v>3.0000000000000001E-3</c:v>
                </c:pt>
                <c:pt idx="22">
                  <c:v>3.0999999999999999E-3</c:v>
                </c:pt>
                <c:pt idx="23">
                  <c:v>3.2000000000000002E-3</c:v>
                </c:pt>
                <c:pt idx="24">
                  <c:v>3.3E-3</c:v>
                </c:pt>
                <c:pt idx="25">
                  <c:v>3.4000000000000002E-3</c:v>
                </c:pt>
                <c:pt idx="26">
                  <c:v>3.5000000000000005E-3</c:v>
                </c:pt>
                <c:pt idx="27">
                  <c:v>3.8E-3</c:v>
                </c:pt>
                <c:pt idx="28">
                  <c:v>4.0000000000000001E-3</c:v>
                </c:pt>
                <c:pt idx="29">
                  <c:v>4.2000000000000006E-3</c:v>
                </c:pt>
                <c:pt idx="30">
                  <c:v>4.3999999999999994E-3</c:v>
                </c:pt>
                <c:pt idx="31">
                  <c:v>4.4999999999999997E-3</c:v>
                </c:pt>
                <c:pt idx="32">
                  <c:v>4.7000000000000002E-3</c:v>
                </c:pt>
                <c:pt idx="33">
                  <c:v>4.8999999999999998E-3</c:v>
                </c:pt>
                <c:pt idx="34">
                  <c:v>5.0999999999999995E-3</c:v>
                </c:pt>
                <c:pt idx="35">
                  <c:v>5.4000000000000003E-3</c:v>
                </c:pt>
                <c:pt idx="36">
                  <c:v>5.7000000000000002E-3</c:v>
                </c:pt>
                <c:pt idx="37">
                  <c:v>6.0999999999999995E-3</c:v>
                </c:pt>
                <c:pt idx="38">
                  <c:v>6.4000000000000003E-3</c:v>
                </c:pt>
                <c:pt idx="39">
                  <c:v>6.7000000000000002E-3</c:v>
                </c:pt>
                <c:pt idx="40">
                  <c:v>7.000000000000001E-3</c:v>
                </c:pt>
                <c:pt idx="41">
                  <c:v>7.4999999999999997E-3</c:v>
                </c:pt>
                <c:pt idx="42">
                  <c:v>8.0999999999999996E-3</c:v>
                </c:pt>
                <c:pt idx="43">
                  <c:v>8.6E-3</c:v>
                </c:pt>
                <c:pt idx="44">
                  <c:v>9.1000000000000004E-3</c:v>
                </c:pt>
                <c:pt idx="45">
                  <c:v>9.6000000000000009E-3</c:v>
                </c:pt>
                <c:pt idx="46">
                  <c:v>1.0100000000000001E-2</c:v>
                </c:pt>
                <c:pt idx="47">
                  <c:v>1.06E-2</c:v>
                </c:pt>
                <c:pt idx="48">
                  <c:v>1.0999999999999999E-2</c:v>
                </c:pt>
                <c:pt idx="49">
                  <c:v>1.15E-2</c:v>
                </c:pt>
                <c:pt idx="50">
                  <c:v>1.1899999999999999E-2</c:v>
                </c:pt>
                <c:pt idx="51">
                  <c:v>1.24E-2</c:v>
                </c:pt>
                <c:pt idx="52">
                  <c:v>1.3300000000000001E-2</c:v>
                </c:pt>
                <c:pt idx="53">
                  <c:v>1.44E-2</c:v>
                </c:pt>
                <c:pt idx="54">
                  <c:v>1.54E-2</c:v>
                </c:pt>
                <c:pt idx="55">
                  <c:v>1.6400000000000001E-2</c:v>
                </c:pt>
                <c:pt idx="56">
                  <c:v>1.7399999999999999E-2</c:v>
                </c:pt>
                <c:pt idx="57">
                  <c:v>1.84E-2</c:v>
                </c:pt>
                <c:pt idx="58">
                  <c:v>1.9400000000000001E-2</c:v>
                </c:pt>
                <c:pt idx="59">
                  <c:v>2.0399999999999998E-2</c:v>
                </c:pt>
                <c:pt idx="60">
                  <c:v>2.1299999999999999E-2</c:v>
                </c:pt>
                <c:pt idx="61">
                  <c:v>2.3200000000000002E-2</c:v>
                </c:pt>
                <c:pt idx="62">
                  <c:v>2.5000000000000001E-2</c:v>
                </c:pt>
                <c:pt idx="63">
                  <c:v>2.6800000000000001E-2</c:v>
                </c:pt>
                <c:pt idx="64">
                  <c:v>2.8499999999999998E-2</c:v>
                </c:pt>
                <c:pt idx="65">
                  <c:v>3.0300000000000001E-2</c:v>
                </c:pt>
                <c:pt idx="66">
                  <c:v>3.2000000000000001E-2</c:v>
                </c:pt>
                <c:pt idx="67">
                  <c:v>3.5400000000000001E-2</c:v>
                </c:pt>
                <c:pt idx="68">
                  <c:v>3.8800000000000001E-2</c:v>
                </c:pt>
                <c:pt idx="69">
                  <c:v>4.2200000000000001E-2</c:v>
                </c:pt>
                <c:pt idx="70">
                  <c:v>4.5499999999999999E-2</c:v>
                </c:pt>
                <c:pt idx="71">
                  <c:v>4.8799999999999996E-2</c:v>
                </c:pt>
                <c:pt idx="72">
                  <c:v>5.21E-2</c:v>
                </c:pt>
                <c:pt idx="73">
                  <c:v>5.5300000000000002E-2</c:v>
                </c:pt>
                <c:pt idx="74">
                  <c:v>5.8599999999999999E-2</c:v>
                </c:pt>
                <c:pt idx="75">
                  <c:v>6.1800000000000001E-2</c:v>
                </c:pt>
                <c:pt idx="76">
                  <c:v>6.5000000000000002E-2</c:v>
                </c:pt>
                <c:pt idx="77">
                  <c:v>6.8200000000000011E-2</c:v>
                </c:pt>
                <c:pt idx="78">
                  <c:v>7.4399999999999994E-2</c:v>
                </c:pt>
                <c:pt idx="79">
                  <c:v>8.2199999999999995E-2</c:v>
                </c:pt>
                <c:pt idx="80">
                  <c:v>8.9800000000000005E-2</c:v>
                </c:pt>
                <c:pt idx="81">
                  <c:v>9.7299999999999998E-2</c:v>
                </c:pt>
                <c:pt idx="82">
                  <c:v>0.10469999999999999</c:v>
                </c:pt>
                <c:pt idx="83">
                  <c:v>0.1119</c:v>
                </c:pt>
                <c:pt idx="84">
                  <c:v>0.11910000000000001</c:v>
                </c:pt>
                <c:pt idx="85">
                  <c:v>0.12620000000000001</c:v>
                </c:pt>
                <c:pt idx="86">
                  <c:v>0.13320000000000001</c:v>
                </c:pt>
                <c:pt idx="87">
                  <c:v>0.1469</c:v>
                </c:pt>
                <c:pt idx="88">
                  <c:v>0.16040000000000001</c:v>
                </c:pt>
                <c:pt idx="89">
                  <c:v>0.1734</c:v>
                </c:pt>
                <c:pt idx="90">
                  <c:v>0.1862</c:v>
                </c:pt>
                <c:pt idx="91">
                  <c:v>0.1986</c:v>
                </c:pt>
                <c:pt idx="92">
                  <c:v>0.21070000000000003</c:v>
                </c:pt>
                <c:pt idx="93">
                  <c:v>0.23399999999999999</c:v>
                </c:pt>
                <c:pt idx="94">
                  <c:v>0.25600000000000001</c:v>
                </c:pt>
                <c:pt idx="95">
                  <c:v>0.27679999999999999</c:v>
                </c:pt>
                <c:pt idx="96">
                  <c:v>0.2964</c:v>
                </c:pt>
                <c:pt idx="97">
                  <c:v>0.31490000000000001</c:v>
                </c:pt>
                <c:pt idx="98">
                  <c:v>0.3322</c:v>
                </c:pt>
                <c:pt idx="99">
                  <c:v>0.34860000000000002</c:v>
                </c:pt>
                <c:pt idx="100">
                  <c:v>0.3639</c:v>
                </c:pt>
                <c:pt idx="101">
                  <c:v>0.37839999999999996</c:v>
                </c:pt>
                <c:pt idx="102">
                  <c:v>0.3921</c:v>
                </c:pt>
                <c:pt idx="103">
                  <c:v>0.40499999999999997</c:v>
                </c:pt>
                <c:pt idx="104">
                  <c:v>0.42880000000000001</c:v>
                </c:pt>
                <c:pt idx="105">
                  <c:v>0.45519999999999994</c:v>
                </c:pt>
                <c:pt idx="106">
                  <c:v>0.47859999999999997</c:v>
                </c:pt>
                <c:pt idx="107">
                  <c:v>0.49939999999999996</c:v>
                </c:pt>
                <c:pt idx="108">
                  <c:v>0.51819999999999999</c:v>
                </c:pt>
                <c:pt idx="109">
                  <c:v>0.53520000000000001</c:v>
                </c:pt>
                <c:pt idx="110">
                  <c:v>0.55069999999999997</c:v>
                </c:pt>
                <c:pt idx="111">
                  <c:v>0.56500000000000006</c:v>
                </c:pt>
                <c:pt idx="112">
                  <c:v>0.57809999999999995</c:v>
                </c:pt>
                <c:pt idx="113">
                  <c:v>0.60170000000000001</c:v>
                </c:pt>
                <c:pt idx="114">
                  <c:v>0.62229999999999996</c:v>
                </c:pt>
                <c:pt idx="115">
                  <c:v>0.64050000000000007</c:v>
                </c:pt>
                <c:pt idx="116">
                  <c:v>0.65679999999999994</c:v>
                </c:pt>
                <c:pt idx="117">
                  <c:v>0.67159999999999997</c:v>
                </c:pt>
                <c:pt idx="118">
                  <c:v>0.68499999999999994</c:v>
                </c:pt>
                <c:pt idx="119">
                  <c:v>0.70850000000000002</c:v>
                </c:pt>
                <c:pt idx="120">
                  <c:v>0.72870000000000001</c:v>
                </c:pt>
                <c:pt idx="121">
                  <c:v>0.74629999999999996</c:v>
                </c:pt>
                <c:pt idx="122">
                  <c:v>0.76190000000000002</c:v>
                </c:pt>
                <c:pt idx="123">
                  <c:v>0.77580000000000005</c:v>
                </c:pt>
                <c:pt idx="124">
                  <c:v>0.78839999999999999</c:v>
                </c:pt>
                <c:pt idx="125">
                  <c:v>0.79980000000000007</c:v>
                </c:pt>
                <c:pt idx="126">
                  <c:v>0.81020000000000003</c:v>
                </c:pt>
                <c:pt idx="127">
                  <c:v>0.81989999999999996</c:v>
                </c:pt>
                <c:pt idx="128">
                  <c:v>0.82879999999999998</c:v>
                </c:pt>
                <c:pt idx="129">
                  <c:v>0.83710000000000007</c:v>
                </c:pt>
                <c:pt idx="130">
                  <c:v>0.85220000000000007</c:v>
                </c:pt>
                <c:pt idx="131">
                  <c:v>0.86880000000000002</c:v>
                </c:pt>
                <c:pt idx="132">
                  <c:v>0.88329999999999997</c:v>
                </c:pt>
                <c:pt idx="133">
                  <c:v>0.89640000000000009</c:v>
                </c:pt>
                <c:pt idx="134">
                  <c:v>0.90809999999999991</c:v>
                </c:pt>
                <c:pt idx="135">
                  <c:v>0.91890000000000005</c:v>
                </c:pt>
                <c:pt idx="136">
                  <c:v>0.92889999999999995</c:v>
                </c:pt>
                <c:pt idx="137">
                  <c:v>0.93810000000000004</c:v>
                </c:pt>
                <c:pt idx="138">
                  <c:v>0.94679999999999997</c:v>
                </c:pt>
                <c:pt idx="139">
                  <c:v>0.96279999999999999</c:v>
                </c:pt>
                <c:pt idx="140">
                  <c:v>0.97750000000000004</c:v>
                </c:pt>
                <c:pt idx="141">
                  <c:v>0.99109999999999998</c:v>
                </c:pt>
                <c:pt idx="142" formatCode="0.00">
                  <c:v>1</c:v>
                </c:pt>
                <c:pt idx="143" formatCode="0.00">
                  <c:v>1.02</c:v>
                </c:pt>
                <c:pt idx="144" formatCode="0.00">
                  <c:v>1.03</c:v>
                </c:pt>
                <c:pt idx="145" formatCode="0.00">
                  <c:v>1.05</c:v>
                </c:pt>
                <c:pt idx="146" formatCode="0.00">
                  <c:v>1.07</c:v>
                </c:pt>
                <c:pt idx="147" formatCode="0.00">
                  <c:v>1.0900000000000001</c:v>
                </c:pt>
                <c:pt idx="148" formatCode="0.00">
                  <c:v>1.1100000000000001</c:v>
                </c:pt>
                <c:pt idx="149" formatCode="0.00">
                  <c:v>1.1299999999999999</c:v>
                </c:pt>
                <c:pt idx="150" formatCode="0.00">
                  <c:v>1.1499999999999999</c:v>
                </c:pt>
                <c:pt idx="151" formatCode="0.00">
                  <c:v>1.1599999999999999</c:v>
                </c:pt>
                <c:pt idx="152" formatCode="0.00">
                  <c:v>1.18</c:v>
                </c:pt>
                <c:pt idx="153" formatCode="0.00">
                  <c:v>1.2</c:v>
                </c:pt>
                <c:pt idx="154" formatCode="0.00">
                  <c:v>1.22</c:v>
                </c:pt>
                <c:pt idx="155" formatCode="0.00">
                  <c:v>1.23</c:v>
                </c:pt>
                <c:pt idx="156" formatCode="0.00">
                  <c:v>1.27</c:v>
                </c:pt>
                <c:pt idx="157" formatCode="0.00">
                  <c:v>1.31</c:v>
                </c:pt>
                <c:pt idx="158" formatCode="0.00">
                  <c:v>1.36</c:v>
                </c:pt>
                <c:pt idx="159" formatCode="0.00">
                  <c:v>1.41</c:v>
                </c:pt>
                <c:pt idx="160" formatCode="0.00">
                  <c:v>1.45</c:v>
                </c:pt>
                <c:pt idx="161" formatCode="0.00">
                  <c:v>1.5</c:v>
                </c:pt>
                <c:pt idx="162" formatCode="0.00">
                  <c:v>1.55</c:v>
                </c:pt>
                <c:pt idx="163" formatCode="0.00">
                  <c:v>1.59</c:v>
                </c:pt>
                <c:pt idx="164" formatCode="0.00">
                  <c:v>1.64</c:v>
                </c:pt>
                <c:pt idx="165" formatCode="0.00">
                  <c:v>1.74</c:v>
                </c:pt>
                <c:pt idx="166" formatCode="0.00">
                  <c:v>1.85</c:v>
                </c:pt>
                <c:pt idx="167" formatCode="0.00">
                  <c:v>1.96</c:v>
                </c:pt>
                <c:pt idx="168" formatCode="0.00">
                  <c:v>2.0699999999999998</c:v>
                </c:pt>
                <c:pt idx="169" formatCode="0.00">
                  <c:v>2.19</c:v>
                </c:pt>
                <c:pt idx="170" formatCode="0.00">
                  <c:v>2.31</c:v>
                </c:pt>
                <c:pt idx="171" formatCode="0.00">
                  <c:v>2.57</c:v>
                </c:pt>
                <c:pt idx="172" formatCode="0.00">
                  <c:v>2.84</c:v>
                </c:pt>
                <c:pt idx="173" formatCode="0.00">
                  <c:v>3.14</c:v>
                </c:pt>
                <c:pt idx="174" formatCode="0.00">
                  <c:v>3.45</c:v>
                </c:pt>
                <c:pt idx="175" formatCode="0.00">
                  <c:v>3.77</c:v>
                </c:pt>
                <c:pt idx="176" formatCode="0.00">
                  <c:v>4.12</c:v>
                </c:pt>
                <c:pt idx="177" formatCode="0.00">
                  <c:v>4.47</c:v>
                </c:pt>
                <c:pt idx="178" formatCode="0.00">
                  <c:v>4.84</c:v>
                </c:pt>
                <c:pt idx="179" formatCode="0.00">
                  <c:v>5.23</c:v>
                </c:pt>
                <c:pt idx="180" formatCode="0.00">
                  <c:v>5.63</c:v>
                </c:pt>
                <c:pt idx="181" formatCode="0.00">
                  <c:v>6.04</c:v>
                </c:pt>
                <c:pt idx="182" formatCode="0.00">
                  <c:v>6.89</c:v>
                </c:pt>
                <c:pt idx="183" formatCode="0.00">
                  <c:v>8.0299999999999994</c:v>
                </c:pt>
                <c:pt idx="184" formatCode="0.00">
                  <c:v>9.24</c:v>
                </c:pt>
                <c:pt idx="185" formatCode="0.00">
                  <c:v>10.5</c:v>
                </c:pt>
                <c:pt idx="186" formatCode="0.00">
                  <c:v>11.83</c:v>
                </c:pt>
                <c:pt idx="187" formatCode="0.00">
                  <c:v>13.2</c:v>
                </c:pt>
                <c:pt idx="188" formatCode="0.00">
                  <c:v>14.63</c:v>
                </c:pt>
                <c:pt idx="189" formatCode="0.00">
                  <c:v>16.100000000000001</c:v>
                </c:pt>
                <c:pt idx="190" formatCode="0.00">
                  <c:v>17.61</c:v>
                </c:pt>
                <c:pt idx="191" formatCode="0.00">
                  <c:v>20.75</c:v>
                </c:pt>
                <c:pt idx="192" formatCode="0.00">
                  <c:v>24.04</c:v>
                </c:pt>
                <c:pt idx="193" formatCode="0.00">
                  <c:v>27.44</c:v>
                </c:pt>
                <c:pt idx="194" formatCode="0.00">
                  <c:v>30.96</c:v>
                </c:pt>
                <c:pt idx="195" formatCode="0.00">
                  <c:v>34.56</c:v>
                </c:pt>
                <c:pt idx="196" formatCode="0.00">
                  <c:v>38.25</c:v>
                </c:pt>
                <c:pt idx="197" formatCode="0.00">
                  <c:v>45.82</c:v>
                </c:pt>
                <c:pt idx="198" formatCode="0.00">
                  <c:v>53.61</c:v>
                </c:pt>
                <c:pt idx="199" formatCode="0.00">
                  <c:v>61.54</c:v>
                </c:pt>
                <c:pt idx="200" formatCode="0.00">
                  <c:v>69.569999999999993</c:v>
                </c:pt>
                <c:pt idx="201" formatCode="0.00">
                  <c:v>77.66</c:v>
                </c:pt>
                <c:pt idx="202" formatCode="0.00">
                  <c:v>85.79</c:v>
                </c:pt>
                <c:pt idx="203" formatCode="0.00">
                  <c:v>93.93</c:v>
                </c:pt>
                <c:pt idx="204" formatCode="0.00">
                  <c:v>102.06</c:v>
                </c:pt>
                <c:pt idx="205" formatCode="0.00">
                  <c:v>110.16</c:v>
                </c:pt>
                <c:pt idx="206" formatCode="0.00">
                  <c:v>118.22</c:v>
                </c:pt>
                <c:pt idx="207" formatCode="0.00">
                  <c:v>126.23</c:v>
                </c:pt>
                <c:pt idx="208" formatCode="0.00">
                  <c:v>127.03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213B-42F2-A1C1-794D0EF8DF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39832032"/>
        <c:axId val="639837128"/>
      </c:scatterChart>
      <c:valAx>
        <c:axId val="639832032"/>
        <c:scaling>
          <c:logBase val="10"/>
          <c:orientation val="minMax"/>
        </c:scaling>
        <c:delete val="0"/>
        <c:axPos val="b"/>
        <c:majorGridlines>
          <c:spPr>
            <a:ln>
              <a:solidFill>
                <a:schemeClr val="tx1">
                  <a:lumMod val="50000"/>
                  <a:lumOff val="50000"/>
                </a:schemeClr>
              </a:solidFill>
              <a:prstDash val="dash"/>
            </a:ln>
          </c:spPr>
        </c:majorGridlines>
        <c:minorGridlines>
          <c:spPr>
            <a:ln>
              <a:solidFill>
                <a:srgbClr val="CCECFF"/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E</a:t>
                </a:r>
                <a:r>
                  <a:rPr lang="en-US" baseline="0"/>
                  <a:t> beam</a:t>
                </a:r>
                <a:r>
                  <a:rPr lang="en-US"/>
                  <a:t> [MeV/A]</a:t>
                </a:r>
                <a:endParaRPr lang="ja-JP"/>
              </a:p>
            </c:rich>
          </c:tx>
          <c:layout>
            <c:manualLayout>
              <c:xMode val="edge"/>
              <c:yMode val="edge"/>
              <c:x val="0.7129419278863911"/>
              <c:y val="0.87084520417853872"/>
            </c:manualLayout>
          </c:layout>
          <c:overlay val="0"/>
          <c:spPr>
            <a:solidFill>
              <a:schemeClr val="bg1"/>
            </a:solidFill>
          </c:spPr>
        </c:title>
        <c:numFmt formatCode="General" sourceLinked="0"/>
        <c:majorTickMark val="cross"/>
        <c:minorTickMark val="in"/>
        <c:tickLblPos val="nextTo"/>
        <c:txPr>
          <a:bodyPr/>
          <a:lstStyle/>
          <a:p>
            <a:pPr>
              <a:defRPr b="1"/>
            </a:pPr>
            <a:endParaRPr lang="ja-JP"/>
          </a:p>
        </c:txPr>
        <c:crossAx val="639837128"/>
        <c:crosses val="autoZero"/>
        <c:crossBetween val="midCat"/>
        <c:majorUnit val="10"/>
      </c:valAx>
      <c:valAx>
        <c:axId val="639837128"/>
        <c:scaling>
          <c:logBase val="10"/>
          <c:orientation val="minMax"/>
        </c:scaling>
        <c:delete val="0"/>
        <c:axPos val="l"/>
        <c:majorGridlines>
          <c:spPr>
            <a:ln w="12700">
              <a:solidFill>
                <a:schemeClr val="tx2"/>
              </a:solidFill>
              <a:prstDash val="sysDash"/>
            </a:ln>
          </c:spPr>
        </c:majorGridlines>
        <c:minorGridlines>
          <c:spPr>
            <a:ln>
              <a:solidFill>
                <a:schemeClr val="tx2">
                  <a:lumMod val="20000"/>
                  <a:lumOff val="80000"/>
                </a:schemeClr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>
                    <a:solidFill>
                      <a:schemeClr val="tx1"/>
                    </a:solidFill>
                  </a:defRPr>
                </a:pPr>
                <a:r>
                  <a:rPr lang="en-US">
                    <a:solidFill>
                      <a:schemeClr val="tx1"/>
                    </a:solidFill>
                  </a:rPr>
                  <a:t>Range, Straggling [</a:t>
                </a:r>
                <a:r>
                  <a:rPr lang="en-US" altLang="ja-JP">
                    <a:solidFill>
                      <a:schemeClr val="tx1"/>
                    </a:solidFill>
                  </a:rPr>
                  <a:t>μm]</a:t>
                </a:r>
                <a:endParaRPr lang="ja-JP">
                  <a:solidFill>
                    <a:schemeClr val="tx1"/>
                  </a:solidFill>
                </a:endParaRPr>
              </a:p>
            </c:rich>
          </c:tx>
          <c:layout>
            <c:manualLayout>
              <c:xMode val="edge"/>
              <c:yMode val="edge"/>
              <c:x val="9.3999580850872747E-2"/>
              <c:y val="0.18000134598559794"/>
            </c:manualLayout>
          </c:layout>
          <c:overlay val="0"/>
          <c:spPr>
            <a:solidFill>
              <a:schemeClr val="bg1"/>
            </a:solidFill>
          </c:spPr>
        </c:title>
        <c:numFmt formatCode="General" sourceLinked="0"/>
        <c:majorTickMark val="cross"/>
        <c:minorTickMark val="out"/>
        <c:tickLblPos val="nextTo"/>
        <c:spPr>
          <a:ln>
            <a:solidFill>
              <a:schemeClr val="tx2"/>
            </a:solidFill>
          </a:ln>
        </c:spPr>
        <c:txPr>
          <a:bodyPr/>
          <a:lstStyle/>
          <a:p>
            <a:pPr>
              <a:defRPr b="1">
                <a:solidFill>
                  <a:schemeClr val="tx1"/>
                </a:solidFill>
              </a:defRPr>
            </a:pPr>
            <a:endParaRPr lang="ja-JP"/>
          </a:p>
        </c:txPr>
        <c:crossAx val="639832032"/>
        <c:crosses val="autoZero"/>
        <c:crossBetween val="midCat"/>
      </c:valAx>
      <c:spPr>
        <a:noFill/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46369450016466601"/>
          <c:y val="4.2812810791813434E-2"/>
          <c:w val="0.28994361446264105"/>
          <c:h val="0.10935415124391511"/>
        </c:manualLayout>
      </c:layout>
      <c:overlay val="0"/>
      <c:spPr>
        <a:solidFill>
          <a:schemeClr val="bg1"/>
        </a:solidFill>
        <a:ln>
          <a:noFill/>
        </a:ln>
      </c:spPr>
    </c:legend>
    <c:plotVisOnly val="1"/>
    <c:dispBlanksAs val="gap"/>
    <c:showDLblsOverMax val="0"/>
  </c:chart>
  <c:spPr>
    <a:solidFill>
      <a:schemeClr val="bg1"/>
    </a:solidFill>
    <a:ln w="3175">
      <a:solidFill>
        <a:schemeClr val="tx1">
          <a:lumMod val="50000"/>
          <a:lumOff val="50000"/>
        </a:schemeClr>
      </a:solidFill>
    </a:ln>
  </c:spPr>
  <c:txPr>
    <a:bodyPr/>
    <a:lstStyle/>
    <a:p>
      <a:pPr>
        <a:defRPr baseline="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srim181Ta_Al!$P$5</c:f>
          <c:strCache>
            <c:ptCount val="1"/>
            <c:pt idx="0">
              <c:v>srim181Ta_Al</c:v>
            </c:pt>
          </c:strCache>
        </c:strRef>
      </c:tx>
      <c:layout>
        <c:manualLayout>
          <c:xMode val="edge"/>
          <c:yMode val="edge"/>
          <c:x val="0.10167170191339379"/>
          <c:y val="6.9135802469135796E-2"/>
        </c:manualLayout>
      </c:layout>
      <c:overlay val="1"/>
      <c:spPr>
        <a:solidFill>
          <a:schemeClr val="bg1"/>
        </a:solidFill>
        <a:ln>
          <a:solidFill>
            <a:srgbClr val="00B050"/>
          </a:solidFill>
        </a:ln>
      </c:spPr>
      <c:txPr>
        <a:bodyPr/>
        <a:lstStyle/>
        <a:p>
          <a:pPr>
            <a:defRPr sz="1200"/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5.0907058670898057E-2"/>
          <c:y val="4.1004378353659665E-2"/>
          <c:w val="0.89444707244294086"/>
          <c:h val="0.9081176241858655"/>
        </c:manualLayout>
      </c:layout>
      <c:scatterChart>
        <c:scatterStyle val="lineMarker"/>
        <c:varyColors val="0"/>
        <c:ser>
          <c:idx val="0"/>
          <c:order val="0"/>
          <c:tx>
            <c:v>dE/dxElec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srim181Ta_Al!$D$20:$D$228</c:f>
              <c:numCache>
                <c:formatCode>0.00000</c:formatCode>
                <c:ptCount val="209"/>
                <c:pt idx="0">
                  <c:v>1.1049723756906078E-5</c:v>
                </c:pt>
                <c:pt idx="1">
                  <c:v>1.2430939226519336E-5</c:v>
                </c:pt>
                <c:pt idx="2">
                  <c:v>1.3812154696132597E-5</c:v>
                </c:pt>
                <c:pt idx="3">
                  <c:v>1.5193370165745856E-5</c:v>
                </c:pt>
                <c:pt idx="4">
                  <c:v>1.6574585635359117E-5</c:v>
                </c:pt>
                <c:pt idx="5">
                  <c:v>1.7955801104972374E-5</c:v>
                </c:pt>
                <c:pt idx="6">
                  <c:v>1.9337016574585635E-5</c:v>
                </c:pt>
                <c:pt idx="7">
                  <c:v>2.0718232044198896E-5</c:v>
                </c:pt>
                <c:pt idx="8">
                  <c:v>2.2099447513812157E-5</c:v>
                </c:pt>
                <c:pt idx="9">
                  <c:v>2.4861878453038672E-5</c:v>
                </c:pt>
                <c:pt idx="10">
                  <c:v>2.7624309392265193E-5</c:v>
                </c:pt>
                <c:pt idx="11">
                  <c:v>3.0386740331491712E-5</c:v>
                </c:pt>
                <c:pt idx="12">
                  <c:v>3.3149171270718233E-5</c:v>
                </c:pt>
                <c:pt idx="13">
                  <c:v>3.5911602209944748E-5</c:v>
                </c:pt>
                <c:pt idx="14">
                  <c:v>3.867403314917127E-5</c:v>
                </c:pt>
                <c:pt idx="15">
                  <c:v>4.4198895027624314E-5</c:v>
                </c:pt>
                <c:pt idx="16">
                  <c:v>4.9723756906077343E-5</c:v>
                </c:pt>
                <c:pt idx="17">
                  <c:v>5.5248618784530387E-5</c:v>
                </c:pt>
                <c:pt idx="18">
                  <c:v>6.0773480662983424E-5</c:v>
                </c:pt>
                <c:pt idx="19">
                  <c:v>6.6298342541436467E-5</c:v>
                </c:pt>
                <c:pt idx="20">
                  <c:v>7.1823204419889497E-5</c:v>
                </c:pt>
                <c:pt idx="21">
                  <c:v>7.734806629834254E-5</c:v>
                </c:pt>
                <c:pt idx="22">
                  <c:v>8.2872928176795584E-5</c:v>
                </c:pt>
                <c:pt idx="23">
                  <c:v>8.8397790055248627E-5</c:v>
                </c:pt>
                <c:pt idx="24">
                  <c:v>9.3922651933701671E-5</c:v>
                </c:pt>
                <c:pt idx="25">
                  <c:v>9.9447513812154687E-5</c:v>
                </c:pt>
                <c:pt idx="26">
                  <c:v>1.1049723756906077E-4</c:v>
                </c:pt>
                <c:pt idx="27">
                  <c:v>1.2430939226519336E-4</c:v>
                </c:pt>
                <c:pt idx="28">
                  <c:v>1.3812154696132598E-4</c:v>
                </c:pt>
                <c:pt idx="29">
                  <c:v>1.5193370165745857E-4</c:v>
                </c:pt>
                <c:pt idx="30">
                  <c:v>1.6574585635359117E-4</c:v>
                </c:pt>
                <c:pt idx="31">
                  <c:v>1.7955801104972376E-4</c:v>
                </c:pt>
                <c:pt idx="32">
                  <c:v>1.9337016574585638E-4</c:v>
                </c:pt>
                <c:pt idx="33">
                  <c:v>2.0718232044198895E-4</c:v>
                </c:pt>
                <c:pt idx="34">
                  <c:v>2.2099447513812155E-4</c:v>
                </c:pt>
                <c:pt idx="35">
                  <c:v>2.4861878453038671E-4</c:v>
                </c:pt>
                <c:pt idx="36">
                  <c:v>2.7624309392265195E-4</c:v>
                </c:pt>
                <c:pt idx="37">
                  <c:v>3.0386740331491714E-4</c:v>
                </c:pt>
                <c:pt idx="38">
                  <c:v>3.3149171270718233E-4</c:v>
                </c:pt>
                <c:pt idx="39">
                  <c:v>3.5911602209944752E-4</c:v>
                </c:pt>
                <c:pt idx="40">
                  <c:v>3.8674033149171277E-4</c:v>
                </c:pt>
                <c:pt idx="41">
                  <c:v>4.419889502762431E-4</c:v>
                </c:pt>
                <c:pt idx="42">
                  <c:v>4.9723756906077342E-4</c:v>
                </c:pt>
                <c:pt idx="43">
                  <c:v>5.5248618784530391E-4</c:v>
                </c:pt>
                <c:pt idx="44">
                  <c:v>6.0773480662983429E-4</c:v>
                </c:pt>
                <c:pt idx="45">
                  <c:v>6.6298342541436467E-4</c:v>
                </c:pt>
                <c:pt idx="46">
                  <c:v>7.1823204419889505E-4</c:v>
                </c:pt>
                <c:pt idx="47">
                  <c:v>7.7348066298342554E-4</c:v>
                </c:pt>
                <c:pt idx="48">
                  <c:v>8.2872928176795581E-4</c:v>
                </c:pt>
                <c:pt idx="49">
                  <c:v>8.8397790055248619E-4</c:v>
                </c:pt>
                <c:pt idx="50">
                  <c:v>9.3922651933701668E-4</c:v>
                </c:pt>
                <c:pt idx="51">
                  <c:v>9.9447513812154684E-4</c:v>
                </c:pt>
                <c:pt idx="52">
                  <c:v>1.1049723756906078E-3</c:v>
                </c:pt>
                <c:pt idx="53">
                  <c:v>1.2430939226519338E-3</c:v>
                </c:pt>
                <c:pt idx="54">
                  <c:v>1.3812154696132596E-3</c:v>
                </c:pt>
                <c:pt idx="55">
                  <c:v>1.5193370165745858E-3</c:v>
                </c:pt>
                <c:pt idx="56">
                  <c:v>1.6574585635359116E-3</c:v>
                </c:pt>
                <c:pt idx="57">
                  <c:v>1.7955801104972376E-3</c:v>
                </c:pt>
                <c:pt idx="58">
                  <c:v>1.9337016574585634E-3</c:v>
                </c:pt>
                <c:pt idx="59">
                  <c:v>2.0718232044198894E-3</c:v>
                </c:pt>
                <c:pt idx="60">
                  <c:v>2.2099447513812156E-3</c:v>
                </c:pt>
                <c:pt idx="61">
                  <c:v>2.4861878453038676E-3</c:v>
                </c:pt>
                <c:pt idx="62">
                  <c:v>2.7624309392265192E-3</c:v>
                </c:pt>
                <c:pt idx="63">
                  <c:v>3.0386740331491717E-3</c:v>
                </c:pt>
                <c:pt idx="64">
                  <c:v>3.3149171270718232E-3</c:v>
                </c:pt>
                <c:pt idx="65">
                  <c:v>3.5911602209944752E-3</c:v>
                </c:pt>
                <c:pt idx="66">
                  <c:v>3.8674033149171268E-3</c:v>
                </c:pt>
                <c:pt idx="67">
                  <c:v>4.4198895027624313E-3</c:v>
                </c:pt>
                <c:pt idx="68">
                  <c:v>4.9723756906077353E-3</c:v>
                </c:pt>
                <c:pt idx="69" formatCode="0.000">
                  <c:v>5.5248618784530384E-3</c:v>
                </c:pt>
                <c:pt idx="70" formatCode="0.000">
                  <c:v>6.0773480662983433E-3</c:v>
                </c:pt>
                <c:pt idx="71" formatCode="0.000">
                  <c:v>6.6298342541436465E-3</c:v>
                </c:pt>
                <c:pt idx="72" formatCode="0.000">
                  <c:v>7.1823204419889505E-3</c:v>
                </c:pt>
                <c:pt idx="73" formatCode="0.000">
                  <c:v>7.7348066298342536E-3</c:v>
                </c:pt>
                <c:pt idx="74" formatCode="0.000">
                  <c:v>8.2872928176795577E-3</c:v>
                </c:pt>
                <c:pt idx="75" formatCode="0.000">
                  <c:v>8.8397790055248626E-3</c:v>
                </c:pt>
                <c:pt idx="76" formatCode="0.000">
                  <c:v>9.3922651933701657E-3</c:v>
                </c:pt>
                <c:pt idx="77" formatCode="0.000">
                  <c:v>9.9447513812154706E-3</c:v>
                </c:pt>
                <c:pt idx="78" formatCode="0.000">
                  <c:v>1.1049723756906077E-2</c:v>
                </c:pt>
                <c:pt idx="79" formatCode="0.000">
                  <c:v>1.2430939226519336E-2</c:v>
                </c:pt>
                <c:pt idx="80" formatCode="0.000">
                  <c:v>1.3812154696132596E-2</c:v>
                </c:pt>
                <c:pt idx="81" formatCode="0.000">
                  <c:v>1.5193370165745856E-2</c:v>
                </c:pt>
                <c:pt idx="82" formatCode="0.000">
                  <c:v>1.6574585635359115E-2</c:v>
                </c:pt>
                <c:pt idx="83" formatCode="0.000">
                  <c:v>1.7955801104972375E-2</c:v>
                </c:pt>
                <c:pt idx="84" formatCode="0.000">
                  <c:v>1.9337016574585635E-2</c:v>
                </c:pt>
                <c:pt idx="85" formatCode="0.000">
                  <c:v>2.0718232044198894E-2</c:v>
                </c:pt>
                <c:pt idx="86" formatCode="0.000">
                  <c:v>2.2099447513812154E-2</c:v>
                </c:pt>
                <c:pt idx="87" formatCode="0.000">
                  <c:v>2.4861878453038673E-2</c:v>
                </c:pt>
                <c:pt idx="88" formatCode="0.000">
                  <c:v>2.7624309392265192E-2</c:v>
                </c:pt>
                <c:pt idx="89" formatCode="0.000">
                  <c:v>3.0386740331491711E-2</c:v>
                </c:pt>
                <c:pt idx="90" formatCode="0.000">
                  <c:v>3.3149171270718231E-2</c:v>
                </c:pt>
                <c:pt idx="91" formatCode="0.000">
                  <c:v>3.591160220994475E-2</c:v>
                </c:pt>
                <c:pt idx="92" formatCode="0.000">
                  <c:v>3.8674033149171269E-2</c:v>
                </c:pt>
                <c:pt idx="93" formatCode="0.000">
                  <c:v>4.4198895027624308E-2</c:v>
                </c:pt>
                <c:pt idx="94" formatCode="0.000">
                  <c:v>4.9723756906077346E-2</c:v>
                </c:pt>
                <c:pt idx="95" formatCode="0.000">
                  <c:v>5.5248618784530384E-2</c:v>
                </c:pt>
                <c:pt idx="96" formatCode="0.000">
                  <c:v>6.0773480662983423E-2</c:v>
                </c:pt>
                <c:pt idx="97" formatCode="0.000">
                  <c:v>6.6298342541436461E-2</c:v>
                </c:pt>
                <c:pt idx="98" formatCode="0.000">
                  <c:v>7.18232044198895E-2</c:v>
                </c:pt>
                <c:pt idx="99" formatCode="0.000">
                  <c:v>7.7348066298342538E-2</c:v>
                </c:pt>
                <c:pt idx="100" formatCode="0.000">
                  <c:v>8.2872928176795577E-2</c:v>
                </c:pt>
                <c:pt idx="101" formatCode="0.000">
                  <c:v>8.8397790055248615E-2</c:v>
                </c:pt>
                <c:pt idx="102" formatCode="0.000">
                  <c:v>9.3922651933701654E-2</c:v>
                </c:pt>
                <c:pt idx="103" formatCode="0.000">
                  <c:v>9.9447513812154692E-2</c:v>
                </c:pt>
                <c:pt idx="104" formatCode="0.000">
                  <c:v>0.11049723756906077</c:v>
                </c:pt>
                <c:pt idx="105" formatCode="0.000">
                  <c:v>0.12430939226519337</c:v>
                </c:pt>
                <c:pt idx="106" formatCode="0.000">
                  <c:v>0.13812154696132597</c:v>
                </c:pt>
                <c:pt idx="107" formatCode="0.000">
                  <c:v>0.15193370165745856</c:v>
                </c:pt>
                <c:pt idx="108" formatCode="0.000">
                  <c:v>0.16574585635359115</c:v>
                </c:pt>
                <c:pt idx="109" formatCode="0.000">
                  <c:v>0.17955801104972377</c:v>
                </c:pt>
                <c:pt idx="110" formatCode="0.000">
                  <c:v>0.19337016574585636</c:v>
                </c:pt>
                <c:pt idx="111" formatCode="0.000">
                  <c:v>0.20718232044198895</c:v>
                </c:pt>
                <c:pt idx="112" formatCode="0.000">
                  <c:v>0.22099447513812154</c:v>
                </c:pt>
                <c:pt idx="113" formatCode="0.000">
                  <c:v>0.24861878453038674</c:v>
                </c:pt>
                <c:pt idx="114" formatCode="0.000">
                  <c:v>0.27624309392265195</c:v>
                </c:pt>
                <c:pt idx="115" formatCode="0.000">
                  <c:v>0.30386740331491713</c:v>
                </c:pt>
                <c:pt idx="116" formatCode="0.000">
                  <c:v>0.33149171270718231</c:v>
                </c:pt>
                <c:pt idx="117" formatCode="0.000">
                  <c:v>0.35911602209944754</c:v>
                </c:pt>
                <c:pt idx="118" formatCode="0.000">
                  <c:v>0.38674033149171272</c:v>
                </c:pt>
                <c:pt idx="119" formatCode="0.000">
                  <c:v>0.44198895027624308</c:v>
                </c:pt>
                <c:pt idx="120" formatCode="0.000">
                  <c:v>0.49723756906077349</c:v>
                </c:pt>
                <c:pt idx="121" formatCode="0.000">
                  <c:v>0.5524861878453039</c:v>
                </c:pt>
                <c:pt idx="122" formatCode="0.000">
                  <c:v>0.60773480662983426</c:v>
                </c:pt>
                <c:pt idx="123" formatCode="0.000">
                  <c:v>0.66298342541436461</c:v>
                </c:pt>
                <c:pt idx="124" formatCode="0.000">
                  <c:v>0.71823204419889508</c:v>
                </c:pt>
                <c:pt idx="125" formatCode="0.000">
                  <c:v>0.77348066298342544</c:v>
                </c:pt>
                <c:pt idx="126" formatCode="0.000">
                  <c:v>0.82872928176795579</c:v>
                </c:pt>
                <c:pt idx="127" formatCode="0.000">
                  <c:v>0.88397790055248615</c:v>
                </c:pt>
                <c:pt idx="128" formatCode="0.000">
                  <c:v>0.93922651933701662</c:v>
                </c:pt>
                <c:pt idx="129" formatCode="0.000">
                  <c:v>0.99447513812154698</c:v>
                </c:pt>
                <c:pt idx="130" formatCode="0.000">
                  <c:v>1.1049723756906078</c:v>
                </c:pt>
                <c:pt idx="131" formatCode="0.000">
                  <c:v>1.2430939226519337</c:v>
                </c:pt>
                <c:pt idx="132" formatCode="0.000">
                  <c:v>1.3812154696132597</c:v>
                </c:pt>
                <c:pt idx="133" formatCode="0.000">
                  <c:v>1.5193370165745856</c:v>
                </c:pt>
                <c:pt idx="134" formatCode="0.000">
                  <c:v>1.6574585635359116</c:v>
                </c:pt>
                <c:pt idx="135" formatCode="0.000">
                  <c:v>1.7955801104972375</c:v>
                </c:pt>
                <c:pt idx="136" formatCode="0.000">
                  <c:v>1.9337016574585635</c:v>
                </c:pt>
                <c:pt idx="137" formatCode="0.000">
                  <c:v>2.0718232044198897</c:v>
                </c:pt>
                <c:pt idx="138" formatCode="0.000">
                  <c:v>2.2099447513812156</c:v>
                </c:pt>
                <c:pt idx="139" formatCode="0.000">
                  <c:v>2.4861878453038675</c:v>
                </c:pt>
                <c:pt idx="140" formatCode="0.000">
                  <c:v>2.7624309392265194</c:v>
                </c:pt>
                <c:pt idx="141" formatCode="0.000">
                  <c:v>3.0386740331491713</c:v>
                </c:pt>
                <c:pt idx="142" formatCode="0.000">
                  <c:v>3.3149171270718232</c:v>
                </c:pt>
                <c:pt idx="143" formatCode="0.000">
                  <c:v>3.5911602209944751</c:v>
                </c:pt>
                <c:pt idx="144" formatCode="0.000">
                  <c:v>3.867403314917127</c:v>
                </c:pt>
                <c:pt idx="145" formatCode="0.000">
                  <c:v>4.4198895027624312</c:v>
                </c:pt>
                <c:pt idx="146" formatCode="0.000">
                  <c:v>4.972375690607735</c:v>
                </c:pt>
                <c:pt idx="147" formatCode="0.000">
                  <c:v>5.5248618784530388</c:v>
                </c:pt>
                <c:pt idx="148" formatCode="0.000">
                  <c:v>6.0773480662983426</c:v>
                </c:pt>
                <c:pt idx="149" formatCode="0.000">
                  <c:v>6.6298342541436464</c:v>
                </c:pt>
                <c:pt idx="150" formatCode="0.000">
                  <c:v>7.1823204419889501</c:v>
                </c:pt>
                <c:pt idx="151" formatCode="0.000">
                  <c:v>7.7348066298342539</c:v>
                </c:pt>
                <c:pt idx="152" formatCode="0.000">
                  <c:v>8.2872928176795586</c:v>
                </c:pt>
                <c:pt idx="153" formatCode="0.000">
                  <c:v>8.8397790055248624</c:v>
                </c:pt>
                <c:pt idx="154" formatCode="0.000">
                  <c:v>9.3922651933701662</c:v>
                </c:pt>
                <c:pt idx="155" formatCode="0.000">
                  <c:v>9.94475138121547</c:v>
                </c:pt>
                <c:pt idx="156" formatCode="0.000">
                  <c:v>11.049723756906078</c:v>
                </c:pt>
                <c:pt idx="157" formatCode="0.000">
                  <c:v>12.430939226519337</c:v>
                </c:pt>
                <c:pt idx="158" formatCode="0.000">
                  <c:v>13.812154696132596</c:v>
                </c:pt>
                <c:pt idx="159" formatCode="0.000">
                  <c:v>15.193370165745856</c:v>
                </c:pt>
                <c:pt idx="160" formatCode="0.000">
                  <c:v>16.574585635359117</c:v>
                </c:pt>
                <c:pt idx="161" formatCode="0.000">
                  <c:v>17.955801104972377</c:v>
                </c:pt>
                <c:pt idx="162" formatCode="0.000">
                  <c:v>19.337016574585636</c:v>
                </c:pt>
                <c:pt idx="163" formatCode="0.000">
                  <c:v>20.718232044198896</c:v>
                </c:pt>
                <c:pt idx="164" formatCode="0.000">
                  <c:v>22.099447513812155</c:v>
                </c:pt>
                <c:pt idx="165" formatCode="0.000">
                  <c:v>24.861878453038674</c:v>
                </c:pt>
                <c:pt idx="166" formatCode="0.000">
                  <c:v>27.624309392265193</c:v>
                </c:pt>
                <c:pt idx="167" formatCode="0.000">
                  <c:v>30.386740331491712</c:v>
                </c:pt>
                <c:pt idx="168" formatCode="0.000">
                  <c:v>33.149171270718234</c:v>
                </c:pt>
                <c:pt idx="169" formatCode="0.000">
                  <c:v>35.911602209944753</c:v>
                </c:pt>
                <c:pt idx="170" formatCode="0.000">
                  <c:v>38.674033149171272</c:v>
                </c:pt>
                <c:pt idx="171" formatCode="0.000">
                  <c:v>44.19889502762431</c:v>
                </c:pt>
                <c:pt idx="172" formatCode="0.000">
                  <c:v>49.723756906077348</c:v>
                </c:pt>
                <c:pt idx="173" formatCode="0.000">
                  <c:v>55.248618784530386</c:v>
                </c:pt>
                <c:pt idx="174" formatCode="0.000">
                  <c:v>60.773480662983424</c:v>
                </c:pt>
                <c:pt idx="175" formatCode="0.000">
                  <c:v>66.298342541436469</c:v>
                </c:pt>
                <c:pt idx="176" formatCode="0.000">
                  <c:v>71.823204419889507</c:v>
                </c:pt>
                <c:pt idx="177" formatCode="0.000">
                  <c:v>77.348066298342545</c:v>
                </c:pt>
                <c:pt idx="178" formatCode="0.000">
                  <c:v>82.872928176795583</c:v>
                </c:pt>
                <c:pt idx="179" formatCode="0.000">
                  <c:v>88.39779005524862</c:v>
                </c:pt>
                <c:pt idx="180" formatCode="0.000">
                  <c:v>93.922651933701658</c:v>
                </c:pt>
                <c:pt idx="181" formatCode="0.000">
                  <c:v>99.447513812154696</c:v>
                </c:pt>
                <c:pt idx="182" formatCode="0.000">
                  <c:v>110.49723756906077</c:v>
                </c:pt>
                <c:pt idx="183" formatCode="0.000">
                  <c:v>124.30939226519337</c:v>
                </c:pt>
                <c:pt idx="184" formatCode="0.000">
                  <c:v>138.12154696132598</c:v>
                </c:pt>
                <c:pt idx="185" formatCode="0.000">
                  <c:v>151.93370165745856</c:v>
                </c:pt>
                <c:pt idx="186" formatCode="0.000">
                  <c:v>165.74585635359117</c:v>
                </c:pt>
                <c:pt idx="187" formatCode="0.000">
                  <c:v>179.55801104972375</c:v>
                </c:pt>
                <c:pt idx="188" formatCode="0.000">
                  <c:v>193.37016574585635</c:v>
                </c:pt>
                <c:pt idx="189" formatCode="0.000">
                  <c:v>207.18232044198896</c:v>
                </c:pt>
                <c:pt idx="190" formatCode="0.000">
                  <c:v>220.99447513812154</c:v>
                </c:pt>
                <c:pt idx="191" formatCode="0.000">
                  <c:v>248.61878453038673</c:v>
                </c:pt>
                <c:pt idx="192" formatCode="0.000">
                  <c:v>276.24309392265195</c:v>
                </c:pt>
                <c:pt idx="193" formatCode="0.000">
                  <c:v>303.86740331491711</c:v>
                </c:pt>
                <c:pt idx="194" formatCode="0.000">
                  <c:v>331.49171270718233</c:v>
                </c:pt>
                <c:pt idx="195" formatCode="0.000">
                  <c:v>359.11602209944749</c:v>
                </c:pt>
                <c:pt idx="196" formatCode="0.000">
                  <c:v>386.74033149171271</c:v>
                </c:pt>
                <c:pt idx="197" formatCode="0.000">
                  <c:v>441.98895027624309</c:v>
                </c:pt>
                <c:pt idx="198" formatCode="0.000">
                  <c:v>497.23756906077347</c:v>
                </c:pt>
                <c:pt idx="199" formatCode="0.000">
                  <c:v>552.4861878453039</c:v>
                </c:pt>
                <c:pt idx="200" formatCode="0.000">
                  <c:v>607.73480662983422</c:v>
                </c:pt>
                <c:pt idx="201" formatCode="0.000">
                  <c:v>662.98342541436466</c:v>
                </c:pt>
                <c:pt idx="202" formatCode="0.000">
                  <c:v>718.23204419889498</c:v>
                </c:pt>
                <c:pt idx="203" formatCode="0.000">
                  <c:v>773.48066298342542</c:v>
                </c:pt>
                <c:pt idx="204" formatCode="0.000">
                  <c:v>828.72928176795585</c:v>
                </c:pt>
                <c:pt idx="205" formatCode="0.000">
                  <c:v>883.97790055248618</c:v>
                </c:pt>
                <c:pt idx="206" formatCode="0.000">
                  <c:v>939.22651933701661</c:v>
                </c:pt>
                <c:pt idx="207" formatCode="0.000">
                  <c:v>994.47513812154693</c:v>
                </c:pt>
                <c:pt idx="208" formatCode="0.000">
                  <c:v>1000</c:v>
                </c:pt>
              </c:numCache>
            </c:numRef>
          </c:xVal>
          <c:yVal>
            <c:numRef>
              <c:f>srim181Ta_Al!$E$20:$E$228</c:f>
              <c:numCache>
                <c:formatCode>0.000E+00</c:formatCode>
                <c:ptCount val="209"/>
                <c:pt idx="0">
                  <c:v>0.18429999999999999</c:v>
                </c:pt>
                <c:pt idx="1">
                  <c:v>0.19539999999999999</c:v>
                </c:pt>
                <c:pt idx="2">
                  <c:v>0.20599999999999999</c:v>
                </c:pt>
                <c:pt idx="3">
                  <c:v>0.21609999999999999</c:v>
                </c:pt>
                <c:pt idx="4">
                  <c:v>0.22570000000000001</c:v>
                </c:pt>
                <c:pt idx="5">
                  <c:v>0.2349</c:v>
                </c:pt>
                <c:pt idx="6">
                  <c:v>0.24379999999999999</c:v>
                </c:pt>
                <c:pt idx="7">
                  <c:v>0.25230000000000002</c:v>
                </c:pt>
                <c:pt idx="8">
                  <c:v>0.2606</c:v>
                </c:pt>
                <c:pt idx="9">
                  <c:v>0.27639999999999998</c:v>
                </c:pt>
                <c:pt idx="10">
                  <c:v>0.29139999999999999</c:v>
                </c:pt>
                <c:pt idx="11">
                  <c:v>0.30559999999999998</c:v>
                </c:pt>
                <c:pt idx="12">
                  <c:v>0.31919999999999998</c:v>
                </c:pt>
                <c:pt idx="13">
                  <c:v>0.3322</c:v>
                </c:pt>
                <c:pt idx="14">
                  <c:v>0.34470000000000001</c:v>
                </c:pt>
                <c:pt idx="15">
                  <c:v>0.36849999999999999</c:v>
                </c:pt>
                <c:pt idx="16">
                  <c:v>0.39090000000000003</c:v>
                </c:pt>
                <c:pt idx="17">
                  <c:v>0.41199999999999998</c:v>
                </c:pt>
                <c:pt idx="18">
                  <c:v>0.43219999999999997</c:v>
                </c:pt>
                <c:pt idx="19">
                  <c:v>0.45140000000000002</c:v>
                </c:pt>
                <c:pt idx="20">
                  <c:v>0.4698</c:v>
                </c:pt>
                <c:pt idx="21">
                  <c:v>0.48749999999999999</c:v>
                </c:pt>
                <c:pt idx="22">
                  <c:v>0.50460000000000005</c:v>
                </c:pt>
                <c:pt idx="23">
                  <c:v>0.5212</c:v>
                </c:pt>
                <c:pt idx="24">
                  <c:v>0.53720000000000001</c:v>
                </c:pt>
                <c:pt idx="25">
                  <c:v>0.55279999999999996</c:v>
                </c:pt>
                <c:pt idx="26">
                  <c:v>0.5827</c:v>
                </c:pt>
                <c:pt idx="27">
                  <c:v>0.61809999999999998</c:v>
                </c:pt>
                <c:pt idx="28">
                  <c:v>0.65149999999999997</c:v>
                </c:pt>
                <c:pt idx="29">
                  <c:v>0.68330000000000002</c:v>
                </c:pt>
                <c:pt idx="30">
                  <c:v>0.7137</c:v>
                </c:pt>
                <c:pt idx="31">
                  <c:v>0.74280000000000002</c:v>
                </c:pt>
                <c:pt idx="32">
                  <c:v>0.77090000000000003</c:v>
                </c:pt>
                <c:pt idx="33">
                  <c:v>0.79790000000000005</c:v>
                </c:pt>
                <c:pt idx="34">
                  <c:v>0.82410000000000005</c:v>
                </c:pt>
                <c:pt idx="35">
                  <c:v>0.87409999999999999</c:v>
                </c:pt>
                <c:pt idx="36">
                  <c:v>0.9214</c:v>
                </c:pt>
                <c:pt idx="37">
                  <c:v>0.96630000000000005</c:v>
                </c:pt>
                <c:pt idx="38">
                  <c:v>1.0089999999999999</c:v>
                </c:pt>
                <c:pt idx="39">
                  <c:v>1.0509999999999999</c:v>
                </c:pt>
                <c:pt idx="40">
                  <c:v>1.0900000000000001</c:v>
                </c:pt>
                <c:pt idx="41">
                  <c:v>1.165</c:v>
                </c:pt>
                <c:pt idx="42">
                  <c:v>1.236</c:v>
                </c:pt>
                <c:pt idx="43">
                  <c:v>1.3029999999999999</c:v>
                </c:pt>
                <c:pt idx="44">
                  <c:v>1.367</c:v>
                </c:pt>
                <c:pt idx="45">
                  <c:v>1.427</c:v>
                </c:pt>
                <c:pt idx="46">
                  <c:v>1.486</c:v>
                </c:pt>
                <c:pt idx="47">
                  <c:v>1.542</c:v>
                </c:pt>
                <c:pt idx="48">
                  <c:v>1.5960000000000001</c:v>
                </c:pt>
                <c:pt idx="49">
                  <c:v>1.6479999999999999</c:v>
                </c:pt>
                <c:pt idx="50">
                  <c:v>1.6990000000000001</c:v>
                </c:pt>
                <c:pt idx="51">
                  <c:v>1.748</c:v>
                </c:pt>
                <c:pt idx="52">
                  <c:v>1.843</c:v>
                </c:pt>
                <c:pt idx="53">
                  <c:v>1.954</c:v>
                </c:pt>
                <c:pt idx="54">
                  <c:v>2.06</c:v>
                </c:pt>
                <c:pt idx="55">
                  <c:v>2.161</c:v>
                </c:pt>
                <c:pt idx="56">
                  <c:v>2.2570000000000001</c:v>
                </c:pt>
                <c:pt idx="57">
                  <c:v>2.3490000000000002</c:v>
                </c:pt>
                <c:pt idx="58">
                  <c:v>2.4380000000000002</c:v>
                </c:pt>
                <c:pt idx="59">
                  <c:v>2.6440000000000001</c:v>
                </c:pt>
                <c:pt idx="60">
                  <c:v>2.9049999999999998</c:v>
                </c:pt>
                <c:pt idx="61">
                  <c:v>3.2650000000000001</c:v>
                </c:pt>
                <c:pt idx="62">
                  <c:v>3.4830000000000001</c:v>
                </c:pt>
                <c:pt idx="63">
                  <c:v>3.621</c:v>
                </c:pt>
                <c:pt idx="64">
                  <c:v>3.7170000000000001</c:v>
                </c:pt>
                <c:pt idx="65">
                  <c:v>3.7919999999999998</c:v>
                </c:pt>
                <c:pt idx="66">
                  <c:v>3.86</c:v>
                </c:pt>
                <c:pt idx="67">
                  <c:v>3.9940000000000002</c:v>
                </c:pt>
                <c:pt idx="68">
                  <c:v>4.1429999999999998</c:v>
                </c:pt>
                <c:pt idx="69">
                  <c:v>4.3070000000000004</c:v>
                </c:pt>
                <c:pt idx="70">
                  <c:v>4.4820000000000002</c:v>
                </c:pt>
                <c:pt idx="71">
                  <c:v>4.6619999999999999</c:v>
                </c:pt>
                <c:pt idx="72">
                  <c:v>4.843</c:v>
                </c:pt>
                <c:pt idx="73">
                  <c:v>5.0209999999999999</c:v>
                </c:pt>
                <c:pt idx="74">
                  <c:v>5.1950000000000003</c:v>
                </c:pt>
                <c:pt idx="75">
                  <c:v>5.3620000000000001</c:v>
                </c:pt>
                <c:pt idx="76">
                  <c:v>5.5229999999999997</c:v>
                </c:pt>
                <c:pt idx="77">
                  <c:v>5.6760000000000002</c:v>
                </c:pt>
                <c:pt idx="78">
                  <c:v>5.9619999999999997</c:v>
                </c:pt>
                <c:pt idx="79">
                  <c:v>6.28</c:v>
                </c:pt>
                <c:pt idx="80">
                  <c:v>6.5620000000000003</c:v>
                </c:pt>
                <c:pt idx="81">
                  <c:v>6.8129999999999997</c:v>
                </c:pt>
                <c:pt idx="82">
                  <c:v>7.0389999999999997</c:v>
                </c:pt>
                <c:pt idx="83">
                  <c:v>7.2450000000000001</c:v>
                </c:pt>
                <c:pt idx="84">
                  <c:v>7.4340000000000002</c:v>
                </c:pt>
                <c:pt idx="85">
                  <c:v>7.61</c:v>
                </c:pt>
                <c:pt idx="86">
                  <c:v>7.7759999999999998</c:v>
                </c:pt>
                <c:pt idx="87">
                  <c:v>8.0839999999999996</c:v>
                </c:pt>
                <c:pt idx="88">
                  <c:v>8.3719999999999999</c:v>
                </c:pt>
                <c:pt idx="89">
                  <c:v>8.6489999999999991</c:v>
                </c:pt>
                <c:pt idx="90">
                  <c:v>8.9209999999999994</c:v>
                </c:pt>
                <c:pt idx="91">
                  <c:v>9.1929999999999996</c:v>
                </c:pt>
                <c:pt idx="92">
                  <c:v>9.4670000000000005</c:v>
                </c:pt>
                <c:pt idx="93">
                  <c:v>10.029999999999999</c:v>
                </c:pt>
                <c:pt idx="94">
                  <c:v>10.61</c:v>
                </c:pt>
                <c:pt idx="95">
                  <c:v>11.21</c:v>
                </c:pt>
                <c:pt idx="96">
                  <c:v>11.84</c:v>
                </c:pt>
                <c:pt idx="97">
                  <c:v>12.47</c:v>
                </c:pt>
                <c:pt idx="98">
                  <c:v>13.12</c:v>
                </c:pt>
                <c:pt idx="99">
                  <c:v>13.78</c:v>
                </c:pt>
                <c:pt idx="100">
                  <c:v>14.43</c:v>
                </c:pt>
                <c:pt idx="101">
                  <c:v>15.09</c:v>
                </c:pt>
                <c:pt idx="102">
                  <c:v>15.75</c:v>
                </c:pt>
                <c:pt idx="103">
                  <c:v>16.399999999999999</c:v>
                </c:pt>
                <c:pt idx="104">
                  <c:v>17.68</c:v>
                </c:pt>
                <c:pt idx="105">
                  <c:v>19.239999999999998</c:v>
                </c:pt>
                <c:pt idx="106">
                  <c:v>20.74</c:v>
                </c:pt>
                <c:pt idx="107">
                  <c:v>22.17</c:v>
                </c:pt>
                <c:pt idx="108">
                  <c:v>23.54</c:v>
                </c:pt>
                <c:pt idx="109">
                  <c:v>24.85</c:v>
                </c:pt>
                <c:pt idx="110">
                  <c:v>26.1</c:v>
                </c:pt>
                <c:pt idx="111">
                  <c:v>27.3</c:v>
                </c:pt>
                <c:pt idx="112">
                  <c:v>28.45</c:v>
                </c:pt>
                <c:pt idx="113">
                  <c:v>30.63</c:v>
                </c:pt>
                <c:pt idx="114">
                  <c:v>32.65</c:v>
                </c:pt>
                <c:pt idx="115">
                  <c:v>34.54</c:v>
                </c:pt>
                <c:pt idx="116">
                  <c:v>36.33</c:v>
                </c:pt>
                <c:pt idx="117">
                  <c:v>38.020000000000003</c:v>
                </c:pt>
                <c:pt idx="118">
                  <c:v>39.630000000000003</c:v>
                </c:pt>
                <c:pt idx="119">
                  <c:v>42.64</c:v>
                </c:pt>
                <c:pt idx="120">
                  <c:v>45.4</c:v>
                </c:pt>
                <c:pt idx="121">
                  <c:v>47.97</c:v>
                </c:pt>
                <c:pt idx="122">
                  <c:v>50.36</c:v>
                </c:pt>
                <c:pt idx="123">
                  <c:v>52.6</c:v>
                </c:pt>
                <c:pt idx="124">
                  <c:v>54.7</c:v>
                </c:pt>
                <c:pt idx="125">
                  <c:v>56.68</c:v>
                </c:pt>
                <c:pt idx="126">
                  <c:v>58.54</c:v>
                </c:pt>
                <c:pt idx="127">
                  <c:v>60.29</c:v>
                </c:pt>
                <c:pt idx="128">
                  <c:v>61.95</c:v>
                </c:pt>
                <c:pt idx="129">
                  <c:v>63.51</c:v>
                </c:pt>
                <c:pt idx="130">
                  <c:v>66.38</c:v>
                </c:pt>
                <c:pt idx="131">
                  <c:v>69.540000000000006</c:v>
                </c:pt>
                <c:pt idx="132">
                  <c:v>72.290000000000006</c:v>
                </c:pt>
                <c:pt idx="133">
                  <c:v>74.69</c:v>
                </c:pt>
                <c:pt idx="134">
                  <c:v>76.78</c:v>
                </c:pt>
                <c:pt idx="135">
                  <c:v>78.59</c:v>
                </c:pt>
                <c:pt idx="136">
                  <c:v>80.180000000000007</c:v>
                </c:pt>
                <c:pt idx="137">
                  <c:v>81.61</c:v>
                </c:pt>
                <c:pt idx="138">
                  <c:v>82.64</c:v>
                </c:pt>
                <c:pt idx="139">
                  <c:v>83.6</c:v>
                </c:pt>
                <c:pt idx="140">
                  <c:v>84.62</c:v>
                </c:pt>
                <c:pt idx="141">
                  <c:v>85.28</c:v>
                </c:pt>
                <c:pt idx="142">
                  <c:v>85.67</c:v>
                </c:pt>
                <c:pt idx="143">
                  <c:v>85.83</c:v>
                </c:pt>
                <c:pt idx="144">
                  <c:v>85.82</c:v>
                </c:pt>
                <c:pt idx="145">
                  <c:v>85.42</c:v>
                </c:pt>
                <c:pt idx="146">
                  <c:v>84.7</c:v>
                </c:pt>
                <c:pt idx="147">
                  <c:v>83.78</c:v>
                </c:pt>
                <c:pt idx="148">
                  <c:v>82.76</c:v>
                </c:pt>
                <c:pt idx="149">
                  <c:v>81.680000000000007</c:v>
                </c:pt>
                <c:pt idx="150">
                  <c:v>80.59</c:v>
                </c:pt>
                <c:pt idx="151">
                  <c:v>79.510000000000005</c:v>
                </c:pt>
                <c:pt idx="152">
                  <c:v>78.44</c:v>
                </c:pt>
                <c:pt idx="153">
                  <c:v>77.41</c:v>
                </c:pt>
                <c:pt idx="154">
                  <c:v>76.42</c:v>
                </c:pt>
                <c:pt idx="155">
                  <c:v>75.459999999999994</c:v>
                </c:pt>
                <c:pt idx="156">
                  <c:v>73.650000000000006</c:v>
                </c:pt>
                <c:pt idx="157">
                  <c:v>71.58</c:v>
                </c:pt>
                <c:pt idx="158">
                  <c:v>69.7</c:v>
                </c:pt>
                <c:pt idx="159">
                  <c:v>67.97</c:v>
                </c:pt>
                <c:pt idx="160">
                  <c:v>66.36</c:v>
                </c:pt>
                <c:pt idx="161">
                  <c:v>64.849999999999994</c:v>
                </c:pt>
                <c:pt idx="162">
                  <c:v>63.41</c:v>
                </c:pt>
                <c:pt idx="163">
                  <c:v>62.02</c:v>
                </c:pt>
                <c:pt idx="164">
                  <c:v>60.67</c:v>
                </c:pt>
                <c:pt idx="165">
                  <c:v>58.05</c:v>
                </c:pt>
                <c:pt idx="166">
                  <c:v>55.5</c:v>
                </c:pt>
                <c:pt idx="167">
                  <c:v>52.98</c:v>
                </c:pt>
                <c:pt idx="168">
                  <c:v>50.67</c:v>
                </c:pt>
                <c:pt idx="169">
                  <c:v>48.57</c:v>
                </c:pt>
                <c:pt idx="170">
                  <c:v>46.66</c:v>
                </c:pt>
                <c:pt idx="171">
                  <c:v>43.32</c:v>
                </c:pt>
                <c:pt idx="172">
                  <c:v>40.49</c:v>
                </c:pt>
                <c:pt idx="173">
                  <c:v>38.07</c:v>
                </c:pt>
                <c:pt idx="174">
                  <c:v>35.97</c:v>
                </c:pt>
                <c:pt idx="175">
                  <c:v>34.130000000000003</c:v>
                </c:pt>
                <c:pt idx="176">
                  <c:v>32.5</c:v>
                </c:pt>
                <c:pt idx="177">
                  <c:v>31.06</c:v>
                </c:pt>
                <c:pt idx="178">
                  <c:v>29.77</c:v>
                </c:pt>
                <c:pt idx="179">
                  <c:v>28.6</c:v>
                </c:pt>
                <c:pt idx="180">
                  <c:v>27.55</c:v>
                </c:pt>
                <c:pt idx="181">
                  <c:v>26.59</c:v>
                </c:pt>
                <c:pt idx="182">
                  <c:v>24.91</c:v>
                </c:pt>
                <c:pt idx="183">
                  <c:v>23.17</c:v>
                </c:pt>
                <c:pt idx="184">
                  <c:v>21.73</c:v>
                </c:pt>
                <c:pt idx="185">
                  <c:v>20.51</c:v>
                </c:pt>
                <c:pt idx="186">
                  <c:v>19.47</c:v>
                </c:pt>
                <c:pt idx="187">
                  <c:v>18.57</c:v>
                </c:pt>
                <c:pt idx="188">
                  <c:v>17.79</c:v>
                </c:pt>
                <c:pt idx="189">
                  <c:v>17.11</c:v>
                </c:pt>
                <c:pt idx="190">
                  <c:v>16.5</c:v>
                </c:pt>
                <c:pt idx="191">
                  <c:v>15.46</c:v>
                </c:pt>
                <c:pt idx="192">
                  <c:v>14.61</c:v>
                </c:pt>
                <c:pt idx="193">
                  <c:v>13.9</c:v>
                </c:pt>
                <c:pt idx="194">
                  <c:v>13.31</c:v>
                </c:pt>
                <c:pt idx="195">
                  <c:v>12.81</c:v>
                </c:pt>
                <c:pt idx="196">
                  <c:v>12.37</c:v>
                </c:pt>
                <c:pt idx="197">
                  <c:v>11.67</c:v>
                </c:pt>
                <c:pt idx="198">
                  <c:v>11.12</c:v>
                </c:pt>
                <c:pt idx="199">
                  <c:v>10.69</c:v>
                </c:pt>
                <c:pt idx="200">
                  <c:v>10.34</c:v>
                </c:pt>
                <c:pt idx="201">
                  <c:v>10.050000000000001</c:v>
                </c:pt>
                <c:pt idx="202">
                  <c:v>9.8170000000000002</c:v>
                </c:pt>
                <c:pt idx="203">
                  <c:v>9.6180000000000003</c:v>
                </c:pt>
                <c:pt idx="204">
                  <c:v>9.4489999999999998</c:v>
                </c:pt>
                <c:pt idx="205">
                  <c:v>9.3059999999999992</c:v>
                </c:pt>
                <c:pt idx="206">
                  <c:v>9.1829999999999998</c:v>
                </c:pt>
                <c:pt idx="207">
                  <c:v>9.0779999999999994</c:v>
                </c:pt>
                <c:pt idx="208">
                  <c:v>9.0690000000000008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0B6C-448F-9E8A-A5FDD2A7A4E0}"/>
            </c:ext>
          </c:extLst>
        </c:ser>
        <c:ser>
          <c:idx val="1"/>
          <c:order val="1"/>
          <c:tx>
            <c:v>dE/dxNucl</c:v>
          </c:tx>
          <c:spPr>
            <a:ln>
              <a:solidFill>
                <a:srgbClr val="0000FF"/>
              </a:solidFill>
            </a:ln>
          </c:spPr>
          <c:marker>
            <c:symbol val="none"/>
          </c:marker>
          <c:xVal>
            <c:numRef>
              <c:f>srim181Ta_Al!$D$20:$D$228</c:f>
              <c:numCache>
                <c:formatCode>0.00000</c:formatCode>
                <c:ptCount val="209"/>
                <c:pt idx="0">
                  <c:v>1.1049723756906078E-5</c:v>
                </c:pt>
                <c:pt idx="1">
                  <c:v>1.2430939226519336E-5</c:v>
                </c:pt>
                <c:pt idx="2">
                  <c:v>1.3812154696132597E-5</c:v>
                </c:pt>
                <c:pt idx="3">
                  <c:v>1.5193370165745856E-5</c:v>
                </c:pt>
                <c:pt idx="4">
                  <c:v>1.6574585635359117E-5</c:v>
                </c:pt>
                <c:pt idx="5">
                  <c:v>1.7955801104972374E-5</c:v>
                </c:pt>
                <c:pt idx="6">
                  <c:v>1.9337016574585635E-5</c:v>
                </c:pt>
                <c:pt idx="7">
                  <c:v>2.0718232044198896E-5</c:v>
                </c:pt>
                <c:pt idx="8">
                  <c:v>2.2099447513812157E-5</c:v>
                </c:pt>
                <c:pt idx="9">
                  <c:v>2.4861878453038672E-5</c:v>
                </c:pt>
                <c:pt idx="10">
                  <c:v>2.7624309392265193E-5</c:v>
                </c:pt>
                <c:pt idx="11">
                  <c:v>3.0386740331491712E-5</c:v>
                </c:pt>
                <c:pt idx="12">
                  <c:v>3.3149171270718233E-5</c:v>
                </c:pt>
                <c:pt idx="13">
                  <c:v>3.5911602209944748E-5</c:v>
                </c:pt>
                <c:pt idx="14">
                  <c:v>3.867403314917127E-5</c:v>
                </c:pt>
                <c:pt idx="15">
                  <c:v>4.4198895027624314E-5</c:v>
                </c:pt>
                <c:pt idx="16">
                  <c:v>4.9723756906077343E-5</c:v>
                </c:pt>
                <c:pt idx="17">
                  <c:v>5.5248618784530387E-5</c:v>
                </c:pt>
                <c:pt idx="18">
                  <c:v>6.0773480662983424E-5</c:v>
                </c:pt>
                <c:pt idx="19">
                  <c:v>6.6298342541436467E-5</c:v>
                </c:pt>
                <c:pt idx="20">
                  <c:v>7.1823204419889497E-5</c:v>
                </c:pt>
                <c:pt idx="21">
                  <c:v>7.734806629834254E-5</c:v>
                </c:pt>
                <c:pt idx="22">
                  <c:v>8.2872928176795584E-5</c:v>
                </c:pt>
                <c:pt idx="23">
                  <c:v>8.8397790055248627E-5</c:v>
                </c:pt>
                <c:pt idx="24">
                  <c:v>9.3922651933701671E-5</c:v>
                </c:pt>
                <c:pt idx="25">
                  <c:v>9.9447513812154687E-5</c:v>
                </c:pt>
                <c:pt idx="26">
                  <c:v>1.1049723756906077E-4</c:v>
                </c:pt>
                <c:pt idx="27">
                  <c:v>1.2430939226519336E-4</c:v>
                </c:pt>
                <c:pt idx="28">
                  <c:v>1.3812154696132598E-4</c:v>
                </c:pt>
                <c:pt idx="29">
                  <c:v>1.5193370165745857E-4</c:v>
                </c:pt>
                <c:pt idx="30">
                  <c:v>1.6574585635359117E-4</c:v>
                </c:pt>
                <c:pt idx="31">
                  <c:v>1.7955801104972376E-4</c:v>
                </c:pt>
                <c:pt idx="32">
                  <c:v>1.9337016574585638E-4</c:v>
                </c:pt>
                <c:pt idx="33">
                  <c:v>2.0718232044198895E-4</c:v>
                </c:pt>
                <c:pt idx="34">
                  <c:v>2.2099447513812155E-4</c:v>
                </c:pt>
                <c:pt idx="35">
                  <c:v>2.4861878453038671E-4</c:v>
                </c:pt>
                <c:pt idx="36">
                  <c:v>2.7624309392265195E-4</c:v>
                </c:pt>
                <c:pt idx="37">
                  <c:v>3.0386740331491714E-4</c:v>
                </c:pt>
                <c:pt idx="38">
                  <c:v>3.3149171270718233E-4</c:v>
                </c:pt>
                <c:pt idx="39">
                  <c:v>3.5911602209944752E-4</c:v>
                </c:pt>
                <c:pt idx="40">
                  <c:v>3.8674033149171277E-4</c:v>
                </c:pt>
                <c:pt idx="41">
                  <c:v>4.419889502762431E-4</c:v>
                </c:pt>
                <c:pt idx="42">
                  <c:v>4.9723756906077342E-4</c:v>
                </c:pt>
                <c:pt idx="43">
                  <c:v>5.5248618784530391E-4</c:v>
                </c:pt>
                <c:pt idx="44">
                  <c:v>6.0773480662983429E-4</c:v>
                </c:pt>
                <c:pt idx="45">
                  <c:v>6.6298342541436467E-4</c:v>
                </c:pt>
                <c:pt idx="46">
                  <c:v>7.1823204419889505E-4</c:v>
                </c:pt>
                <c:pt idx="47">
                  <c:v>7.7348066298342554E-4</c:v>
                </c:pt>
                <c:pt idx="48">
                  <c:v>8.2872928176795581E-4</c:v>
                </c:pt>
                <c:pt idx="49">
                  <c:v>8.8397790055248619E-4</c:v>
                </c:pt>
                <c:pt idx="50">
                  <c:v>9.3922651933701668E-4</c:v>
                </c:pt>
                <c:pt idx="51">
                  <c:v>9.9447513812154684E-4</c:v>
                </c:pt>
                <c:pt idx="52">
                  <c:v>1.1049723756906078E-3</c:v>
                </c:pt>
                <c:pt idx="53">
                  <c:v>1.2430939226519338E-3</c:v>
                </c:pt>
                <c:pt idx="54">
                  <c:v>1.3812154696132596E-3</c:v>
                </c:pt>
                <c:pt idx="55">
                  <c:v>1.5193370165745858E-3</c:v>
                </c:pt>
                <c:pt idx="56">
                  <c:v>1.6574585635359116E-3</c:v>
                </c:pt>
                <c:pt idx="57">
                  <c:v>1.7955801104972376E-3</c:v>
                </c:pt>
                <c:pt idx="58">
                  <c:v>1.9337016574585634E-3</c:v>
                </c:pt>
                <c:pt idx="59">
                  <c:v>2.0718232044198894E-3</c:v>
                </c:pt>
                <c:pt idx="60">
                  <c:v>2.2099447513812156E-3</c:v>
                </c:pt>
                <c:pt idx="61">
                  <c:v>2.4861878453038676E-3</c:v>
                </c:pt>
                <c:pt idx="62">
                  <c:v>2.7624309392265192E-3</c:v>
                </c:pt>
                <c:pt idx="63">
                  <c:v>3.0386740331491717E-3</c:v>
                </c:pt>
                <c:pt idx="64">
                  <c:v>3.3149171270718232E-3</c:v>
                </c:pt>
                <c:pt idx="65">
                  <c:v>3.5911602209944752E-3</c:v>
                </c:pt>
                <c:pt idx="66">
                  <c:v>3.8674033149171268E-3</c:v>
                </c:pt>
                <c:pt idx="67">
                  <c:v>4.4198895027624313E-3</c:v>
                </c:pt>
                <c:pt idx="68">
                  <c:v>4.9723756906077353E-3</c:v>
                </c:pt>
                <c:pt idx="69" formatCode="0.000">
                  <c:v>5.5248618784530384E-3</c:v>
                </c:pt>
                <c:pt idx="70" formatCode="0.000">
                  <c:v>6.0773480662983433E-3</c:v>
                </c:pt>
                <c:pt idx="71" formatCode="0.000">
                  <c:v>6.6298342541436465E-3</c:v>
                </c:pt>
                <c:pt idx="72" formatCode="0.000">
                  <c:v>7.1823204419889505E-3</c:v>
                </c:pt>
                <c:pt idx="73" formatCode="0.000">
                  <c:v>7.7348066298342536E-3</c:v>
                </c:pt>
                <c:pt idx="74" formatCode="0.000">
                  <c:v>8.2872928176795577E-3</c:v>
                </c:pt>
                <c:pt idx="75" formatCode="0.000">
                  <c:v>8.8397790055248626E-3</c:v>
                </c:pt>
                <c:pt idx="76" formatCode="0.000">
                  <c:v>9.3922651933701657E-3</c:v>
                </c:pt>
                <c:pt idx="77" formatCode="0.000">
                  <c:v>9.9447513812154706E-3</c:v>
                </c:pt>
                <c:pt idx="78" formatCode="0.000">
                  <c:v>1.1049723756906077E-2</c:v>
                </c:pt>
                <c:pt idx="79" formatCode="0.000">
                  <c:v>1.2430939226519336E-2</c:v>
                </c:pt>
                <c:pt idx="80" formatCode="0.000">
                  <c:v>1.3812154696132596E-2</c:v>
                </c:pt>
                <c:pt idx="81" formatCode="0.000">
                  <c:v>1.5193370165745856E-2</c:v>
                </c:pt>
                <c:pt idx="82" formatCode="0.000">
                  <c:v>1.6574585635359115E-2</c:v>
                </c:pt>
                <c:pt idx="83" formatCode="0.000">
                  <c:v>1.7955801104972375E-2</c:v>
                </c:pt>
                <c:pt idx="84" formatCode="0.000">
                  <c:v>1.9337016574585635E-2</c:v>
                </c:pt>
                <c:pt idx="85" formatCode="0.000">
                  <c:v>2.0718232044198894E-2</c:v>
                </c:pt>
                <c:pt idx="86" formatCode="0.000">
                  <c:v>2.2099447513812154E-2</c:v>
                </c:pt>
                <c:pt idx="87" formatCode="0.000">
                  <c:v>2.4861878453038673E-2</c:v>
                </c:pt>
                <c:pt idx="88" formatCode="0.000">
                  <c:v>2.7624309392265192E-2</c:v>
                </c:pt>
                <c:pt idx="89" formatCode="0.000">
                  <c:v>3.0386740331491711E-2</c:v>
                </c:pt>
                <c:pt idx="90" formatCode="0.000">
                  <c:v>3.3149171270718231E-2</c:v>
                </c:pt>
                <c:pt idx="91" formatCode="0.000">
                  <c:v>3.591160220994475E-2</c:v>
                </c:pt>
                <c:pt idx="92" formatCode="0.000">
                  <c:v>3.8674033149171269E-2</c:v>
                </c:pt>
                <c:pt idx="93" formatCode="0.000">
                  <c:v>4.4198895027624308E-2</c:v>
                </c:pt>
                <c:pt idx="94" formatCode="0.000">
                  <c:v>4.9723756906077346E-2</c:v>
                </c:pt>
                <c:pt idx="95" formatCode="0.000">
                  <c:v>5.5248618784530384E-2</c:v>
                </c:pt>
                <c:pt idx="96" formatCode="0.000">
                  <c:v>6.0773480662983423E-2</c:v>
                </c:pt>
                <c:pt idx="97" formatCode="0.000">
                  <c:v>6.6298342541436461E-2</c:v>
                </c:pt>
                <c:pt idx="98" formatCode="0.000">
                  <c:v>7.18232044198895E-2</c:v>
                </c:pt>
                <c:pt idx="99" formatCode="0.000">
                  <c:v>7.7348066298342538E-2</c:v>
                </c:pt>
                <c:pt idx="100" formatCode="0.000">
                  <c:v>8.2872928176795577E-2</c:v>
                </c:pt>
                <c:pt idx="101" formatCode="0.000">
                  <c:v>8.8397790055248615E-2</c:v>
                </c:pt>
                <c:pt idx="102" formatCode="0.000">
                  <c:v>9.3922651933701654E-2</c:v>
                </c:pt>
                <c:pt idx="103" formatCode="0.000">
                  <c:v>9.9447513812154692E-2</c:v>
                </c:pt>
                <c:pt idx="104" formatCode="0.000">
                  <c:v>0.11049723756906077</c:v>
                </c:pt>
                <c:pt idx="105" formatCode="0.000">
                  <c:v>0.12430939226519337</c:v>
                </c:pt>
                <c:pt idx="106" formatCode="0.000">
                  <c:v>0.13812154696132597</c:v>
                </c:pt>
                <c:pt idx="107" formatCode="0.000">
                  <c:v>0.15193370165745856</c:v>
                </c:pt>
                <c:pt idx="108" formatCode="0.000">
                  <c:v>0.16574585635359115</c:v>
                </c:pt>
                <c:pt idx="109" formatCode="0.000">
                  <c:v>0.17955801104972377</c:v>
                </c:pt>
                <c:pt idx="110" formatCode="0.000">
                  <c:v>0.19337016574585636</c:v>
                </c:pt>
                <c:pt idx="111" formatCode="0.000">
                  <c:v>0.20718232044198895</c:v>
                </c:pt>
                <c:pt idx="112" formatCode="0.000">
                  <c:v>0.22099447513812154</c:v>
                </c:pt>
                <c:pt idx="113" formatCode="0.000">
                  <c:v>0.24861878453038674</c:v>
                </c:pt>
                <c:pt idx="114" formatCode="0.000">
                  <c:v>0.27624309392265195</c:v>
                </c:pt>
                <c:pt idx="115" formatCode="0.000">
                  <c:v>0.30386740331491713</c:v>
                </c:pt>
                <c:pt idx="116" formatCode="0.000">
                  <c:v>0.33149171270718231</c:v>
                </c:pt>
                <c:pt idx="117" formatCode="0.000">
                  <c:v>0.35911602209944754</c:v>
                </c:pt>
                <c:pt idx="118" formatCode="0.000">
                  <c:v>0.38674033149171272</c:v>
                </c:pt>
                <c:pt idx="119" formatCode="0.000">
                  <c:v>0.44198895027624308</c:v>
                </c:pt>
                <c:pt idx="120" formatCode="0.000">
                  <c:v>0.49723756906077349</c:v>
                </c:pt>
                <c:pt idx="121" formatCode="0.000">
                  <c:v>0.5524861878453039</c:v>
                </c:pt>
                <c:pt idx="122" formatCode="0.000">
                  <c:v>0.60773480662983426</c:v>
                </c:pt>
                <c:pt idx="123" formatCode="0.000">
                  <c:v>0.66298342541436461</c:v>
                </c:pt>
                <c:pt idx="124" formatCode="0.000">
                  <c:v>0.71823204419889508</c:v>
                </c:pt>
                <c:pt idx="125" formatCode="0.000">
                  <c:v>0.77348066298342544</c:v>
                </c:pt>
                <c:pt idx="126" formatCode="0.000">
                  <c:v>0.82872928176795579</c:v>
                </c:pt>
                <c:pt idx="127" formatCode="0.000">
                  <c:v>0.88397790055248615</c:v>
                </c:pt>
                <c:pt idx="128" formatCode="0.000">
                  <c:v>0.93922651933701662</c:v>
                </c:pt>
                <c:pt idx="129" formatCode="0.000">
                  <c:v>0.99447513812154698</c:v>
                </c:pt>
                <c:pt idx="130" formatCode="0.000">
                  <c:v>1.1049723756906078</c:v>
                </c:pt>
                <c:pt idx="131" formatCode="0.000">
                  <c:v>1.2430939226519337</c:v>
                </c:pt>
                <c:pt idx="132" formatCode="0.000">
                  <c:v>1.3812154696132597</c:v>
                </c:pt>
                <c:pt idx="133" formatCode="0.000">
                  <c:v>1.5193370165745856</c:v>
                </c:pt>
                <c:pt idx="134" formatCode="0.000">
                  <c:v>1.6574585635359116</c:v>
                </c:pt>
                <c:pt idx="135" formatCode="0.000">
                  <c:v>1.7955801104972375</c:v>
                </c:pt>
                <c:pt idx="136" formatCode="0.000">
                  <c:v>1.9337016574585635</c:v>
                </c:pt>
                <c:pt idx="137" formatCode="0.000">
                  <c:v>2.0718232044198897</c:v>
                </c:pt>
                <c:pt idx="138" formatCode="0.000">
                  <c:v>2.2099447513812156</c:v>
                </c:pt>
                <c:pt idx="139" formatCode="0.000">
                  <c:v>2.4861878453038675</c:v>
                </c:pt>
                <c:pt idx="140" formatCode="0.000">
                  <c:v>2.7624309392265194</c:v>
                </c:pt>
                <c:pt idx="141" formatCode="0.000">
                  <c:v>3.0386740331491713</c:v>
                </c:pt>
                <c:pt idx="142" formatCode="0.000">
                  <c:v>3.3149171270718232</c:v>
                </c:pt>
                <c:pt idx="143" formatCode="0.000">
                  <c:v>3.5911602209944751</c:v>
                </c:pt>
                <c:pt idx="144" formatCode="0.000">
                  <c:v>3.867403314917127</c:v>
                </c:pt>
                <c:pt idx="145" formatCode="0.000">
                  <c:v>4.4198895027624312</c:v>
                </c:pt>
                <c:pt idx="146" formatCode="0.000">
                  <c:v>4.972375690607735</c:v>
                </c:pt>
                <c:pt idx="147" formatCode="0.000">
                  <c:v>5.5248618784530388</c:v>
                </c:pt>
                <c:pt idx="148" formatCode="0.000">
                  <c:v>6.0773480662983426</c:v>
                </c:pt>
                <c:pt idx="149" formatCode="0.000">
                  <c:v>6.6298342541436464</c:v>
                </c:pt>
                <c:pt idx="150" formatCode="0.000">
                  <c:v>7.1823204419889501</c:v>
                </c:pt>
                <c:pt idx="151" formatCode="0.000">
                  <c:v>7.7348066298342539</c:v>
                </c:pt>
                <c:pt idx="152" formatCode="0.000">
                  <c:v>8.2872928176795586</c:v>
                </c:pt>
                <c:pt idx="153" formatCode="0.000">
                  <c:v>8.8397790055248624</c:v>
                </c:pt>
                <c:pt idx="154" formatCode="0.000">
                  <c:v>9.3922651933701662</c:v>
                </c:pt>
                <c:pt idx="155" formatCode="0.000">
                  <c:v>9.94475138121547</c:v>
                </c:pt>
                <c:pt idx="156" formatCode="0.000">
                  <c:v>11.049723756906078</c:v>
                </c:pt>
                <c:pt idx="157" formatCode="0.000">
                  <c:v>12.430939226519337</c:v>
                </c:pt>
                <c:pt idx="158" formatCode="0.000">
                  <c:v>13.812154696132596</c:v>
                </c:pt>
                <c:pt idx="159" formatCode="0.000">
                  <c:v>15.193370165745856</c:v>
                </c:pt>
                <c:pt idx="160" formatCode="0.000">
                  <c:v>16.574585635359117</c:v>
                </c:pt>
                <c:pt idx="161" formatCode="0.000">
                  <c:v>17.955801104972377</c:v>
                </c:pt>
                <c:pt idx="162" formatCode="0.000">
                  <c:v>19.337016574585636</c:v>
                </c:pt>
                <c:pt idx="163" formatCode="0.000">
                  <c:v>20.718232044198896</c:v>
                </c:pt>
                <c:pt idx="164" formatCode="0.000">
                  <c:v>22.099447513812155</c:v>
                </c:pt>
                <c:pt idx="165" formatCode="0.000">
                  <c:v>24.861878453038674</c:v>
                </c:pt>
                <c:pt idx="166" formatCode="0.000">
                  <c:v>27.624309392265193</c:v>
                </c:pt>
                <c:pt idx="167" formatCode="0.000">
                  <c:v>30.386740331491712</c:v>
                </c:pt>
                <c:pt idx="168" formatCode="0.000">
                  <c:v>33.149171270718234</c:v>
                </c:pt>
                <c:pt idx="169" formatCode="0.000">
                  <c:v>35.911602209944753</c:v>
                </c:pt>
                <c:pt idx="170" formatCode="0.000">
                  <c:v>38.674033149171272</c:v>
                </c:pt>
                <c:pt idx="171" formatCode="0.000">
                  <c:v>44.19889502762431</c:v>
                </c:pt>
                <c:pt idx="172" formatCode="0.000">
                  <c:v>49.723756906077348</c:v>
                </c:pt>
                <c:pt idx="173" formatCode="0.000">
                  <c:v>55.248618784530386</c:v>
                </c:pt>
                <c:pt idx="174" formatCode="0.000">
                  <c:v>60.773480662983424</c:v>
                </c:pt>
                <c:pt idx="175" formatCode="0.000">
                  <c:v>66.298342541436469</c:v>
                </c:pt>
                <c:pt idx="176" formatCode="0.000">
                  <c:v>71.823204419889507</c:v>
                </c:pt>
                <c:pt idx="177" formatCode="0.000">
                  <c:v>77.348066298342545</c:v>
                </c:pt>
                <c:pt idx="178" formatCode="0.000">
                  <c:v>82.872928176795583</c:v>
                </c:pt>
                <c:pt idx="179" formatCode="0.000">
                  <c:v>88.39779005524862</c:v>
                </c:pt>
                <c:pt idx="180" formatCode="0.000">
                  <c:v>93.922651933701658</c:v>
                </c:pt>
                <c:pt idx="181" formatCode="0.000">
                  <c:v>99.447513812154696</c:v>
                </c:pt>
                <c:pt idx="182" formatCode="0.000">
                  <c:v>110.49723756906077</c:v>
                </c:pt>
                <c:pt idx="183" formatCode="0.000">
                  <c:v>124.30939226519337</c:v>
                </c:pt>
                <c:pt idx="184" formatCode="0.000">
                  <c:v>138.12154696132598</c:v>
                </c:pt>
                <c:pt idx="185" formatCode="0.000">
                  <c:v>151.93370165745856</c:v>
                </c:pt>
                <c:pt idx="186" formatCode="0.000">
                  <c:v>165.74585635359117</c:v>
                </c:pt>
                <c:pt idx="187" formatCode="0.000">
                  <c:v>179.55801104972375</c:v>
                </c:pt>
                <c:pt idx="188" formatCode="0.000">
                  <c:v>193.37016574585635</c:v>
                </c:pt>
                <c:pt idx="189" formatCode="0.000">
                  <c:v>207.18232044198896</c:v>
                </c:pt>
                <c:pt idx="190" formatCode="0.000">
                  <c:v>220.99447513812154</c:v>
                </c:pt>
                <c:pt idx="191" formatCode="0.000">
                  <c:v>248.61878453038673</c:v>
                </c:pt>
                <c:pt idx="192" formatCode="0.000">
                  <c:v>276.24309392265195</c:v>
                </c:pt>
                <c:pt idx="193" formatCode="0.000">
                  <c:v>303.86740331491711</c:v>
                </c:pt>
                <c:pt idx="194" formatCode="0.000">
                  <c:v>331.49171270718233</c:v>
                </c:pt>
                <c:pt idx="195" formatCode="0.000">
                  <c:v>359.11602209944749</c:v>
                </c:pt>
                <c:pt idx="196" formatCode="0.000">
                  <c:v>386.74033149171271</c:v>
                </c:pt>
                <c:pt idx="197" formatCode="0.000">
                  <c:v>441.98895027624309</c:v>
                </c:pt>
                <c:pt idx="198" formatCode="0.000">
                  <c:v>497.23756906077347</c:v>
                </c:pt>
                <c:pt idx="199" formatCode="0.000">
                  <c:v>552.4861878453039</c:v>
                </c:pt>
                <c:pt idx="200" formatCode="0.000">
                  <c:v>607.73480662983422</c:v>
                </c:pt>
                <c:pt idx="201" formatCode="0.000">
                  <c:v>662.98342541436466</c:v>
                </c:pt>
                <c:pt idx="202" formatCode="0.000">
                  <c:v>718.23204419889498</c:v>
                </c:pt>
                <c:pt idx="203" formatCode="0.000">
                  <c:v>773.48066298342542</c:v>
                </c:pt>
                <c:pt idx="204" formatCode="0.000">
                  <c:v>828.72928176795585</c:v>
                </c:pt>
                <c:pt idx="205" formatCode="0.000">
                  <c:v>883.97790055248618</c:v>
                </c:pt>
                <c:pt idx="206" formatCode="0.000">
                  <c:v>939.22651933701661</c:v>
                </c:pt>
                <c:pt idx="207" formatCode="0.000">
                  <c:v>994.47513812154693</c:v>
                </c:pt>
                <c:pt idx="208" formatCode="0.000">
                  <c:v>1000</c:v>
                </c:pt>
              </c:numCache>
            </c:numRef>
          </c:xVal>
          <c:yVal>
            <c:numRef>
              <c:f>srim181Ta_Al!$F$20:$F$228</c:f>
              <c:numCache>
                <c:formatCode>0.000E+00</c:formatCode>
                <c:ptCount val="209"/>
                <c:pt idx="0">
                  <c:v>2.7589999999999999</c:v>
                </c:pt>
                <c:pt idx="1">
                  <c:v>2.9249999999999998</c:v>
                </c:pt>
                <c:pt idx="2">
                  <c:v>3.08</c:v>
                </c:pt>
                <c:pt idx="3">
                  <c:v>3.226</c:v>
                </c:pt>
                <c:pt idx="4">
                  <c:v>3.363</c:v>
                </c:pt>
                <c:pt idx="5">
                  <c:v>3.4929999999999999</c:v>
                </c:pt>
                <c:pt idx="6">
                  <c:v>3.617</c:v>
                </c:pt>
                <c:pt idx="7">
                  <c:v>3.7349999999999999</c:v>
                </c:pt>
                <c:pt idx="8">
                  <c:v>3.847</c:v>
                </c:pt>
                <c:pt idx="9">
                  <c:v>4.0590000000000002</c:v>
                </c:pt>
                <c:pt idx="10">
                  <c:v>4.2539999999999996</c:v>
                </c:pt>
                <c:pt idx="11">
                  <c:v>4.4370000000000003</c:v>
                </c:pt>
                <c:pt idx="12">
                  <c:v>4.6070000000000002</c:v>
                </c:pt>
                <c:pt idx="13">
                  <c:v>4.7670000000000003</c:v>
                </c:pt>
                <c:pt idx="14">
                  <c:v>4.9189999999999996</c:v>
                </c:pt>
                <c:pt idx="15">
                  <c:v>5.1980000000000004</c:v>
                </c:pt>
                <c:pt idx="16">
                  <c:v>5.452</c:v>
                </c:pt>
                <c:pt idx="17">
                  <c:v>5.6840000000000002</c:v>
                </c:pt>
                <c:pt idx="18">
                  <c:v>5.8979999999999997</c:v>
                </c:pt>
                <c:pt idx="19">
                  <c:v>6.0970000000000004</c:v>
                </c:pt>
                <c:pt idx="20">
                  <c:v>6.282</c:v>
                </c:pt>
                <c:pt idx="21">
                  <c:v>6.4560000000000004</c:v>
                </c:pt>
                <c:pt idx="22">
                  <c:v>6.6189999999999998</c:v>
                </c:pt>
                <c:pt idx="23">
                  <c:v>6.7729999999999997</c:v>
                </c:pt>
                <c:pt idx="24">
                  <c:v>6.9180000000000001</c:v>
                </c:pt>
                <c:pt idx="25">
                  <c:v>7.056</c:v>
                </c:pt>
                <c:pt idx="26">
                  <c:v>7.3120000000000003</c:v>
                </c:pt>
                <c:pt idx="27">
                  <c:v>7.6</c:v>
                </c:pt>
                <c:pt idx="28">
                  <c:v>7.859</c:v>
                </c:pt>
                <c:pt idx="29">
                  <c:v>8.0939999999999994</c:v>
                </c:pt>
                <c:pt idx="30">
                  <c:v>8.3079999999999998</c:v>
                </c:pt>
                <c:pt idx="31">
                  <c:v>8.5050000000000008</c:v>
                </c:pt>
                <c:pt idx="32">
                  <c:v>8.6869999999999994</c:v>
                </c:pt>
                <c:pt idx="33">
                  <c:v>8.8550000000000004</c:v>
                </c:pt>
                <c:pt idx="34">
                  <c:v>9.0120000000000005</c:v>
                </c:pt>
                <c:pt idx="35">
                  <c:v>9.2949999999999999</c:v>
                </c:pt>
                <c:pt idx="36">
                  <c:v>9.5440000000000005</c:v>
                </c:pt>
                <c:pt idx="37">
                  <c:v>9.7650000000000006</c:v>
                </c:pt>
                <c:pt idx="38">
                  <c:v>9.9640000000000004</c:v>
                </c:pt>
                <c:pt idx="39">
                  <c:v>10.14</c:v>
                </c:pt>
                <c:pt idx="40">
                  <c:v>10.3</c:v>
                </c:pt>
                <c:pt idx="41">
                  <c:v>10.59</c:v>
                </c:pt>
                <c:pt idx="42">
                  <c:v>10.82</c:v>
                </c:pt>
                <c:pt idx="43">
                  <c:v>11.03</c:v>
                </c:pt>
                <c:pt idx="44">
                  <c:v>11.2</c:v>
                </c:pt>
                <c:pt idx="45">
                  <c:v>11.35</c:v>
                </c:pt>
                <c:pt idx="46">
                  <c:v>11.48</c:v>
                </c:pt>
                <c:pt idx="47">
                  <c:v>11.59</c:v>
                </c:pt>
                <c:pt idx="48">
                  <c:v>11.69</c:v>
                </c:pt>
                <c:pt idx="49">
                  <c:v>11.77</c:v>
                </c:pt>
                <c:pt idx="50">
                  <c:v>11.85</c:v>
                </c:pt>
                <c:pt idx="51">
                  <c:v>11.91</c:v>
                </c:pt>
                <c:pt idx="52">
                  <c:v>12.02</c:v>
                </c:pt>
                <c:pt idx="53">
                  <c:v>12.12</c:v>
                </c:pt>
                <c:pt idx="54">
                  <c:v>12.19</c:v>
                </c:pt>
                <c:pt idx="55">
                  <c:v>12.23</c:v>
                </c:pt>
                <c:pt idx="56">
                  <c:v>12.25</c:v>
                </c:pt>
                <c:pt idx="57">
                  <c:v>12.26</c:v>
                </c:pt>
                <c:pt idx="58">
                  <c:v>12.26</c:v>
                </c:pt>
                <c:pt idx="59">
                  <c:v>12.25</c:v>
                </c:pt>
                <c:pt idx="60">
                  <c:v>12.22</c:v>
                </c:pt>
                <c:pt idx="61">
                  <c:v>12.16</c:v>
                </c:pt>
                <c:pt idx="62">
                  <c:v>12.08</c:v>
                </c:pt>
                <c:pt idx="63">
                  <c:v>11.99</c:v>
                </c:pt>
                <c:pt idx="64">
                  <c:v>11.88</c:v>
                </c:pt>
                <c:pt idx="65">
                  <c:v>11.78</c:v>
                </c:pt>
                <c:pt idx="66">
                  <c:v>11.66</c:v>
                </c:pt>
                <c:pt idx="67">
                  <c:v>11.43</c:v>
                </c:pt>
                <c:pt idx="68">
                  <c:v>11.2</c:v>
                </c:pt>
                <c:pt idx="69">
                  <c:v>10.97</c:v>
                </c:pt>
                <c:pt idx="70">
                  <c:v>10.74</c:v>
                </c:pt>
                <c:pt idx="71">
                  <c:v>10.52</c:v>
                </c:pt>
                <c:pt idx="72">
                  <c:v>10.31</c:v>
                </c:pt>
                <c:pt idx="73">
                  <c:v>10.11</c:v>
                </c:pt>
                <c:pt idx="74">
                  <c:v>9.9139999999999997</c:v>
                </c:pt>
                <c:pt idx="75">
                  <c:v>9.7260000000000009</c:v>
                </c:pt>
                <c:pt idx="76">
                  <c:v>9.5449999999999999</c:v>
                </c:pt>
                <c:pt idx="77">
                  <c:v>9.3719999999999999</c:v>
                </c:pt>
                <c:pt idx="78">
                  <c:v>9.0449999999999999</c:v>
                </c:pt>
                <c:pt idx="79">
                  <c:v>8.6709999999999994</c:v>
                </c:pt>
                <c:pt idx="80">
                  <c:v>8.3309999999999995</c:v>
                </c:pt>
                <c:pt idx="81">
                  <c:v>8.02</c:v>
                </c:pt>
                <c:pt idx="82">
                  <c:v>7.7350000000000003</c:v>
                </c:pt>
                <c:pt idx="83">
                  <c:v>7.4740000000000002</c:v>
                </c:pt>
                <c:pt idx="84">
                  <c:v>7.2320000000000002</c:v>
                </c:pt>
                <c:pt idx="85">
                  <c:v>7.008</c:v>
                </c:pt>
                <c:pt idx="86">
                  <c:v>6.8</c:v>
                </c:pt>
                <c:pt idx="87">
                  <c:v>6.4240000000000004</c:v>
                </c:pt>
                <c:pt idx="88">
                  <c:v>6.0940000000000003</c:v>
                </c:pt>
                <c:pt idx="89">
                  <c:v>5.8019999999999996</c:v>
                </c:pt>
                <c:pt idx="90">
                  <c:v>5.5410000000000004</c:v>
                </c:pt>
                <c:pt idx="91">
                  <c:v>5.306</c:v>
                </c:pt>
                <c:pt idx="92">
                  <c:v>5.093</c:v>
                </c:pt>
                <c:pt idx="93">
                  <c:v>4.7220000000000004</c:v>
                </c:pt>
                <c:pt idx="94">
                  <c:v>4.4089999999999998</c:v>
                </c:pt>
                <c:pt idx="95">
                  <c:v>4.1399999999999997</c:v>
                </c:pt>
                <c:pt idx="96">
                  <c:v>3.907</c:v>
                </c:pt>
                <c:pt idx="97">
                  <c:v>3.702</c:v>
                </c:pt>
                <c:pt idx="98">
                  <c:v>3.5209999999999999</c:v>
                </c:pt>
                <c:pt idx="99">
                  <c:v>3.3580000000000001</c:v>
                </c:pt>
                <c:pt idx="100">
                  <c:v>3.2130000000000001</c:v>
                </c:pt>
                <c:pt idx="101">
                  <c:v>3.08</c:v>
                </c:pt>
                <c:pt idx="102">
                  <c:v>2.96</c:v>
                </c:pt>
                <c:pt idx="103">
                  <c:v>2.85</c:v>
                </c:pt>
                <c:pt idx="104">
                  <c:v>2.6560000000000001</c:v>
                </c:pt>
                <c:pt idx="105">
                  <c:v>2.4510000000000001</c:v>
                </c:pt>
                <c:pt idx="106">
                  <c:v>2.2799999999999998</c:v>
                </c:pt>
                <c:pt idx="107">
                  <c:v>2.133</c:v>
                </c:pt>
                <c:pt idx="108">
                  <c:v>2.0059999999999998</c:v>
                </c:pt>
                <c:pt idx="109">
                  <c:v>1.895</c:v>
                </c:pt>
                <c:pt idx="110">
                  <c:v>1.7969999999999999</c:v>
                </c:pt>
                <c:pt idx="111">
                  <c:v>1.7090000000000001</c:v>
                </c:pt>
                <c:pt idx="112">
                  <c:v>1.631</c:v>
                </c:pt>
                <c:pt idx="113">
                  <c:v>1.496</c:v>
                </c:pt>
                <c:pt idx="114">
                  <c:v>1.3839999999999999</c:v>
                </c:pt>
                <c:pt idx="115">
                  <c:v>1.2889999999999999</c:v>
                </c:pt>
                <c:pt idx="116">
                  <c:v>1.2070000000000001</c:v>
                </c:pt>
                <c:pt idx="117">
                  <c:v>1.1359999999999999</c:v>
                </c:pt>
                <c:pt idx="118">
                  <c:v>1.0740000000000001</c:v>
                </c:pt>
                <c:pt idx="119">
                  <c:v>0.96960000000000002</c:v>
                </c:pt>
                <c:pt idx="120">
                  <c:v>0.88529999999999998</c:v>
                </c:pt>
                <c:pt idx="121">
                  <c:v>0.81559999999999999</c:v>
                </c:pt>
                <c:pt idx="122">
                  <c:v>0.75690000000000002</c:v>
                </c:pt>
                <c:pt idx="123">
                  <c:v>0.70679999999999998</c:v>
                </c:pt>
                <c:pt idx="124">
                  <c:v>0.66349999999999998</c:v>
                </c:pt>
                <c:pt idx="125">
                  <c:v>0.62560000000000004</c:v>
                </c:pt>
                <c:pt idx="126">
                  <c:v>0.59209999999999996</c:v>
                </c:pt>
                <c:pt idx="127">
                  <c:v>0.56230000000000002</c:v>
                </c:pt>
                <c:pt idx="128">
                  <c:v>0.53559999999999997</c:v>
                </c:pt>
                <c:pt idx="129">
                  <c:v>0.51149999999999995</c:v>
                </c:pt>
                <c:pt idx="130">
                  <c:v>0.4698</c:v>
                </c:pt>
                <c:pt idx="131">
                  <c:v>0.42699999999999999</c:v>
                </c:pt>
                <c:pt idx="132">
                  <c:v>0.39179999999999998</c:v>
                </c:pt>
                <c:pt idx="133">
                  <c:v>0.3624</c:v>
                </c:pt>
                <c:pt idx="134">
                  <c:v>0.33739999999999998</c:v>
                </c:pt>
                <c:pt idx="135">
                  <c:v>0.31590000000000001</c:v>
                </c:pt>
                <c:pt idx="136">
                  <c:v>0.29709999999999998</c:v>
                </c:pt>
                <c:pt idx="137">
                  <c:v>0.28060000000000002</c:v>
                </c:pt>
                <c:pt idx="138">
                  <c:v>0.26590000000000003</c:v>
                </c:pt>
                <c:pt idx="139">
                  <c:v>0.24110000000000001</c:v>
                </c:pt>
                <c:pt idx="140">
                  <c:v>0.22070000000000001</c:v>
                </c:pt>
                <c:pt idx="141">
                  <c:v>0.20380000000000001</c:v>
                </c:pt>
                <c:pt idx="142">
                  <c:v>0.18940000000000001</c:v>
                </c:pt>
                <c:pt idx="143">
                  <c:v>0.17699999999999999</c:v>
                </c:pt>
                <c:pt idx="144">
                  <c:v>0.16619999999999999</c:v>
                </c:pt>
                <c:pt idx="145">
                  <c:v>0.1484</c:v>
                </c:pt>
                <c:pt idx="146">
                  <c:v>0.1343</c:v>
                </c:pt>
                <c:pt idx="147">
                  <c:v>0.1227</c:v>
                </c:pt>
                <c:pt idx="148">
                  <c:v>0.11310000000000001</c:v>
                </c:pt>
                <c:pt idx="149">
                  <c:v>0.105</c:v>
                </c:pt>
                <c:pt idx="150">
                  <c:v>9.801E-2</c:v>
                </c:pt>
                <c:pt idx="151">
                  <c:v>9.1950000000000004E-2</c:v>
                </c:pt>
                <c:pt idx="152">
                  <c:v>8.6639999999999995E-2</c:v>
                </c:pt>
                <c:pt idx="153">
                  <c:v>8.1939999999999999E-2</c:v>
                </c:pt>
                <c:pt idx="154">
                  <c:v>7.7759999999999996E-2</c:v>
                </c:pt>
                <c:pt idx="155">
                  <c:v>7.3999999999999996E-2</c:v>
                </c:pt>
                <c:pt idx="156">
                  <c:v>6.7540000000000003E-2</c:v>
                </c:pt>
                <c:pt idx="157">
                  <c:v>6.0970000000000003E-2</c:v>
                </c:pt>
                <c:pt idx="158">
                  <c:v>5.5620000000000003E-2</c:v>
                </c:pt>
                <c:pt idx="159">
                  <c:v>5.1180000000000003E-2</c:v>
                </c:pt>
                <c:pt idx="160">
                  <c:v>4.743E-2</c:v>
                </c:pt>
                <c:pt idx="161">
                  <c:v>4.4220000000000002E-2</c:v>
                </c:pt>
                <c:pt idx="162">
                  <c:v>4.1439999999999998E-2</c:v>
                </c:pt>
                <c:pt idx="163">
                  <c:v>3.9E-2</c:v>
                </c:pt>
                <c:pt idx="164">
                  <c:v>3.6850000000000001E-2</c:v>
                </c:pt>
                <c:pt idx="165">
                  <c:v>3.322E-2</c:v>
                </c:pt>
                <c:pt idx="166">
                  <c:v>3.0269999999999998E-2</c:v>
                </c:pt>
                <c:pt idx="167">
                  <c:v>2.7830000000000001E-2</c:v>
                </c:pt>
                <c:pt idx="168">
                  <c:v>2.5760000000000002E-2</c:v>
                </c:pt>
                <c:pt idx="169">
                  <c:v>2.4E-2</c:v>
                </c:pt>
                <c:pt idx="170">
                  <c:v>2.247E-2</c:v>
                </c:pt>
                <c:pt idx="171">
                  <c:v>1.9959999999999999E-2</c:v>
                </c:pt>
                <c:pt idx="172">
                  <c:v>1.797E-2</c:v>
                </c:pt>
                <c:pt idx="173">
                  <c:v>1.636E-2</c:v>
                </c:pt>
                <c:pt idx="174">
                  <c:v>1.503E-2</c:v>
                </c:pt>
                <c:pt idx="175">
                  <c:v>1.3899999999999999E-2</c:v>
                </c:pt>
                <c:pt idx="176">
                  <c:v>1.294E-2</c:v>
                </c:pt>
                <c:pt idx="177">
                  <c:v>1.2109999999999999E-2</c:v>
                </c:pt>
                <c:pt idx="178">
                  <c:v>1.1390000000000001E-2</c:v>
                </c:pt>
                <c:pt idx="179">
                  <c:v>1.0749999999999999E-2</c:v>
                </c:pt>
                <c:pt idx="180">
                  <c:v>1.018E-2</c:v>
                </c:pt>
                <c:pt idx="181">
                  <c:v>9.6679999999999995E-3</c:v>
                </c:pt>
                <c:pt idx="182">
                  <c:v>8.7939999999999997E-3</c:v>
                </c:pt>
                <c:pt idx="183">
                  <c:v>7.9089999999999994E-3</c:v>
                </c:pt>
                <c:pt idx="184">
                  <c:v>7.1929999999999997E-3</c:v>
                </c:pt>
                <c:pt idx="185">
                  <c:v>6.6E-3</c:v>
                </c:pt>
                <c:pt idx="186">
                  <c:v>6.1009999999999997E-3</c:v>
                </c:pt>
                <c:pt idx="187">
                  <c:v>5.6759999999999996E-3</c:v>
                </c:pt>
                <c:pt idx="188">
                  <c:v>5.3080000000000002E-3</c:v>
                </c:pt>
                <c:pt idx="189">
                  <c:v>4.986E-3</c:v>
                </c:pt>
                <c:pt idx="190">
                  <c:v>4.7029999999999997E-3</c:v>
                </c:pt>
                <c:pt idx="191">
                  <c:v>4.2269999999999999E-3</c:v>
                </c:pt>
                <c:pt idx="192">
                  <c:v>3.8409999999999998E-3</c:v>
                </c:pt>
                <c:pt idx="193">
                  <c:v>3.5230000000000001E-3</c:v>
                </c:pt>
                <c:pt idx="194">
                  <c:v>3.2550000000000001E-3</c:v>
                </c:pt>
                <c:pt idx="195">
                  <c:v>3.026E-3</c:v>
                </c:pt>
                <c:pt idx="196">
                  <c:v>2.8279999999999998E-3</c:v>
                </c:pt>
                <c:pt idx="197">
                  <c:v>2.5040000000000001E-3</c:v>
                </c:pt>
                <c:pt idx="198">
                  <c:v>2.2490000000000001E-3</c:v>
                </c:pt>
                <c:pt idx="199">
                  <c:v>2.0430000000000001E-3</c:v>
                </c:pt>
                <c:pt idx="200">
                  <c:v>1.872E-3</c:v>
                </c:pt>
                <c:pt idx="201">
                  <c:v>1.7290000000000001E-3</c:v>
                </c:pt>
                <c:pt idx="202">
                  <c:v>1.6069999999999999E-3</c:v>
                </c:pt>
                <c:pt idx="203">
                  <c:v>1.5009999999999999E-3</c:v>
                </c:pt>
                <c:pt idx="204">
                  <c:v>1.4090000000000001E-3</c:v>
                </c:pt>
                <c:pt idx="205">
                  <c:v>1.328E-3</c:v>
                </c:pt>
                <c:pt idx="206">
                  <c:v>1.2570000000000001E-3</c:v>
                </c:pt>
                <c:pt idx="207">
                  <c:v>1.1919999999999999E-3</c:v>
                </c:pt>
                <c:pt idx="208">
                  <c:v>1.186E-3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0B6C-448F-9E8A-A5FDD2A7A4E0}"/>
            </c:ext>
          </c:extLst>
        </c:ser>
        <c:ser>
          <c:idx val="2"/>
          <c:order val="2"/>
          <c:tx>
            <c:v>dE/dxTot</c:v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xVal>
            <c:numRef>
              <c:f>srim181Ta_Al!$D$20:$D$228</c:f>
              <c:numCache>
                <c:formatCode>0.00000</c:formatCode>
                <c:ptCount val="209"/>
                <c:pt idx="0">
                  <c:v>1.1049723756906078E-5</c:v>
                </c:pt>
                <c:pt idx="1">
                  <c:v>1.2430939226519336E-5</c:v>
                </c:pt>
                <c:pt idx="2">
                  <c:v>1.3812154696132597E-5</c:v>
                </c:pt>
                <c:pt idx="3">
                  <c:v>1.5193370165745856E-5</c:v>
                </c:pt>
                <c:pt idx="4">
                  <c:v>1.6574585635359117E-5</c:v>
                </c:pt>
                <c:pt idx="5">
                  <c:v>1.7955801104972374E-5</c:v>
                </c:pt>
                <c:pt idx="6">
                  <c:v>1.9337016574585635E-5</c:v>
                </c:pt>
                <c:pt idx="7">
                  <c:v>2.0718232044198896E-5</c:v>
                </c:pt>
                <c:pt idx="8">
                  <c:v>2.2099447513812157E-5</c:v>
                </c:pt>
                <c:pt idx="9">
                  <c:v>2.4861878453038672E-5</c:v>
                </c:pt>
                <c:pt idx="10">
                  <c:v>2.7624309392265193E-5</c:v>
                </c:pt>
                <c:pt idx="11">
                  <c:v>3.0386740331491712E-5</c:v>
                </c:pt>
                <c:pt idx="12">
                  <c:v>3.3149171270718233E-5</c:v>
                </c:pt>
                <c:pt idx="13">
                  <c:v>3.5911602209944748E-5</c:v>
                </c:pt>
                <c:pt idx="14">
                  <c:v>3.867403314917127E-5</c:v>
                </c:pt>
                <c:pt idx="15">
                  <c:v>4.4198895027624314E-5</c:v>
                </c:pt>
                <c:pt idx="16">
                  <c:v>4.9723756906077343E-5</c:v>
                </c:pt>
                <c:pt idx="17">
                  <c:v>5.5248618784530387E-5</c:v>
                </c:pt>
                <c:pt idx="18">
                  <c:v>6.0773480662983424E-5</c:v>
                </c:pt>
                <c:pt idx="19">
                  <c:v>6.6298342541436467E-5</c:v>
                </c:pt>
                <c:pt idx="20">
                  <c:v>7.1823204419889497E-5</c:v>
                </c:pt>
                <c:pt idx="21">
                  <c:v>7.734806629834254E-5</c:v>
                </c:pt>
                <c:pt idx="22">
                  <c:v>8.2872928176795584E-5</c:v>
                </c:pt>
                <c:pt idx="23">
                  <c:v>8.8397790055248627E-5</c:v>
                </c:pt>
                <c:pt idx="24">
                  <c:v>9.3922651933701671E-5</c:v>
                </c:pt>
                <c:pt idx="25">
                  <c:v>9.9447513812154687E-5</c:v>
                </c:pt>
                <c:pt idx="26">
                  <c:v>1.1049723756906077E-4</c:v>
                </c:pt>
                <c:pt idx="27">
                  <c:v>1.2430939226519336E-4</c:v>
                </c:pt>
                <c:pt idx="28">
                  <c:v>1.3812154696132598E-4</c:v>
                </c:pt>
                <c:pt idx="29">
                  <c:v>1.5193370165745857E-4</c:v>
                </c:pt>
                <c:pt idx="30">
                  <c:v>1.6574585635359117E-4</c:v>
                </c:pt>
                <c:pt idx="31">
                  <c:v>1.7955801104972376E-4</c:v>
                </c:pt>
                <c:pt idx="32">
                  <c:v>1.9337016574585638E-4</c:v>
                </c:pt>
                <c:pt idx="33">
                  <c:v>2.0718232044198895E-4</c:v>
                </c:pt>
                <c:pt idx="34">
                  <c:v>2.2099447513812155E-4</c:v>
                </c:pt>
                <c:pt idx="35">
                  <c:v>2.4861878453038671E-4</c:v>
                </c:pt>
                <c:pt idx="36">
                  <c:v>2.7624309392265195E-4</c:v>
                </c:pt>
                <c:pt idx="37">
                  <c:v>3.0386740331491714E-4</c:v>
                </c:pt>
                <c:pt idx="38">
                  <c:v>3.3149171270718233E-4</c:v>
                </c:pt>
                <c:pt idx="39">
                  <c:v>3.5911602209944752E-4</c:v>
                </c:pt>
                <c:pt idx="40">
                  <c:v>3.8674033149171277E-4</c:v>
                </c:pt>
                <c:pt idx="41">
                  <c:v>4.419889502762431E-4</c:v>
                </c:pt>
                <c:pt idx="42">
                  <c:v>4.9723756906077342E-4</c:v>
                </c:pt>
                <c:pt idx="43">
                  <c:v>5.5248618784530391E-4</c:v>
                </c:pt>
                <c:pt idx="44">
                  <c:v>6.0773480662983429E-4</c:v>
                </c:pt>
                <c:pt idx="45">
                  <c:v>6.6298342541436467E-4</c:v>
                </c:pt>
                <c:pt idx="46">
                  <c:v>7.1823204419889505E-4</c:v>
                </c:pt>
                <c:pt idx="47">
                  <c:v>7.7348066298342554E-4</c:v>
                </c:pt>
                <c:pt idx="48">
                  <c:v>8.2872928176795581E-4</c:v>
                </c:pt>
                <c:pt idx="49">
                  <c:v>8.8397790055248619E-4</c:v>
                </c:pt>
                <c:pt idx="50">
                  <c:v>9.3922651933701668E-4</c:v>
                </c:pt>
                <c:pt idx="51">
                  <c:v>9.9447513812154684E-4</c:v>
                </c:pt>
                <c:pt idx="52">
                  <c:v>1.1049723756906078E-3</c:v>
                </c:pt>
                <c:pt idx="53">
                  <c:v>1.2430939226519338E-3</c:v>
                </c:pt>
                <c:pt idx="54">
                  <c:v>1.3812154696132596E-3</c:v>
                </c:pt>
                <c:pt idx="55">
                  <c:v>1.5193370165745858E-3</c:v>
                </c:pt>
                <c:pt idx="56">
                  <c:v>1.6574585635359116E-3</c:v>
                </c:pt>
                <c:pt idx="57">
                  <c:v>1.7955801104972376E-3</c:v>
                </c:pt>
                <c:pt idx="58">
                  <c:v>1.9337016574585634E-3</c:v>
                </c:pt>
                <c:pt idx="59">
                  <c:v>2.0718232044198894E-3</c:v>
                </c:pt>
                <c:pt idx="60">
                  <c:v>2.2099447513812156E-3</c:v>
                </c:pt>
                <c:pt idx="61">
                  <c:v>2.4861878453038676E-3</c:v>
                </c:pt>
                <c:pt idx="62">
                  <c:v>2.7624309392265192E-3</c:v>
                </c:pt>
                <c:pt idx="63">
                  <c:v>3.0386740331491717E-3</c:v>
                </c:pt>
                <c:pt idx="64">
                  <c:v>3.3149171270718232E-3</c:v>
                </c:pt>
                <c:pt idx="65">
                  <c:v>3.5911602209944752E-3</c:v>
                </c:pt>
                <c:pt idx="66">
                  <c:v>3.8674033149171268E-3</c:v>
                </c:pt>
                <c:pt idx="67">
                  <c:v>4.4198895027624313E-3</c:v>
                </c:pt>
                <c:pt idx="68">
                  <c:v>4.9723756906077353E-3</c:v>
                </c:pt>
                <c:pt idx="69" formatCode="0.000">
                  <c:v>5.5248618784530384E-3</c:v>
                </c:pt>
                <c:pt idx="70" formatCode="0.000">
                  <c:v>6.0773480662983433E-3</c:v>
                </c:pt>
                <c:pt idx="71" formatCode="0.000">
                  <c:v>6.6298342541436465E-3</c:v>
                </c:pt>
                <c:pt idx="72" formatCode="0.000">
                  <c:v>7.1823204419889505E-3</c:v>
                </c:pt>
                <c:pt idx="73" formatCode="0.000">
                  <c:v>7.7348066298342536E-3</c:v>
                </c:pt>
                <c:pt idx="74" formatCode="0.000">
                  <c:v>8.2872928176795577E-3</c:v>
                </c:pt>
                <c:pt idx="75" formatCode="0.000">
                  <c:v>8.8397790055248626E-3</c:v>
                </c:pt>
                <c:pt idx="76" formatCode="0.000">
                  <c:v>9.3922651933701657E-3</c:v>
                </c:pt>
                <c:pt idx="77" formatCode="0.000">
                  <c:v>9.9447513812154706E-3</c:v>
                </c:pt>
                <c:pt idx="78" formatCode="0.000">
                  <c:v>1.1049723756906077E-2</c:v>
                </c:pt>
                <c:pt idx="79" formatCode="0.000">
                  <c:v>1.2430939226519336E-2</c:v>
                </c:pt>
                <c:pt idx="80" formatCode="0.000">
                  <c:v>1.3812154696132596E-2</c:v>
                </c:pt>
                <c:pt idx="81" formatCode="0.000">
                  <c:v>1.5193370165745856E-2</c:v>
                </c:pt>
                <c:pt idx="82" formatCode="0.000">
                  <c:v>1.6574585635359115E-2</c:v>
                </c:pt>
                <c:pt idx="83" formatCode="0.000">
                  <c:v>1.7955801104972375E-2</c:v>
                </c:pt>
                <c:pt idx="84" formatCode="0.000">
                  <c:v>1.9337016574585635E-2</c:v>
                </c:pt>
                <c:pt idx="85" formatCode="0.000">
                  <c:v>2.0718232044198894E-2</c:v>
                </c:pt>
                <c:pt idx="86" formatCode="0.000">
                  <c:v>2.2099447513812154E-2</c:v>
                </c:pt>
                <c:pt idx="87" formatCode="0.000">
                  <c:v>2.4861878453038673E-2</c:v>
                </c:pt>
                <c:pt idx="88" formatCode="0.000">
                  <c:v>2.7624309392265192E-2</c:v>
                </c:pt>
                <c:pt idx="89" formatCode="0.000">
                  <c:v>3.0386740331491711E-2</c:v>
                </c:pt>
                <c:pt idx="90" formatCode="0.000">
                  <c:v>3.3149171270718231E-2</c:v>
                </c:pt>
                <c:pt idx="91" formatCode="0.000">
                  <c:v>3.591160220994475E-2</c:v>
                </c:pt>
                <c:pt idx="92" formatCode="0.000">
                  <c:v>3.8674033149171269E-2</c:v>
                </c:pt>
                <c:pt idx="93" formatCode="0.000">
                  <c:v>4.4198895027624308E-2</c:v>
                </c:pt>
                <c:pt idx="94" formatCode="0.000">
                  <c:v>4.9723756906077346E-2</c:v>
                </c:pt>
                <c:pt idx="95" formatCode="0.000">
                  <c:v>5.5248618784530384E-2</c:v>
                </c:pt>
                <c:pt idx="96" formatCode="0.000">
                  <c:v>6.0773480662983423E-2</c:v>
                </c:pt>
                <c:pt idx="97" formatCode="0.000">
                  <c:v>6.6298342541436461E-2</c:v>
                </c:pt>
                <c:pt idx="98" formatCode="0.000">
                  <c:v>7.18232044198895E-2</c:v>
                </c:pt>
                <c:pt idx="99" formatCode="0.000">
                  <c:v>7.7348066298342538E-2</c:v>
                </c:pt>
                <c:pt idx="100" formatCode="0.000">
                  <c:v>8.2872928176795577E-2</c:v>
                </c:pt>
                <c:pt idx="101" formatCode="0.000">
                  <c:v>8.8397790055248615E-2</c:v>
                </c:pt>
                <c:pt idx="102" formatCode="0.000">
                  <c:v>9.3922651933701654E-2</c:v>
                </c:pt>
                <c:pt idx="103" formatCode="0.000">
                  <c:v>9.9447513812154692E-2</c:v>
                </c:pt>
                <c:pt idx="104" formatCode="0.000">
                  <c:v>0.11049723756906077</c:v>
                </c:pt>
                <c:pt idx="105" formatCode="0.000">
                  <c:v>0.12430939226519337</c:v>
                </c:pt>
                <c:pt idx="106" formatCode="0.000">
                  <c:v>0.13812154696132597</c:v>
                </c:pt>
                <c:pt idx="107" formatCode="0.000">
                  <c:v>0.15193370165745856</c:v>
                </c:pt>
                <c:pt idx="108" formatCode="0.000">
                  <c:v>0.16574585635359115</c:v>
                </c:pt>
                <c:pt idx="109" formatCode="0.000">
                  <c:v>0.17955801104972377</c:v>
                </c:pt>
                <c:pt idx="110" formatCode="0.000">
                  <c:v>0.19337016574585636</c:v>
                </c:pt>
                <c:pt idx="111" formatCode="0.000">
                  <c:v>0.20718232044198895</c:v>
                </c:pt>
                <c:pt idx="112" formatCode="0.000">
                  <c:v>0.22099447513812154</c:v>
                </c:pt>
                <c:pt idx="113" formatCode="0.000">
                  <c:v>0.24861878453038674</c:v>
                </c:pt>
                <c:pt idx="114" formatCode="0.000">
                  <c:v>0.27624309392265195</c:v>
                </c:pt>
                <c:pt idx="115" formatCode="0.000">
                  <c:v>0.30386740331491713</c:v>
                </c:pt>
                <c:pt idx="116" formatCode="0.000">
                  <c:v>0.33149171270718231</c:v>
                </c:pt>
                <c:pt idx="117" formatCode="0.000">
                  <c:v>0.35911602209944754</c:v>
                </c:pt>
                <c:pt idx="118" formatCode="0.000">
                  <c:v>0.38674033149171272</c:v>
                </c:pt>
                <c:pt idx="119" formatCode="0.000">
                  <c:v>0.44198895027624308</c:v>
                </c:pt>
                <c:pt idx="120" formatCode="0.000">
                  <c:v>0.49723756906077349</c:v>
                </c:pt>
                <c:pt idx="121" formatCode="0.000">
                  <c:v>0.5524861878453039</c:v>
                </c:pt>
                <c:pt idx="122" formatCode="0.000">
                  <c:v>0.60773480662983426</c:v>
                </c:pt>
                <c:pt idx="123" formatCode="0.000">
                  <c:v>0.66298342541436461</c:v>
                </c:pt>
                <c:pt idx="124" formatCode="0.000">
                  <c:v>0.71823204419889508</c:v>
                </c:pt>
                <c:pt idx="125" formatCode="0.000">
                  <c:v>0.77348066298342544</c:v>
                </c:pt>
                <c:pt idx="126" formatCode="0.000">
                  <c:v>0.82872928176795579</c:v>
                </c:pt>
                <c:pt idx="127" formatCode="0.000">
                  <c:v>0.88397790055248615</c:v>
                </c:pt>
                <c:pt idx="128" formatCode="0.000">
                  <c:v>0.93922651933701662</c:v>
                </c:pt>
                <c:pt idx="129" formatCode="0.000">
                  <c:v>0.99447513812154698</c:v>
                </c:pt>
                <c:pt idx="130" formatCode="0.000">
                  <c:v>1.1049723756906078</c:v>
                </c:pt>
                <c:pt idx="131" formatCode="0.000">
                  <c:v>1.2430939226519337</c:v>
                </c:pt>
                <c:pt idx="132" formatCode="0.000">
                  <c:v>1.3812154696132597</c:v>
                </c:pt>
                <c:pt idx="133" formatCode="0.000">
                  <c:v>1.5193370165745856</c:v>
                </c:pt>
                <c:pt idx="134" formatCode="0.000">
                  <c:v>1.6574585635359116</c:v>
                </c:pt>
                <c:pt idx="135" formatCode="0.000">
                  <c:v>1.7955801104972375</c:v>
                </c:pt>
                <c:pt idx="136" formatCode="0.000">
                  <c:v>1.9337016574585635</c:v>
                </c:pt>
                <c:pt idx="137" formatCode="0.000">
                  <c:v>2.0718232044198897</c:v>
                </c:pt>
                <c:pt idx="138" formatCode="0.000">
                  <c:v>2.2099447513812156</c:v>
                </c:pt>
                <c:pt idx="139" formatCode="0.000">
                  <c:v>2.4861878453038675</c:v>
                </c:pt>
                <c:pt idx="140" formatCode="0.000">
                  <c:v>2.7624309392265194</c:v>
                </c:pt>
                <c:pt idx="141" formatCode="0.000">
                  <c:v>3.0386740331491713</c:v>
                </c:pt>
                <c:pt idx="142" formatCode="0.000">
                  <c:v>3.3149171270718232</c:v>
                </c:pt>
                <c:pt idx="143" formatCode="0.000">
                  <c:v>3.5911602209944751</c:v>
                </c:pt>
                <c:pt idx="144" formatCode="0.000">
                  <c:v>3.867403314917127</c:v>
                </c:pt>
                <c:pt idx="145" formatCode="0.000">
                  <c:v>4.4198895027624312</c:v>
                </c:pt>
                <c:pt idx="146" formatCode="0.000">
                  <c:v>4.972375690607735</c:v>
                </c:pt>
                <c:pt idx="147" formatCode="0.000">
                  <c:v>5.5248618784530388</c:v>
                </c:pt>
                <c:pt idx="148" formatCode="0.000">
                  <c:v>6.0773480662983426</c:v>
                </c:pt>
                <c:pt idx="149" formatCode="0.000">
                  <c:v>6.6298342541436464</c:v>
                </c:pt>
                <c:pt idx="150" formatCode="0.000">
                  <c:v>7.1823204419889501</c:v>
                </c:pt>
                <c:pt idx="151" formatCode="0.000">
                  <c:v>7.7348066298342539</c:v>
                </c:pt>
                <c:pt idx="152" formatCode="0.000">
                  <c:v>8.2872928176795586</c:v>
                </c:pt>
                <c:pt idx="153" formatCode="0.000">
                  <c:v>8.8397790055248624</c:v>
                </c:pt>
                <c:pt idx="154" formatCode="0.000">
                  <c:v>9.3922651933701662</c:v>
                </c:pt>
                <c:pt idx="155" formatCode="0.000">
                  <c:v>9.94475138121547</c:v>
                </c:pt>
                <c:pt idx="156" formatCode="0.000">
                  <c:v>11.049723756906078</c:v>
                </c:pt>
                <c:pt idx="157" formatCode="0.000">
                  <c:v>12.430939226519337</c:v>
                </c:pt>
                <c:pt idx="158" formatCode="0.000">
                  <c:v>13.812154696132596</c:v>
                </c:pt>
                <c:pt idx="159" formatCode="0.000">
                  <c:v>15.193370165745856</c:v>
                </c:pt>
                <c:pt idx="160" formatCode="0.000">
                  <c:v>16.574585635359117</c:v>
                </c:pt>
                <c:pt idx="161" formatCode="0.000">
                  <c:v>17.955801104972377</c:v>
                </c:pt>
                <c:pt idx="162" formatCode="0.000">
                  <c:v>19.337016574585636</c:v>
                </c:pt>
                <c:pt idx="163" formatCode="0.000">
                  <c:v>20.718232044198896</c:v>
                </c:pt>
                <c:pt idx="164" formatCode="0.000">
                  <c:v>22.099447513812155</c:v>
                </c:pt>
                <c:pt idx="165" formatCode="0.000">
                  <c:v>24.861878453038674</c:v>
                </c:pt>
                <c:pt idx="166" formatCode="0.000">
                  <c:v>27.624309392265193</c:v>
                </c:pt>
                <c:pt idx="167" formatCode="0.000">
                  <c:v>30.386740331491712</c:v>
                </c:pt>
                <c:pt idx="168" formatCode="0.000">
                  <c:v>33.149171270718234</c:v>
                </c:pt>
                <c:pt idx="169" formatCode="0.000">
                  <c:v>35.911602209944753</c:v>
                </c:pt>
                <c:pt idx="170" formatCode="0.000">
                  <c:v>38.674033149171272</c:v>
                </c:pt>
                <c:pt idx="171" formatCode="0.000">
                  <c:v>44.19889502762431</c:v>
                </c:pt>
                <c:pt idx="172" formatCode="0.000">
                  <c:v>49.723756906077348</c:v>
                </c:pt>
                <c:pt idx="173" formatCode="0.000">
                  <c:v>55.248618784530386</c:v>
                </c:pt>
                <c:pt idx="174" formatCode="0.000">
                  <c:v>60.773480662983424</c:v>
                </c:pt>
                <c:pt idx="175" formatCode="0.000">
                  <c:v>66.298342541436469</c:v>
                </c:pt>
                <c:pt idx="176" formatCode="0.000">
                  <c:v>71.823204419889507</c:v>
                </c:pt>
                <c:pt idx="177" formatCode="0.000">
                  <c:v>77.348066298342545</c:v>
                </c:pt>
                <c:pt idx="178" formatCode="0.000">
                  <c:v>82.872928176795583</c:v>
                </c:pt>
                <c:pt idx="179" formatCode="0.000">
                  <c:v>88.39779005524862</c:v>
                </c:pt>
                <c:pt idx="180" formatCode="0.000">
                  <c:v>93.922651933701658</c:v>
                </c:pt>
                <c:pt idx="181" formatCode="0.000">
                  <c:v>99.447513812154696</c:v>
                </c:pt>
                <c:pt idx="182" formatCode="0.000">
                  <c:v>110.49723756906077</c:v>
                </c:pt>
                <c:pt idx="183" formatCode="0.000">
                  <c:v>124.30939226519337</c:v>
                </c:pt>
                <c:pt idx="184" formatCode="0.000">
                  <c:v>138.12154696132598</c:v>
                </c:pt>
                <c:pt idx="185" formatCode="0.000">
                  <c:v>151.93370165745856</c:v>
                </c:pt>
                <c:pt idx="186" formatCode="0.000">
                  <c:v>165.74585635359117</c:v>
                </c:pt>
                <c:pt idx="187" formatCode="0.000">
                  <c:v>179.55801104972375</c:v>
                </c:pt>
                <c:pt idx="188" formatCode="0.000">
                  <c:v>193.37016574585635</c:v>
                </c:pt>
                <c:pt idx="189" formatCode="0.000">
                  <c:v>207.18232044198896</c:v>
                </c:pt>
                <c:pt idx="190" formatCode="0.000">
                  <c:v>220.99447513812154</c:v>
                </c:pt>
                <c:pt idx="191" formatCode="0.000">
                  <c:v>248.61878453038673</c:v>
                </c:pt>
                <c:pt idx="192" formatCode="0.000">
                  <c:v>276.24309392265195</c:v>
                </c:pt>
                <c:pt idx="193" formatCode="0.000">
                  <c:v>303.86740331491711</c:v>
                </c:pt>
                <c:pt idx="194" formatCode="0.000">
                  <c:v>331.49171270718233</c:v>
                </c:pt>
                <c:pt idx="195" formatCode="0.000">
                  <c:v>359.11602209944749</c:v>
                </c:pt>
                <c:pt idx="196" formatCode="0.000">
                  <c:v>386.74033149171271</c:v>
                </c:pt>
                <c:pt idx="197" formatCode="0.000">
                  <c:v>441.98895027624309</c:v>
                </c:pt>
                <c:pt idx="198" formatCode="0.000">
                  <c:v>497.23756906077347</c:v>
                </c:pt>
                <c:pt idx="199" formatCode="0.000">
                  <c:v>552.4861878453039</c:v>
                </c:pt>
                <c:pt idx="200" formatCode="0.000">
                  <c:v>607.73480662983422</c:v>
                </c:pt>
                <c:pt idx="201" formatCode="0.000">
                  <c:v>662.98342541436466</c:v>
                </c:pt>
                <c:pt idx="202" formatCode="0.000">
                  <c:v>718.23204419889498</c:v>
                </c:pt>
                <c:pt idx="203" formatCode="0.000">
                  <c:v>773.48066298342542</c:v>
                </c:pt>
                <c:pt idx="204" formatCode="0.000">
                  <c:v>828.72928176795585</c:v>
                </c:pt>
                <c:pt idx="205" formatCode="0.000">
                  <c:v>883.97790055248618</c:v>
                </c:pt>
                <c:pt idx="206" formatCode="0.000">
                  <c:v>939.22651933701661</c:v>
                </c:pt>
                <c:pt idx="207" formatCode="0.000">
                  <c:v>994.47513812154693</c:v>
                </c:pt>
                <c:pt idx="208" formatCode="0.000">
                  <c:v>1000</c:v>
                </c:pt>
              </c:numCache>
            </c:numRef>
          </c:xVal>
          <c:yVal>
            <c:numRef>
              <c:f>srim181Ta_Al!$G$20:$G$228</c:f>
              <c:numCache>
                <c:formatCode>0.000E+00</c:formatCode>
                <c:ptCount val="209"/>
                <c:pt idx="0">
                  <c:v>2.9432999999999998</c:v>
                </c:pt>
                <c:pt idx="1">
                  <c:v>3.1203999999999996</c:v>
                </c:pt>
                <c:pt idx="2">
                  <c:v>3.286</c:v>
                </c:pt>
                <c:pt idx="3">
                  <c:v>3.4420999999999999</c:v>
                </c:pt>
                <c:pt idx="4">
                  <c:v>3.5887000000000002</c:v>
                </c:pt>
                <c:pt idx="5">
                  <c:v>3.7279</c:v>
                </c:pt>
                <c:pt idx="6">
                  <c:v>3.8607999999999998</c:v>
                </c:pt>
                <c:pt idx="7">
                  <c:v>3.9872999999999998</c:v>
                </c:pt>
                <c:pt idx="8">
                  <c:v>4.1075999999999997</c:v>
                </c:pt>
                <c:pt idx="9">
                  <c:v>4.3353999999999999</c:v>
                </c:pt>
                <c:pt idx="10">
                  <c:v>4.5453999999999999</c:v>
                </c:pt>
                <c:pt idx="11">
                  <c:v>4.7426000000000004</c:v>
                </c:pt>
                <c:pt idx="12">
                  <c:v>4.9262000000000006</c:v>
                </c:pt>
                <c:pt idx="13">
                  <c:v>5.0992000000000006</c:v>
                </c:pt>
                <c:pt idx="14">
                  <c:v>5.2637</c:v>
                </c:pt>
                <c:pt idx="15">
                  <c:v>5.5665000000000004</c:v>
                </c:pt>
                <c:pt idx="16">
                  <c:v>5.8429000000000002</c:v>
                </c:pt>
                <c:pt idx="17">
                  <c:v>6.0960000000000001</c:v>
                </c:pt>
                <c:pt idx="18">
                  <c:v>6.3301999999999996</c:v>
                </c:pt>
                <c:pt idx="19">
                  <c:v>6.5484000000000009</c:v>
                </c:pt>
                <c:pt idx="20">
                  <c:v>6.7518000000000002</c:v>
                </c:pt>
                <c:pt idx="21">
                  <c:v>6.9435000000000002</c:v>
                </c:pt>
                <c:pt idx="22">
                  <c:v>7.1235999999999997</c:v>
                </c:pt>
                <c:pt idx="23">
                  <c:v>7.2942</c:v>
                </c:pt>
                <c:pt idx="24">
                  <c:v>7.4552000000000005</c:v>
                </c:pt>
                <c:pt idx="25">
                  <c:v>7.6088000000000005</c:v>
                </c:pt>
                <c:pt idx="26">
                  <c:v>7.8947000000000003</c:v>
                </c:pt>
                <c:pt idx="27">
                  <c:v>8.2180999999999997</c:v>
                </c:pt>
                <c:pt idx="28">
                  <c:v>8.5105000000000004</c:v>
                </c:pt>
                <c:pt idx="29">
                  <c:v>8.7773000000000003</c:v>
                </c:pt>
                <c:pt idx="30">
                  <c:v>9.0216999999999992</c:v>
                </c:pt>
                <c:pt idx="31">
                  <c:v>9.2478000000000016</c:v>
                </c:pt>
                <c:pt idx="32">
                  <c:v>9.4578999999999986</c:v>
                </c:pt>
                <c:pt idx="33">
                  <c:v>9.6529000000000007</c:v>
                </c:pt>
                <c:pt idx="34">
                  <c:v>9.8361000000000001</c:v>
                </c:pt>
                <c:pt idx="35">
                  <c:v>10.1691</c:v>
                </c:pt>
                <c:pt idx="36">
                  <c:v>10.465400000000001</c:v>
                </c:pt>
                <c:pt idx="37">
                  <c:v>10.731300000000001</c:v>
                </c:pt>
                <c:pt idx="38">
                  <c:v>10.973000000000001</c:v>
                </c:pt>
                <c:pt idx="39">
                  <c:v>11.191000000000001</c:v>
                </c:pt>
                <c:pt idx="40">
                  <c:v>11.39</c:v>
                </c:pt>
                <c:pt idx="41">
                  <c:v>11.754999999999999</c:v>
                </c:pt>
                <c:pt idx="42">
                  <c:v>12.056000000000001</c:v>
                </c:pt>
                <c:pt idx="43">
                  <c:v>12.332999999999998</c:v>
                </c:pt>
                <c:pt idx="44">
                  <c:v>12.567</c:v>
                </c:pt>
                <c:pt idx="45">
                  <c:v>12.776999999999999</c:v>
                </c:pt>
                <c:pt idx="46">
                  <c:v>12.966000000000001</c:v>
                </c:pt>
                <c:pt idx="47">
                  <c:v>13.132</c:v>
                </c:pt>
                <c:pt idx="48">
                  <c:v>13.286</c:v>
                </c:pt>
                <c:pt idx="49">
                  <c:v>13.417999999999999</c:v>
                </c:pt>
                <c:pt idx="50">
                  <c:v>13.548999999999999</c:v>
                </c:pt>
                <c:pt idx="51">
                  <c:v>13.657999999999999</c:v>
                </c:pt>
                <c:pt idx="52">
                  <c:v>13.863</c:v>
                </c:pt>
                <c:pt idx="53">
                  <c:v>14.074</c:v>
                </c:pt>
                <c:pt idx="54">
                  <c:v>14.25</c:v>
                </c:pt>
                <c:pt idx="55">
                  <c:v>14.391</c:v>
                </c:pt>
                <c:pt idx="56">
                  <c:v>14.507</c:v>
                </c:pt>
                <c:pt idx="57">
                  <c:v>14.609</c:v>
                </c:pt>
                <c:pt idx="58">
                  <c:v>14.698</c:v>
                </c:pt>
                <c:pt idx="59">
                  <c:v>14.894</c:v>
                </c:pt>
                <c:pt idx="60">
                  <c:v>15.125</c:v>
                </c:pt>
                <c:pt idx="61">
                  <c:v>15.425000000000001</c:v>
                </c:pt>
                <c:pt idx="62">
                  <c:v>15.563000000000001</c:v>
                </c:pt>
                <c:pt idx="63">
                  <c:v>15.611000000000001</c:v>
                </c:pt>
                <c:pt idx="64">
                  <c:v>15.597000000000001</c:v>
                </c:pt>
                <c:pt idx="65">
                  <c:v>15.571999999999999</c:v>
                </c:pt>
                <c:pt idx="66">
                  <c:v>15.52</c:v>
                </c:pt>
                <c:pt idx="67">
                  <c:v>15.423999999999999</c:v>
                </c:pt>
                <c:pt idx="68">
                  <c:v>15.343</c:v>
                </c:pt>
                <c:pt idx="69">
                  <c:v>15.277000000000001</c:v>
                </c:pt>
                <c:pt idx="70">
                  <c:v>15.222000000000001</c:v>
                </c:pt>
                <c:pt idx="71">
                  <c:v>15.181999999999999</c:v>
                </c:pt>
                <c:pt idx="72">
                  <c:v>15.153</c:v>
                </c:pt>
                <c:pt idx="73">
                  <c:v>15.131</c:v>
                </c:pt>
                <c:pt idx="74">
                  <c:v>15.109</c:v>
                </c:pt>
                <c:pt idx="75">
                  <c:v>15.088000000000001</c:v>
                </c:pt>
                <c:pt idx="76">
                  <c:v>15.068</c:v>
                </c:pt>
                <c:pt idx="77">
                  <c:v>15.048</c:v>
                </c:pt>
                <c:pt idx="78">
                  <c:v>15.007</c:v>
                </c:pt>
                <c:pt idx="79">
                  <c:v>14.951000000000001</c:v>
                </c:pt>
                <c:pt idx="80">
                  <c:v>14.893000000000001</c:v>
                </c:pt>
                <c:pt idx="81">
                  <c:v>14.832999999999998</c:v>
                </c:pt>
                <c:pt idx="82">
                  <c:v>14.774000000000001</c:v>
                </c:pt>
                <c:pt idx="83">
                  <c:v>14.719000000000001</c:v>
                </c:pt>
                <c:pt idx="84">
                  <c:v>14.666</c:v>
                </c:pt>
                <c:pt idx="85">
                  <c:v>14.618</c:v>
                </c:pt>
                <c:pt idx="86">
                  <c:v>14.576000000000001</c:v>
                </c:pt>
                <c:pt idx="87">
                  <c:v>14.507999999999999</c:v>
                </c:pt>
                <c:pt idx="88">
                  <c:v>14.466000000000001</c:v>
                </c:pt>
                <c:pt idx="89">
                  <c:v>14.450999999999999</c:v>
                </c:pt>
                <c:pt idx="90">
                  <c:v>14.462</c:v>
                </c:pt>
                <c:pt idx="91">
                  <c:v>14.498999999999999</c:v>
                </c:pt>
                <c:pt idx="92">
                  <c:v>14.56</c:v>
                </c:pt>
                <c:pt idx="93">
                  <c:v>14.751999999999999</c:v>
                </c:pt>
                <c:pt idx="94">
                  <c:v>15.018999999999998</c:v>
                </c:pt>
                <c:pt idx="95">
                  <c:v>15.350000000000001</c:v>
                </c:pt>
                <c:pt idx="96">
                  <c:v>15.747</c:v>
                </c:pt>
                <c:pt idx="97">
                  <c:v>16.172000000000001</c:v>
                </c:pt>
                <c:pt idx="98">
                  <c:v>16.640999999999998</c:v>
                </c:pt>
                <c:pt idx="99">
                  <c:v>17.137999999999998</c:v>
                </c:pt>
                <c:pt idx="100">
                  <c:v>17.643000000000001</c:v>
                </c:pt>
                <c:pt idx="101">
                  <c:v>18.170000000000002</c:v>
                </c:pt>
                <c:pt idx="102">
                  <c:v>18.71</c:v>
                </c:pt>
                <c:pt idx="103">
                  <c:v>19.25</c:v>
                </c:pt>
                <c:pt idx="104">
                  <c:v>20.335999999999999</c:v>
                </c:pt>
                <c:pt idx="105">
                  <c:v>21.690999999999999</c:v>
                </c:pt>
                <c:pt idx="106">
                  <c:v>23.02</c:v>
                </c:pt>
                <c:pt idx="107">
                  <c:v>24.303000000000001</c:v>
                </c:pt>
                <c:pt idx="108">
                  <c:v>25.545999999999999</c:v>
                </c:pt>
                <c:pt idx="109">
                  <c:v>26.745000000000001</c:v>
                </c:pt>
                <c:pt idx="110">
                  <c:v>27.897000000000002</c:v>
                </c:pt>
                <c:pt idx="111">
                  <c:v>29.009</c:v>
                </c:pt>
                <c:pt idx="112">
                  <c:v>30.081</c:v>
                </c:pt>
                <c:pt idx="113">
                  <c:v>32.125999999999998</c:v>
                </c:pt>
                <c:pt idx="114">
                  <c:v>34.033999999999999</c:v>
                </c:pt>
                <c:pt idx="115">
                  <c:v>35.829000000000001</c:v>
                </c:pt>
                <c:pt idx="116">
                  <c:v>37.536999999999999</c:v>
                </c:pt>
                <c:pt idx="117">
                  <c:v>39.156000000000006</c:v>
                </c:pt>
                <c:pt idx="118">
                  <c:v>40.704000000000001</c:v>
                </c:pt>
                <c:pt idx="119">
                  <c:v>43.6096</c:v>
                </c:pt>
                <c:pt idx="120">
                  <c:v>46.285299999999999</c:v>
                </c:pt>
                <c:pt idx="121">
                  <c:v>48.785600000000002</c:v>
                </c:pt>
                <c:pt idx="122">
                  <c:v>51.116900000000001</c:v>
                </c:pt>
                <c:pt idx="123">
                  <c:v>53.306800000000003</c:v>
                </c:pt>
                <c:pt idx="124">
                  <c:v>55.363500000000002</c:v>
                </c:pt>
                <c:pt idx="125">
                  <c:v>57.305599999999998</c:v>
                </c:pt>
                <c:pt idx="126">
                  <c:v>59.132100000000001</c:v>
                </c:pt>
                <c:pt idx="127">
                  <c:v>60.8523</c:v>
                </c:pt>
                <c:pt idx="128">
                  <c:v>62.485600000000005</c:v>
                </c:pt>
                <c:pt idx="129">
                  <c:v>64.021500000000003</c:v>
                </c:pt>
                <c:pt idx="130">
                  <c:v>66.849800000000002</c:v>
                </c:pt>
                <c:pt idx="131">
                  <c:v>69.967000000000013</c:v>
                </c:pt>
                <c:pt idx="132">
                  <c:v>72.68180000000001</c:v>
                </c:pt>
                <c:pt idx="133">
                  <c:v>75.052399999999992</c:v>
                </c:pt>
                <c:pt idx="134">
                  <c:v>77.117400000000004</c:v>
                </c:pt>
                <c:pt idx="135">
                  <c:v>78.905900000000003</c:v>
                </c:pt>
                <c:pt idx="136">
                  <c:v>80.477100000000007</c:v>
                </c:pt>
                <c:pt idx="137">
                  <c:v>81.890600000000006</c:v>
                </c:pt>
                <c:pt idx="138">
                  <c:v>82.905900000000003</c:v>
                </c:pt>
                <c:pt idx="139">
                  <c:v>83.841099999999997</c:v>
                </c:pt>
                <c:pt idx="140">
                  <c:v>84.840699999999998</c:v>
                </c:pt>
                <c:pt idx="141">
                  <c:v>85.483800000000002</c:v>
                </c:pt>
                <c:pt idx="142">
                  <c:v>85.859400000000008</c:v>
                </c:pt>
                <c:pt idx="143">
                  <c:v>86.007000000000005</c:v>
                </c:pt>
                <c:pt idx="144">
                  <c:v>85.986199999999997</c:v>
                </c:pt>
                <c:pt idx="145">
                  <c:v>85.568399999999997</c:v>
                </c:pt>
                <c:pt idx="146">
                  <c:v>84.834299999999999</c:v>
                </c:pt>
                <c:pt idx="147">
                  <c:v>83.902699999999996</c:v>
                </c:pt>
                <c:pt idx="148">
                  <c:v>82.873100000000008</c:v>
                </c:pt>
                <c:pt idx="149">
                  <c:v>81.785000000000011</c:v>
                </c:pt>
                <c:pt idx="150">
                  <c:v>80.688010000000006</c:v>
                </c:pt>
                <c:pt idx="151">
                  <c:v>79.601950000000002</c:v>
                </c:pt>
                <c:pt idx="152">
                  <c:v>78.52664</c:v>
                </c:pt>
                <c:pt idx="153">
                  <c:v>77.49194</c:v>
                </c:pt>
                <c:pt idx="154">
                  <c:v>76.49776</c:v>
                </c:pt>
                <c:pt idx="155">
                  <c:v>75.533999999999992</c:v>
                </c:pt>
                <c:pt idx="156">
                  <c:v>73.71754</c:v>
                </c:pt>
                <c:pt idx="157">
                  <c:v>71.640969999999996</c:v>
                </c:pt>
                <c:pt idx="158">
                  <c:v>69.755620000000008</c:v>
                </c:pt>
                <c:pt idx="159">
                  <c:v>68.021180000000001</c:v>
                </c:pt>
                <c:pt idx="160">
                  <c:v>66.407430000000005</c:v>
                </c:pt>
                <c:pt idx="161">
                  <c:v>64.89421999999999</c:v>
                </c:pt>
                <c:pt idx="162">
                  <c:v>63.451439999999998</c:v>
                </c:pt>
                <c:pt idx="163">
                  <c:v>62.059000000000005</c:v>
                </c:pt>
                <c:pt idx="164">
                  <c:v>60.706850000000003</c:v>
                </c:pt>
                <c:pt idx="165">
                  <c:v>58.083219999999997</c:v>
                </c:pt>
                <c:pt idx="166">
                  <c:v>55.530270000000002</c:v>
                </c:pt>
                <c:pt idx="167">
                  <c:v>53.007829999999998</c:v>
                </c:pt>
                <c:pt idx="168">
                  <c:v>50.69576</c:v>
                </c:pt>
                <c:pt idx="169">
                  <c:v>48.594000000000001</c:v>
                </c:pt>
                <c:pt idx="170">
                  <c:v>46.682469999999995</c:v>
                </c:pt>
                <c:pt idx="171">
                  <c:v>43.339959999999998</c:v>
                </c:pt>
                <c:pt idx="172">
                  <c:v>40.50797</c:v>
                </c:pt>
                <c:pt idx="173">
                  <c:v>38.086359999999999</c:v>
                </c:pt>
                <c:pt idx="174">
                  <c:v>35.985030000000002</c:v>
                </c:pt>
                <c:pt idx="175">
                  <c:v>34.143900000000002</c:v>
                </c:pt>
                <c:pt idx="176">
                  <c:v>32.51294</c:v>
                </c:pt>
                <c:pt idx="177">
                  <c:v>31.072109999999999</c:v>
                </c:pt>
                <c:pt idx="178">
                  <c:v>29.781389999999998</c:v>
                </c:pt>
                <c:pt idx="179">
                  <c:v>28.610750000000003</c:v>
                </c:pt>
                <c:pt idx="180">
                  <c:v>27.560179999999999</c:v>
                </c:pt>
                <c:pt idx="181">
                  <c:v>26.599668000000001</c:v>
                </c:pt>
                <c:pt idx="182">
                  <c:v>24.918794000000002</c:v>
                </c:pt>
                <c:pt idx="183">
                  <c:v>23.177909000000003</c:v>
                </c:pt>
                <c:pt idx="184">
                  <c:v>21.737193000000001</c:v>
                </c:pt>
                <c:pt idx="185">
                  <c:v>20.5166</c:v>
                </c:pt>
                <c:pt idx="186">
                  <c:v>19.476101</c:v>
                </c:pt>
                <c:pt idx="187">
                  <c:v>18.575676000000001</c:v>
                </c:pt>
                <c:pt idx="188">
                  <c:v>17.795307999999999</c:v>
                </c:pt>
                <c:pt idx="189">
                  <c:v>17.114985999999998</c:v>
                </c:pt>
                <c:pt idx="190">
                  <c:v>16.504702999999999</c:v>
                </c:pt>
                <c:pt idx="191">
                  <c:v>15.464227000000001</c:v>
                </c:pt>
                <c:pt idx="192">
                  <c:v>14.613840999999999</c:v>
                </c:pt>
                <c:pt idx="193">
                  <c:v>13.903523</c:v>
                </c:pt>
                <c:pt idx="194">
                  <c:v>13.313255</c:v>
                </c:pt>
                <c:pt idx="195">
                  <c:v>12.813026000000001</c:v>
                </c:pt>
                <c:pt idx="196">
                  <c:v>12.372827999999998</c:v>
                </c:pt>
                <c:pt idx="197">
                  <c:v>11.672504</c:v>
                </c:pt>
                <c:pt idx="198">
                  <c:v>11.122249</c:v>
                </c:pt>
                <c:pt idx="199">
                  <c:v>10.692043</c:v>
                </c:pt>
                <c:pt idx="200">
                  <c:v>10.341872</c:v>
                </c:pt>
                <c:pt idx="201">
                  <c:v>10.051729</c:v>
                </c:pt>
                <c:pt idx="202">
                  <c:v>9.8186070000000001</c:v>
                </c:pt>
                <c:pt idx="203">
                  <c:v>9.6195009999999996</c:v>
                </c:pt>
                <c:pt idx="204">
                  <c:v>9.4504090000000005</c:v>
                </c:pt>
                <c:pt idx="205">
                  <c:v>9.307328</c:v>
                </c:pt>
                <c:pt idx="206">
                  <c:v>9.1842570000000006</c:v>
                </c:pt>
                <c:pt idx="207">
                  <c:v>9.079191999999999</c:v>
                </c:pt>
                <c:pt idx="208">
                  <c:v>9.0701860000000014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0B6C-448F-9E8A-A5FDD2A7A4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39834776"/>
        <c:axId val="639838304"/>
      </c:scatterChart>
      <c:valAx>
        <c:axId val="639834776"/>
        <c:scaling>
          <c:logBase val="10"/>
          <c:orientation val="minMax"/>
        </c:scaling>
        <c:delete val="0"/>
        <c:axPos val="b"/>
        <c:majorGridlines>
          <c:spPr>
            <a:ln>
              <a:solidFill>
                <a:schemeClr val="tx1">
                  <a:lumMod val="50000"/>
                  <a:lumOff val="50000"/>
                </a:schemeClr>
              </a:solidFill>
              <a:prstDash val="dash"/>
            </a:ln>
          </c:spPr>
        </c:majorGridlines>
        <c:minorGridlines>
          <c:spPr>
            <a:ln>
              <a:solidFill>
                <a:srgbClr val="CCECFF"/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E</a:t>
                </a:r>
                <a:r>
                  <a:rPr lang="en-US" baseline="0"/>
                  <a:t> beam</a:t>
                </a:r>
                <a:r>
                  <a:rPr lang="en-US"/>
                  <a:t> [MeV/A]</a:t>
                </a:r>
                <a:endParaRPr lang="ja-JP"/>
              </a:p>
            </c:rich>
          </c:tx>
          <c:layout>
            <c:manualLayout>
              <c:xMode val="edge"/>
              <c:yMode val="edge"/>
              <c:x val="0.7129419278863911"/>
              <c:y val="0.87084520417853872"/>
            </c:manualLayout>
          </c:layout>
          <c:overlay val="0"/>
          <c:spPr>
            <a:solidFill>
              <a:schemeClr val="bg1"/>
            </a:solidFill>
          </c:spPr>
        </c:title>
        <c:numFmt formatCode="General" sourceLinked="0"/>
        <c:majorTickMark val="cross"/>
        <c:minorTickMark val="in"/>
        <c:tickLblPos val="nextTo"/>
        <c:txPr>
          <a:bodyPr/>
          <a:lstStyle/>
          <a:p>
            <a:pPr>
              <a:defRPr b="1"/>
            </a:pPr>
            <a:endParaRPr lang="ja-JP"/>
          </a:p>
        </c:txPr>
        <c:crossAx val="639838304"/>
        <c:crosses val="autoZero"/>
        <c:crossBetween val="midCat"/>
        <c:majorUnit val="10"/>
      </c:valAx>
      <c:valAx>
        <c:axId val="639838304"/>
        <c:scaling>
          <c:logBase val="10"/>
          <c:orientation val="minMax"/>
          <c:min val="1.0000000000000005E-2"/>
        </c:scaling>
        <c:delete val="0"/>
        <c:axPos val="l"/>
        <c:majorGridlines>
          <c:spPr>
            <a:ln w="12700">
              <a:solidFill>
                <a:schemeClr val="tx2"/>
              </a:solidFill>
              <a:prstDash val="sysDash"/>
            </a:ln>
          </c:spPr>
        </c:majorGridlines>
        <c:minorGridlines>
          <c:spPr>
            <a:ln>
              <a:solidFill>
                <a:schemeClr val="tx2">
                  <a:lumMod val="20000"/>
                  <a:lumOff val="80000"/>
                </a:schemeClr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>
                    <a:solidFill>
                      <a:schemeClr val="tx1"/>
                    </a:solidFill>
                  </a:defRPr>
                </a:pPr>
                <a:r>
                  <a:rPr lang="en-US">
                    <a:solidFill>
                      <a:schemeClr val="tx1"/>
                    </a:solidFill>
                  </a:rPr>
                  <a:t>dE/dX</a:t>
                </a:r>
                <a:r>
                  <a:rPr lang="en-US" baseline="0">
                    <a:solidFill>
                      <a:schemeClr val="tx1"/>
                    </a:solidFill>
                  </a:rPr>
                  <a:t> [MeV/(mg/cm2)]</a:t>
                </a:r>
                <a:endParaRPr lang="ja-JP">
                  <a:solidFill>
                    <a:schemeClr val="tx1"/>
                  </a:solidFill>
                </a:endParaRPr>
              </a:p>
            </c:rich>
          </c:tx>
          <c:layout>
            <c:manualLayout>
              <c:xMode val="edge"/>
              <c:yMode val="edge"/>
              <c:x val="9.3999580850872747E-2"/>
              <c:y val="0.18000134598559794"/>
            </c:manualLayout>
          </c:layout>
          <c:overlay val="0"/>
          <c:spPr>
            <a:solidFill>
              <a:schemeClr val="bg1"/>
            </a:solidFill>
          </c:spPr>
        </c:title>
        <c:numFmt formatCode="General" sourceLinked="0"/>
        <c:majorTickMark val="cross"/>
        <c:minorTickMark val="out"/>
        <c:tickLblPos val="nextTo"/>
        <c:spPr>
          <a:ln>
            <a:solidFill>
              <a:schemeClr val="tx2"/>
            </a:solidFill>
          </a:ln>
        </c:spPr>
        <c:txPr>
          <a:bodyPr/>
          <a:lstStyle/>
          <a:p>
            <a:pPr>
              <a:defRPr b="1">
                <a:solidFill>
                  <a:schemeClr val="tx1"/>
                </a:solidFill>
              </a:defRPr>
            </a:pPr>
            <a:endParaRPr lang="ja-JP"/>
          </a:p>
        </c:txPr>
        <c:crossAx val="639834776"/>
        <c:crosses val="autoZero"/>
        <c:crossBetween val="midCat"/>
      </c:valAx>
      <c:spPr>
        <a:noFill/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72429187620427382"/>
          <c:y val="0.56853223057534197"/>
          <c:w val="0.24938594652854704"/>
          <c:h val="0.15493819682796098"/>
        </c:manualLayout>
      </c:layout>
      <c:overlay val="0"/>
      <c:spPr>
        <a:solidFill>
          <a:schemeClr val="bg1"/>
        </a:solidFill>
        <a:ln>
          <a:noFill/>
        </a:ln>
      </c:spPr>
    </c:legend>
    <c:plotVisOnly val="1"/>
    <c:dispBlanksAs val="gap"/>
    <c:showDLblsOverMax val="0"/>
  </c:chart>
  <c:spPr>
    <a:solidFill>
      <a:schemeClr val="bg1"/>
    </a:solidFill>
    <a:ln w="3175">
      <a:solidFill>
        <a:schemeClr val="tx1">
          <a:lumMod val="50000"/>
          <a:lumOff val="50000"/>
        </a:schemeClr>
      </a:solidFill>
    </a:ln>
  </c:spPr>
  <c:txPr>
    <a:bodyPr/>
    <a:lstStyle/>
    <a:p>
      <a:pPr>
        <a:defRPr baseline="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srim181Ta_Al!$P$5</c:f>
          <c:strCache>
            <c:ptCount val="1"/>
            <c:pt idx="0">
              <c:v>srim181Ta_Al</c:v>
            </c:pt>
          </c:strCache>
        </c:strRef>
      </c:tx>
      <c:layout>
        <c:manualLayout>
          <c:xMode val="edge"/>
          <c:yMode val="edge"/>
          <c:x val="0.10167170191339379"/>
          <c:y val="6.9135802469135796E-2"/>
        </c:manualLayout>
      </c:layout>
      <c:overlay val="1"/>
      <c:spPr>
        <a:solidFill>
          <a:schemeClr val="bg1"/>
        </a:solidFill>
        <a:ln>
          <a:solidFill>
            <a:srgbClr val="00B050"/>
          </a:solidFill>
        </a:ln>
      </c:spPr>
      <c:txPr>
        <a:bodyPr/>
        <a:lstStyle/>
        <a:p>
          <a:pPr>
            <a:defRPr sz="1200"/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5.0907058670898057E-2"/>
          <c:y val="4.1004378353659665E-2"/>
          <c:w val="0.89444707244294086"/>
          <c:h val="0.9081176241858655"/>
        </c:manualLayout>
      </c:layout>
      <c:scatterChart>
        <c:scatterStyle val="lineMarker"/>
        <c:varyColors val="0"/>
        <c:ser>
          <c:idx val="0"/>
          <c:order val="0"/>
          <c:tx>
            <c:v>Range</c:v>
          </c:tx>
          <c:spPr>
            <a:ln>
              <a:solidFill>
                <a:srgbClr val="FF0000"/>
              </a:solidFill>
            </a:ln>
          </c:spPr>
          <c:marker>
            <c:symbol val="circle"/>
            <c:size val="2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srim181Ta_Al!$D$20:$D$228</c:f>
              <c:numCache>
                <c:formatCode>0.00000</c:formatCode>
                <c:ptCount val="209"/>
                <c:pt idx="0">
                  <c:v>1.1049723756906078E-5</c:v>
                </c:pt>
                <c:pt idx="1">
                  <c:v>1.2430939226519336E-5</c:v>
                </c:pt>
                <c:pt idx="2">
                  <c:v>1.3812154696132597E-5</c:v>
                </c:pt>
                <c:pt idx="3">
                  <c:v>1.5193370165745856E-5</c:v>
                </c:pt>
                <c:pt idx="4">
                  <c:v>1.6574585635359117E-5</c:v>
                </c:pt>
                <c:pt idx="5">
                  <c:v>1.7955801104972374E-5</c:v>
                </c:pt>
                <c:pt idx="6">
                  <c:v>1.9337016574585635E-5</c:v>
                </c:pt>
                <c:pt idx="7">
                  <c:v>2.0718232044198896E-5</c:v>
                </c:pt>
                <c:pt idx="8">
                  <c:v>2.2099447513812157E-5</c:v>
                </c:pt>
                <c:pt idx="9">
                  <c:v>2.4861878453038672E-5</c:v>
                </c:pt>
                <c:pt idx="10">
                  <c:v>2.7624309392265193E-5</c:v>
                </c:pt>
                <c:pt idx="11">
                  <c:v>3.0386740331491712E-5</c:v>
                </c:pt>
                <c:pt idx="12">
                  <c:v>3.3149171270718233E-5</c:v>
                </c:pt>
                <c:pt idx="13">
                  <c:v>3.5911602209944748E-5</c:v>
                </c:pt>
                <c:pt idx="14">
                  <c:v>3.867403314917127E-5</c:v>
                </c:pt>
                <c:pt idx="15">
                  <c:v>4.4198895027624314E-5</c:v>
                </c:pt>
                <c:pt idx="16">
                  <c:v>4.9723756906077343E-5</c:v>
                </c:pt>
                <c:pt idx="17">
                  <c:v>5.5248618784530387E-5</c:v>
                </c:pt>
                <c:pt idx="18">
                  <c:v>6.0773480662983424E-5</c:v>
                </c:pt>
                <c:pt idx="19">
                  <c:v>6.6298342541436467E-5</c:v>
                </c:pt>
                <c:pt idx="20">
                  <c:v>7.1823204419889497E-5</c:v>
                </c:pt>
                <c:pt idx="21">
                  <c:v>7.734806629834254E-5</c:v>
                </c:pt>
                <c:pt idx="22">
                  <c:v>8.2872928176795584E-5</c:v>
                </c:pt>
                <c:pt idx="23">
                  <c:v>8.8397790055248627E-5</c:v>
                </c:pt>
                <c:pt idx="24">
                  <c:v>9.3922651933701671E-5</c:v>
                </c:pt>
                <c:pt idx="25">
                  <c:v>9.9447513812154687E-5</c:v>
                </c:pt>
                <c:pt idx="26">
                  <c:v>1.1049723756906077E-4</c:v>
                </c:pt>
                <c:pt idx="27">
                  <c:v>1.2430939226519336E-4</c:v>
                </c:pt>
                <c:pt idx="28">
                  <c:v>1.3812154696132598E-4</c:v>
                </c:pt>
                <c:pt idx="29">
                  <c:v>1.5193370165745857E-4</c:v>
                </c:pt>
                <c:pt idx="30">
                  <c:v>1.6574585635359117E-4</c:v>
                </c:pt>
                <c:pt idx="31">
                  <c:v>1.7955801104972376E-4</c:v>
                </c:pt>
                <c:pt idx="32">
                  <c:v>1.9337016574585638E-4</c:v>
                </c:pt>
                <c:pt idx="33">
                  <c:v>2.0718232044198895E-4</c:v>
                </c:pt>
                <c:pt idx="34">
                  <c:v>2.2099447513812155E-4</c:v>
                </c:pt>
                <c:pt idx="35">
                  <c:v>2.4861878453038671E-4</c:v>
                </c:pt>
                <c:pt idx="36">
                  <c:v>2.7624309392265195E-4</c:v>
                </c:pt>
                <c:pt idx="37">
                  <c:v>3.0386740331491714E-4</c:v>
                </c:pt>
                <c:pt idx="38">
                  <c:v>3.3149171270718233E-4</c:v>
                </c:pt>
                <c:pt idx="39">
                  <c:v>3.5911602209944752E-4</c:v>
                </c:pt>
                <c:pt idx="40">
                  <c:v>3.8674033149171277E-4</c:v>
                </c:pt>
                <c:pt idx="41">
                  <c:v>4.419889502762431E-4</c:v>
                </c:pt>
                <c:pt idx="42">
                  <c:v>4.9723756906077342E-4</c:v>
                </c:pt>
                <c:pt idx="43">
                  <c:v>5.5248618784530391E-4</c:v>
                </c:pt>
                <c:pt idx="44">
                  <c:v>6.0773480662983429E-4</c:v>
                </c:pt>
                <c:pt idx="45">
                  <c:v>6.6298342541436467E-4</c:v>
                </c:pt>
                <c:pt idx="46">
                  <c:v>7.1823204419889505E-4</c:v>
                </c:pt>
                <c:pt idx="47">
                  <c:v>7.7348066298342554E-4</c:v>
                </c:pt>
                <c:pt idx="48">
                  <c:v>8.2872928176795581E-4</c:v>
                </c:pt>
                <c:pt idx="49">
                  <c:v>8.8397790055248619E-4</c:v>
                </c:pt>
                <c:pt idx="50">
                  <c:v>9.3922651933701668E-4</c:v>
                </c:pt>
                <c:pt idx="51">
                  <c:v>9.9447513812154684E-4</c:v>
                </c:pt>
                <c:pt idx="52">
                  <c:v>1.1049723756906078E-3</c:v>
                </c:pt>
                <c:pt idx="53">
                  <c:v>1.2430939226519338E-3</c:v>
                </c:pt>
                <c:pt idx="54">
                  <c:v>1.3812154696132596E-3</c:v>
                </c:pt>
                <c:pt idx="55">
                  <c:v>1.5193370165745858E-3</c:v>
                </c:pt>
                <c:pt idx="56">
                  <c:v>1.6574585635359116E-3</c:v>
                </c:pt>
                <c:pt idx="57">
                  <c:v>1.7955801104972376E-3</c:v>
                </c:pt>
                <c:pt idx="58">
                  <c:v>1.9337016574585634E-3</c:v>
                </c:pt>
                <c:pt idx="59">
                  <c:v>2.0718232044198894E-3</c:v>
                </c:pt>
                <c:pt idx="60">
                  <c:v>2.2099447513812156E-3</c:v>
                </c:pt>
                <c:pt idx="61">
                  <c:v>2.4861878453038676E-3</c:v>
                </c:pt>
                <c:pt idx="62">
                  <c:v>2.7624309392265192E-3</c:v>
                </c:pt>
                <c:pt idx="63">
                  <c:v>3.0386740331491717E-3</c:v>
                </c:pt>
                <c:pt idx="64">
                  <c:v>3.3149171270718232E-3</c:v>
                </c:pt>
                <c:pt idx="65">
                  <c:v>3.5911602209944752E-3</c:v>
                </c:pt>
                <c:pt idx="66">
                  <c:v>3.8674033149171268E-3</c:v>
                </c:pt>
                <c:pt idx="67">
                  <c:v>4.4198895027624313E-3</c:v>
                </c:pt>
                <c:pt idx="68">
                  <c:v>4.9723756906077353E-3</c:v>
                </c:pt>
                <c:pt idx="69" formatCode="0.000">
                  <c:v>5.5248618784530384E-3</c:v>
                </c:pt>
                <c:pt idx="70" formatCode="0.000">
                  <c:v>6.0773480662983433E-3</c:v>
                </c:pt>
                <c:pt idx="71" formatCode="0.000">
                  <c:v>6.6298342541436465E-3</c:v>
                </c:pt>
                <c:pt idx="72" formatCode="0.000">
                  <c:v>7.1823204419889505E-3</c:v>
                </c:pt>
                <c:pt idx="73" formatCode="0.000">
                  <c:v>7.7348066298342536E-3</c:v>
                </c:pt>
                <c:pt idx="74" formatCode="0.000">
                  <c:v>8.2872928176795577E-3</c:v>
                </c:pt>
                <c:pt idx="75" formatCode="0.000">
                  <c:v>8.8397790055248626E-3</c:v>
                </c:pt>
                <c:pt idx="76" formatCode="0.000">
                  <c:v>9.3922651933701657E-3</c:v>
                </c:pt>
                <c:pt idx="77" formatCode="0.000">
                  <c:v>9.9447513812154706E-3</c:v>
                </c:pt>
                <c:pt idx="78" formatCode="0.000">
                  <c:v>1.1049723756906077E-2</c:v>
                </c:pt>
                <c:pt idx="79" formatCode="0.000">
                  <c:v>1.2430939226519336E-2</c:v>
                </c:pt>
                <c:pt idx="80" formatCode="0.000">
                  <c:v>1.3812154696132596E-2</c:v>
                </c:pt>
                <c:pt idx="81" formatCode="0.000">
                  <c:v>1.5193370165745856E-2</c:v>
                </c:pt>
                <c:pt idx="82" formatCode="0.000">
                  <c:v>1.6574585635359115E-2</c:v>
                </c:pt>
                <c:pt idx="83" formatCode="0.000">
                  <c:v>1.7955801104972375E-2</c:v>
                </c:pt>
                <c:pt idx="84" formatCode="0.000">
                  <c:v>1.9337016574585635E-2</c:v>
                </c:pt>
                <c:pt idx="85" formatCode="0.000">
                  <c:v>2.0718232044198894E-2</c:v>
                </c:pt>
                <c:pt idx="86" formatCode="0.000">
                  <c:v>2.2099447513812154E-2</c:v>
                </c:pt>
                <c:pt idx="87" formatCode="0.000">
                  <c:v>2.4861878453038673E-2</c:v>
                </c:pt>
                <c:pt idx="88" formatCode="0.000">
                  <c:v>2.7624309392265192E-2</c:v>
                </c:pt>
                <c:pt idx="89" formatCode="0.000">
                  <c:v>3.0386740331491711E-2</c:v>
                </c:pt>
                <c:pt idx="90" formatCode="0.000">
                  <c:v>3.3149171270718231E-2</c:v>
                </c:pt>
                <c:pt idx="91" formatCode="0.000">
                  <c:v>3.591160220994475E-2</c:v>
                </c:pt>
                <c:pt idx="92" formatCode="0.000">
                  <c:v>3.8674033149171269E-2</c:v>
                </c:pt>
                <c:pt idx="93" formatCode="0.000">
                  <c:v>4.4198895027624308E-2</c:v>
                </c:pt>
                <c:pt idx="94" formatCode="0.000">
                  <c:v>4.9723756906077346E-2</c:v>
                </c:pt>
                <c:pt idx="95" formatCode="0.000">
                  <c:v>5.5248618784530384E-2</c:v>
                </c:pt>
                <c:pt idx="96" formatCode="0.000">
                  <c:v>6.0773480662983423E-2</c:v>
                </c:pt>
                <c:pt idx="97" formatCode="0.000">
                  <c:v>6.6298342541436461E-2</c:v>
                </c:pt>
                <c:pt idx="98" formatCode="0.000">
                  <c:v>7.18232044198895E-2</c:v>
                </c:pt>
                <c:pt idx="99" formatCode="0.000">
                  <c:v>7.7348066298342538E-2</c:v>
                </c:pt>
                <c:pt idx="100" formatCode="0.000">
                  <c:v>8.2872928176795577E-2</c:v>
                </c:pt>
                <c:pt idx="101" formatCode="0.000">
                  <c:v>8.8397790055248615E-2</c:v>
                </c:pt>
                <c:pt idx="102" formatCode="0.000">
                  <c:v>9.3922651933701654E-2</c:v>
                </c:pt>
                <c:pt idx="103" formatCode="0.000">
                  <c:v>9.9447513812154692E-2</c:v>
                </c:pt>
                <c:pt idx="104" formatCode="0.000">
                  <c:v>0.11049723756906077</c:v>
                </c:pt>
                <c:pt idx="105" formatCode="0.000">
                  <c:v>0.12430939226519337</c:v>
                </c:pt>
                <c:pt idx="106" formatCode="0.000">
                  <c:v>0.13812154696132597</c:v>
                </c:pt>
                <c:pt idx="107" formatCode="0.000">
                  <c:v>0.15193370165745856</c:v>
                </c:pt>
                <c:pt idx="108" formatCode="0.000">
                  <c:v>0.16574585635359115</c:v>
                </c:pt>
                <c:pt idx="109" formatCode="0.000">
                  <c:v>0.17955801104972377</c:v>
                </c:pt>
                <c:pt idx="110" formatCode="0.000">
                  <c:v>0.19337016574585636</c:v>
                </c:pt>
                <c:pt idx="111" formatCode="0.000">
                  <c:v>0.20718232044198895</c:v>
                </c:pt>
                <c:pt idx="112" formatCode="0.000">
                  <c:v>0.22099447513812154</c:v>
                </c:pt>
                <c:pt idx="113" formatCode="0.000">
                  <c:v>0.24861878453038674</c:v>
                </c:pt>
                <c:pt idx="114" formatCode="0.000">
                  <c:v>0.27624309392265195</c:v>
                </c:pt>
                <c:pt idx="115" formatCode="0.000">
                  <c:v>0.30386740331491713</c:v>
                </c:pt>
                <c:pt idx="116" formatCode="0.000">
                  <c:v>0.33149171270718231</c:v>
                </c:pt>
                <c:pt idx="117" formatCode="0.000">
                  <c:v>0.35911602209944754</c:v>
                </c:pt>
                <c:pt idx="118" formatCode="0.000">
                  <c:v>0.38674033149171272</c:v>
                </c:pt>
                <c:pt idx="119" formatCode="0.000">
                  <c:v>0.44198895027624308</c:v>
                </c:pt>
                <c:pt idx="120" formatCode="0.000">
                  <c:v>0.49723756906077349</c:v>
                </c:pt>
                <c:pt idx="121" formatCode="0.000">
                  <c:v>0.5524861878453039</c:v>
                </c:pt>
                <c:pt idx="122" formatCode="0.000">
                  <c:v>0.60773480662983426</c:v>
                </c:pt>
                <c:pt idx="123" formatCode="0.000">
                  <c:v>0.66298342541436461</c:v>
                </c:pt>
                <c:pt idx="124" formatCode="0.000">
                  <c:v>0.71823204419889508</c:v>
                </c:pt>
                <c:pt idx="125" formatCode="0.000">
                  <c:v>0.77348066298342544</c:v>
                </c:pt>
                <c:pt idx="126" formatCode="0.000">
                  <c:v>0.82872928176795579</c:v>
                </c:pt>
                <c:pt idx="127" formatCode="0.000">
                  <c:v>0.88397790055248615</c:v>
                </c:pt>
                <c:pt idx="128" formatCode="0.000">
                  <c:v>0.93922651933701662</c:v>
                </c:pt>
                <c:pt idx="129" formatCode="0.000">
                  <c:v>0.99447513812154698</c:v>
                </c:pt>
                <c:pt idx="130" formatCode="0.000">
                  <c:v>1.1049723756906078</c:v>
                </c:pt>
                <c:pt idx="131" formatCode="0.000">
                  <c:v>1.2430939226519337</c:v>
                </c:pt>
                <c:pt idx="132" formatCode="0.000">
                  <c:v>1.3812154696132597</c:v>
                </c:pt>
                <c:pt idx="133" formatCode="0.000">
                  <c:v>1.5193370165745856</c:v>
                </c:pt>
                <c:pt idx="134" formatCode="0.000">
                  <c:v>1.6574585635359116</c:v>
                </c:pt>
                <c:pt idx="135" formatCode="0.000">
                  <c:v>1.7955801104972375</c:v>
                </c:pt>
                <c:pt idx="136" formatCode="0.000">
                  <c:v>1.9337016574585635</c:v>
                </c:pt>
                <c:pt idx="137" formatCode="0.000">
                  <c:v>2.0718232044198897</c:v>
                </c:pt>
                <c:pt idx="138" formatCode="0.000">
                  <c:v>2.2099447513812156</c:v>
                </c:pt>
                <c:pt idx="139" formatCode="0.000">
                  <c:v>2.4861878453038675</c:v>
                </c:pt>
                <c:pt idx="140" formatCode="0.000">
                  <c:v>2.7624309392265194</c:v>
                </c:pt>
                <c:pt idx="141" formatCode="0.000">
                  <c:v>3.0386740331491713</c:v>
                </c:pt>
                <c:pt idx="142" formatCode="0.000">
                  <c:v>3.3149171270718232</c:v>
                </c:pt>
                <c:pt idx="143" formatCode="0.000">
                  <c:v>3.5911602209944751</c:v>
                </c:pt>
                <c:pt idx="144" formatCode="0.000">
                  <c:v>3.867403314917127</c:v>
                </c:pt>
                <c:pt idx="145" formatCode="0.000">
                  <c:v>4.4198895027624312</c:v>
                </c:pt>
                <c:pt idx="146" formatCode="0.000">
                  <c:v>4.972375690607735</c:v>
                </c:pt>
                <c:pt idx="147" formatCode="0.000">
                  <c:v>5.5248618784530388</c:v>
                </c:pt>
                <c:pt idx="148" formatCode="0.000">
                  <c:v>6.0773480662983426</c:v>
                </c:pt>
                <c:pt idx="149" formatCode="0.000">
                  <c:v>6.6298342541436464</c:v>
                </c:pt>
                <c:pt idx="150" formatCode="0.000">
                  <c:v>7.1823204419889501</c:v>
                </c:pt>
                <c:pt idx="151" formatCode="0.000">
                  <c:v>7.7348066298342539</c:v>
                </c:pt>
                <c:pt idx="152" formatCode="0.000">
                  <c:v>8.2872928176795586</c:v>
                </c:pt>
                <c:pt idx="153" formatCode="0.000">
                  <c:v>8.8397790055248624</c:v>
                </c:pt>
                <c:pt idx="154" formatCode="0.000">
                  <c:v>9.3922651933701662</c:v>
                </c:pt>
                <c:pt idx="155" formatCode="0.000">
                  <c:v>9.94475138121547</c:v>
                </c:pt>
                <c:pt idx="156" formatCode="0.000">
                  <c:v>11.049723756906078</c:v>
                </c:pt>
                <c:pt idx="157" formatCode="0.000">
                  <c:v>12.430939226519337</c:v>
                </c:pt>
                <c:pt idx="158" formatCode="0.000">
                  <c:v>13.812154696132596</c:v>
                </c:pt>
                <c:pt idx="159" formatCode="0.000">
                  <c:v>15.193370165745856</c:v>
                </c:pt>
                <c:pt idx="160" formatCode="0.000">
                  <c:v>16.574585635359117</c:v>
                </c:pt>
                <c:pt idx="161" formatCode="0.000">
                  <c:v>17.955801104972377</c:v>
                </c:pt>
                <c:pt idx="162" formatCode="0.000">
                  <c:v>19.337016574585636</c:v>
                </c:pt>
                <c:pt idx="163" formatCode="0.000">
                  <c:v>20.718232044198896</c:v>
                </c:pt>
                <c:pt idx="164" formatCode="0.000">
                  <c:v>22.099447513812155</c:v>
                </c:pt>
                <c:pt idx="165" formatCode="0.000">
                  <c:v>24.861878453038674</c:v>
                </c:pt>
                <c:pt idx="166" formatCode="0.000">
                  <c:v>27.624309392265193</c:v>
                </c:pt>
                <c:pt idx="167" formatCode="0.000">
                  <c:v>30.386740331491712</c:v>
                </c:pt>
                <c:pt idx="168" formatCode="0.000">
                  <c:v>33.149171270718234</c:v>
                </c:pt>
                <c:pt idx="169" formatCode="0.000">
                  <c:v>35.911602209944753</c:v>
                </c:pt>
                <c:pt idx="170" formatCode="0.000">
                  <c:v>38.674033149171272</c:v>
                </c:pt>
                <c:pt idx="171" formatCode="0.000">
                  <c:v>44.19889502762431</c:v>
                </c:pt>
                <c:pt idx="172" formatCode="0.000">
                  <c:v>49.723756906077348</c:v>
                </c:pt>
                <c:pt idx="173" formatCode="0.000">
                  <c:v>55.248618784530386</c:v>
                </c:pt>
                <c:pt idx="174" formatCode="0.000">
                  <c:v>60.773480662983424</c:v>
                </c:pt>
                <c:pt idx="175" formatCode="0.000">
                  <c:v>66.298342541436469</c:v>
                </c:pt>
                <c:pt idx="176" formatCode="0.000">
                  <c:v>71.823204419889507</c:v>
                </c:pt>
                <c:pt idx="177" formatCode="0.000">
                  <c:v>77.348066298342545</c:v>
                </c:pt>
                <c:pt idx="178" formatCode="0.000">
                  <c:v>82.872928176795583</c:v>
                </c:pt>
                <c:pt idx="179" formatCode="0.000">
                  <c:v>88.39779005524862</c:v>
                </c:pt>
                <c:pt idx="180" formatCode="0.000">
                  <c:v>93.922651933701658</c:v>
                </c:pt>
                <c:pt idx="181" formatCode="0.000">
                  <c:v>99.447513812154696</c:v>
                </c:pt>
                <c:pt idx="182" formatCode="0.000">
                  <c:v>110.49723756906077</c:v>
                </c:pt>
                <c:pt idx="183" formatCode="0.000">
                  <c:v>124.30939226519337</c:v>
                </c:pt>
                <c:pt idx="184" formatCode="0.000">
                  <c:v>138.12154696132598</c:v>
                </c:pt>
                <c:pt idx="185" formatCode="0.000">
                  <c:v>151.93370165745856</c:v>
                </c:pt>
                <c:pt idx="186" formatCode="0.000">
                  <c:v>165.74585635359117</c:v>
                </c:pt>
                <c:pt idx="187" formatCode="0.000">
                  <c:v>179.55801104972375</c:v>
                </c:pt>
                <c:pt idx="188" formatCode="0.000">
                  <c:v>193.37016574585635</c:v>
                </c:pt>
                <c:pt idx="189" formatCode="0.000">
                  <c:v>207.18232044198896</c:v>
                </c:pt>
                <c:pt idx="190" formatCode="0.000">
                  <c:v>220.99447513812154</c:v>
                </c:pt>
                <c:pt idx="191" formatCode="0.000">
                  <c:v>248.61878453038673</c:v>
                </c:pt>
                <c:pt idx="192" formatCode="0.000">
                  <c:v>276.24309392265195</c:v>
                </c:pt>
                <c:pt idx="193" formatCode="0.000">
                  <c:v>303.86740331491711</c:v>
                </c:pt>
                <c:pt idx="194" formatCode="0.000">
                  <c:v>331.49171270718233</c:v>
                </c:pt>
                <c:pt idx="195" formatCode="0.000">
                  <c:v>359.11602209944749</c:v>
                </c:pt>
                <c:pt idx="196" formatCode="0.000">
                  <c:v>386.74033149171271</c:v>
                </c:pt>
                <c:pt idx="197" formatCode="0.000">
                  <c:v>441.98895027624309</c:v>
                </c:pt>
                <c:pt idx="198" formatCode="0.000">
                  <c:v>497.23756906077347</c:v>
                </c:pt>
                <c:pt idx="199" formatCode="0.000">
                  <c:v>552.4861878453039</c:v>
                </c:pt>
                <c:pt idx="200" formatCode="0.000">
                  <c:v>607.73480662983422</c:v>
                </c:pt>
                <c:pt idx="201" formatCode="0.000">
                  <c:v>662.98342541436466</c:v>
                </c:pt>
                <c:pt idx="202" formatCode="0.000">
                  <c:v>718.23204419889498</c:v>
                </c:pt>
                <c:pt idx="203" formatCode="0.000">
                  <c:v>773.48066298342542</c:v>
                </c:pt>
                <c:pt idx="204" formatCode="0.000">
                  <c:v>828.72928176795585</c:v>
                </c:pt>
                <c:pt idx="205" formatCode="0.000">
                  <c:v>883.97790055248618</c:v>
                </c:pt>
                <c:pt idx="206" formatCode="0.000">
                  <c:v>939.22651933701661</c:v>
                </c:pt>
                <c:pt idx="207" formatCode="0.000">
                  <c:v>994.47513812154693</c:v>
                </c:pt>
                <c:pt idx="208" formatCode="0.000">
                  <c:v>1000</c:v>
                </c:pt>
              </c:numCache>
            </c:numRef>
          </c:xVal>
          <c:yVal>
            <c:numRef>
              <c:f>srim181Ta_Al!$J$20:$J$228</c:f>
              <c:numCache>
                <c:formatCode>0.000</c:formatCode>
                <c:ptCount val="209"/>
                <c:pt idx="0">
                  <c:v>5.0000000000000001E-3</c:v>
                </c:pt>
                <c:pt idx="1">
                  <c:v>5.3E-3</c:v>
                </c:pt>
                <c:pt idx="2">
                  <c:v>5.4999999999999997E-3</c:v>
                </c:pt>
                <c:pt idx="3">
                  <c:v>5.8000000000000005E-3</c:v>
                </c:pt>
                <c:pt idx="4">
                  <c:v>6.0000000000000001E-3</c:v>
                </c:pt>
                <c:pt idx="5">
                  <c:v>6.1999999999999998E-3</c:v>
                </c:pt>
                <c:pt idx="6">
                  <c:v>6.4000000000000003E-3</c:v>
                </c:pt>
                <c:pt idx="7">
                  <c:v>6.6E-3</c:v>
                </c:pt>
                <c:pt idx="8">
                  <c:v>6.8000000000000005E-3</c:v>
                </c:pt>
                <c:pt idx="9">
                  <c:v>7.1999999999999998E-3</c:v>
                </c:pt>
                <c:pt idx="10">
                  <c:v>7.6E-3</c:v>
                </c:pt>
                <c:pt idx="11">
                  <c:v>7.9000000000000008E-3</c:v>
                </c:pt>
                <c:pt idx="12">
                  <c:v>8.2000000000000007E-3</c:v>
                </c:pt>
                <c:pt idx="13">
                  <c:v>8.6E-3</c:v>
                </c:pt>
                <c:pt idx="14">
                  <c:v>8.8999999999999999E-3</c:v>
                </c:pt>
                <c:pt idx="15">
                  <c:v>9.4999999999999998E-3</c:v>
                </c:pt>
                <c:pt idx="16">
                  <c:v>0.01</c:v>
                </c:pt>
                <c:pt idx="17">
                  <c:v>1.06E-2</c:v>
                </c:pt>
                <c:pt idx="18">
                  <c:v>1.11E-2</c:v>
                </c:pt>
                <c:pt idx="19">
                  <c:v>1.1600000000000001E-2</c:v>
                </c:pt>
                <c:pt idx="20">
                  <c:v>1.21E-2</c:v>
                </c:pt>
                <c:pt idx="21">
                  <c:v>1.26E-2</c:v>
                </c:pt>
                <c:pt idx="22">
                  <c:v>1.3100000000000001E-2</c:v>
                </c:pt>
                <c:pt idx="23">
                  <c:v>1.3500000000000002E-2</c:v>
                </c:pt>
                <c:pt idx="24">
                  <c:v>1.4000000000000002E-2</c:v>
                </c:pt>
                <c:pt idx="25">
                  <c:v>1.44E-2</c:v>
                </c:pt>
                <c:pt idx="26">
                  <c:v>1.52E-2</c:v>
                </c:pt>
                <c:pt idx="27">
                  <c:v>1.6300000000000002E-2</c:v>
                </c:pt>
                <c:pt idx="28">
                  <c:v>1.72E-2</c:v>
                </c:pt>
                <c:pt idx="29">
                  <c:v>1.8200000000000001E-2</c:v>
                </c:pt>
                <c:pt idx="30">
                  <c:v>1.9099999999999999E-2</c:v>
                </c:pt>
                <c:pt idx="31">
                  <c:v>0.02</c:v>
                </c:pt>
                <c:pt idx="32">
                  <c:v>2.0899999999999998E-2</c:v>
                </c:pt>
                <c:pt idx="33">
                  <c:v>2.18E-2</c:v>
                </c:pt>
                <c:pt idx="34">
                  <c:v>2.2600000000000002E-2</c:v>
                </c:pt>
                <c:pt idx="35">
                  <c:v>2.4299999999999999E-2</c:v>
                </c:pt>
                <c:pt idx="36">
                  <c:v>2.5899999999999999E-2</c:v>
                </c:pt>
                <c:pt idx="37">
                  <c:v>2.7500000000000004E-2</c:v>
                </c:pt>
                <c:pt idx="38">
                  <c:v>2.8999999999999998E-2</c:v>
                </c:pt>
                <c:pt idx="39">
                  <c:v>3.0599999999999999E-2</c:v>
                </c:pt>
                <c:pt idx="40">
                  <c:v>3.2000000000000001E-2</c:v>
                </c:pt>
                <c:pt idx="41">
                  <c:v>3.49E-2</c:v>
                </c:pt>
                <c:pt idx="42">
                  <c:v>3.78E-2</c:v>
                </c:pt>
                <c:pt idx="43">
                  <c:v>4.0500000000000001E-2</c:v>
                </c:pt>
                <c:pt idx="44">
                  <c:v>4.3299999999999998E-2</c:v>
                </c:pt>
                <c:pt idx="45">
                  <c:v>4.5900000000000003E-2</c:v>
                </c:pt>
                <c:pt idx="46">
                  <c:v>4.8599999999999997E-2</c:v>
                </c:pt>
                <c:pt idx="47">
                  <c:v>5.1200000000000002E-2</c:v>
                </c:pt>
                <c:pt idx="48">
                  <c:v>5.3700000000000005E-2</c:v>
                </c:pt>
                <c:pt idx="49">
                  <c:v>5.6299999999999996E-2</c:v>
                </c:pt>
                <c:pt idx="50">
                  <c:v>5.8799999999999998E-2</c:v>
                </c:pt>
                <c:pt idx="51">
                  <c:v>6.13E-2</c:v>
                </c:pt>
                <c:pt idx="52">
                  <c:v>6.6299999999999998E-2</c:v>
                </c:pt>
                <c:pt idx="53">
                  <c:v>7.2399999999999992E-2</c:v>
                </c:pt>
                <c:pt idx="54">
                  <c:v>7.8399999999999997E-2</c:v>
                </c:pt>
                <c:pt idx="55">
                  <c:v>8.4400000000000003E-2</c:v>
                </c:pt>
                <c:pt idx="56">
                  <c:v>9.0400000000000008E-2</c:v>
                </c:pt>
                <c:pt idx="57">
                  <c:v>9.6299999999999997E-2</c:v>
                </c:pt>
                <c:pt idx="58">
                  <c:v>0.1021</c:v>
                </c:pt>
                <c:pt idx="59">
                  <c:v>0.10800000000000001</c:v>
                </c:pt>
                <c:pt idx="60">
                  <c:v>0.1137</c:v>
                </c:pt>
                <c:pt idx="61">
                  <c:v>0.125</c:v>
                </c:pt>
                <c:pt idx="62">
                  <c:v>0.13620000000000002</c:v>
                </c:pt>
                <c:pt idx="63">
                  <c:v>0.14730000000000001</c:v>
                </c:pt>
                <c:pt idx="64">
                  <c:v>0.1585</c:v>
                </c:pt>
                <c:pt idx="65">
                  <c:v>0.1696</c:v>
                </c:pt>
                <c:pt idx="66">
                  <c:v>0.18080000000000002</c:v>
                </c:pt>
                <c:pt idx="67">
                  <c:v>0.20339999999999997</c:v>
                </c:pt>
                <c:pt idx="68">
                  <c:v>0.22620000000000001</c:v>
                </c:pt>
                <c:pt idx="69">
                  <c:v>0.24910000000000002</c:v>
                </c:pt>
                <c:pt idx="70">
                  <c:v>0.27210000000000001</c:v>
                </c:pt>
                <c:pt idx="71">
                  <c:v>0.29520000000000002</c:v>
                </c:pt>
                <c:pt idx="72">
                  <c:v>0.31850000000000001</c:v>
                </c:pt>
                <c:pt idx="73">
                  <c:v>0.3417</c:v>
                </c:pt>
                <c:pt idx="74">
                  <c:v>0.36509999999999998</c:v>
                </c:pt>
                <c:pt idx="75">
                  <c:v>0.38849999999999996</c:v>
                </c:pt>
                <c:pt idx="76">
                  <c:v>0.41189999999999999</c:v>
                </c:pt>
                <c:pt idx="77">
                  <c:v>0.43550000000000005</c:v>
                </c:pt>
                <c:pt idx="78">
                  <c:v>0.48270000000000002</c:v>
                </c:pt>
                <c:pt idx="79">
                  <c:v>0.54189999999999994</c:v>
                </c:pt>
                <c:pt idx="80">
                  <c:v>0.60160000000000002</c:v>
                </c:pt>
                <c:pt idx="81">
                  <c:v>0.66149999999999998</c:v>
                </c:pt>
                <c:pt idx="82">
                  <c:v>0.7218</c:v>
                </c:pt>
                <c:pt idx="83">
                  <c:v>0.7823</c:v>
                </c:pt>
                <c:pt idx="84">
                  <c:v>0.84320000000000006</c:v>
                </c:pt>
                <c:pt idx="85">
                  <c:v>0.90429999999999988</c:v>
                </c:pt>
                <c:pt idx="86">
                  <c:v>0.9657</c:v>
                </c:pt>
                <c:pt idx="87" formatCode="0.00">
                  <c:v>1.0900000000000001</c:v>
                </c:pt>
                <c:pt idx="88" formatCode="0.00">
                  <c:v>1.21</c:v>
                </c:pt>
                <c:pt idx="89" formatCode="0.00">
                  <c:v>1.34</c:v>
                </c:pt>
                <c:pt idx="90" formatCode="0.00">
                  <c:v>1.46</c:v>
                </c:pt>
                <c:pt idx="91" formatCode="0.00">
                  <c:v>1.59</c:v>
                </c:pt>
                <c:pt idx="92" formatCode="0.00">
                  <c:v>1.71</c:v>
                </c:pt>
                <c:pt idx="93" formatCode="0.00">
                  <c:v>1.96</c:v>
                </c:pt>
                <c:pt idx="94" formatCode="0.00">
                  <c:v>2.2000000000000002</c:v>
                </c:pt>
                <c:pt idx="95" formatCode="0.00">
                  <c:v>2.44</c:v>
                </c:pt>
                <c:pt idx="96" formatCode="0.00">
                  <c:v>2.67</c:v>
                </c:pt>
                <c:pt idx="97" formatCode="0.00">
                  <c:v>2.9</c:v>
                </c:pt>
                <c:pt idx="98" formatCode="0.00">
                  <c:v>3.12</c:v>
                </c:pt>
                <c:pt idx="99" formatCode="0.00">
                  <c:v>3.34</c:v>
                </c:pt>
                <c:pt idx="100" formatCode="0.00">
                  <c:v>3.55</c:v>
                </c:pt>
                <c:pt idx="101" formatCode="0.00">
                  <c:v>3.75</c:v>
                </c:pt>
                <c:pt idx="102" formatCode="0.00">
                  <c:v>3.95</c:v>
                </c:pt>
                <c:pt idx="103" formatCode="0.00">
                  <c:v>4.1399999999999997</c:v>
                </c:pt>
                <c:pt idx="104" formatCode="0.00">
                  <c:v>4.51</c:v>
                </c:pt>
                <c:pt idx="105" formatCode="0.00">
                  <c:v>4.95</c:v>
                </c:pt>
                <c:pt idx="106" formatCode="0.00">
                  <c:v>5.36</c:v>
                </c:pt>
                <c:pt idx="107" formatCode="0.00">
                  <c:v>5.74</c:v>
                </c:pt>
                <c:pt idx="108" formatCode="0.00">
                  <c:v>6.11</c:v>
                </c:pt>
                <c:pt idx="109" formatCode="0.00">
                  <c:v>6.46</c:v>
                </c:pt>
                <c:pt idx="110" formatCode="0.00">
                  <c:v>6.8</c:v>
                </c:pt>
                <c:pt idx="111" formatCode="0.00">
                  <c:v>7.12</c:v>
                </c:pt>
                <c:pt idx="112" formatCode="0.00">
                  <c:v>7.43</c:v>
                </c:pt>
                <c:pt idx="113" formatCode="0.00">
                  <c:v>8.02</c:v>
                </c:pt>
                <c:pt idx="114" formatCode="0.00">
                  <c:v>8.58</c:v>
                </c:pt>
                <c:pt idx="115" formatCode="0.00">
                  <c:v>9.11</c:v>
                </c:pt>
                <c:pt idx="116" formatCode="0.00">
                  <c:v>9.61</c:v>
                </c:pt>
                <c:pt idx="117" formatCode="0.00">
                  <c:v>10.09</c:v>
                </c:pt>
                <c:pt idx="118" formatCode="0.00">
                  <c:v>10.55</c:v>
                </c:pt>
                <c:pt idx="119" formatCode="0.00">
                  <c:v>11.43</c:v>
                </c:pt>
                <c:pt idx="120" formatCode="0.00">
                  <c:v>12.25</c:v>
                </c:pt>
                <c:pt idx="121" formatCode="0.00">
                  <c:v>13.03</c:v>
                </c:pt>
                <c:pt idx="122" formatCode="0.00">
                  <c:v>13.76</c:v>
                </c:pt>
                <c:pt idx="123" formatCode="0.00">
                  <c:v>14.47</c:v>
                </c:pt>
                <c:pt idx="124" formatCode="0.00">
                  <c:v>15.15</c:v>
                </c:pt>
                <c:pt idx="125" formatCode="0.00">
                  <c:v>15.81</c:v>
                </c:pt>
                <c:pt idx="126" formatCode="0.00">
                  <c:v>16.440000000000001</c:v>
                </c:pt>
                <c:pt idx="127" formatCode="0.00">
                  <c:v>17.059999999999999</c:v>
                </c:pt>
                <c:pt idx="128" formatCode="0.00">
                  <c:v>17.66</c:v>
                </c:pt>
                <c:pt idx="129" formatCode="0.00">
                  <c:v>18.239999999999998</c:v>
                </c:pt>
                <c:pt idx="130" formatCode="0.00">
                  <c:v>19.37</c:v>
                </c:pt>
                <c:pt idx="131" formatCode="0.00">
                  <c:v>20.72</c:v>
                </c:pt>
                <c:pt idx="132" formatCode="0.00">
                  <c:v>22.02</c:v>
                </c:pt>
                <c:pt idx="133" formatCode="0.00">
                  <c:v>23.27</c:v>
                </c:pt>
                <c:pt idx="134" formatCode="0.00">
                  <c:v>24.48</c:v>
                </c:pt>
                <c:pt idx="135" formatCode="0.00">
                  <c:v>25.67</c:v>
                </c:pt>
                <c:pt idx="136" formatCode="0.00">
                  <c:v>26.83</c:v>
                </c:pt>
                <c:pt idx="137" formatCode="0.00">
                  <c:v>27.97</c:v>
                </c:pt>
                <c:pt idx="138" formatCode="0.00">
                  <c:v>29.09</c:v>
                </c:pt>
                <c:pt idx="139" formatCode="0.00">
                  <c:v>31.31</c:v>
                </c:pt>
                <c:pt idx="140" formatCode="0.00">
                  <c:v>33.5</c:v>
                </c:pt>
                <c:pt idx="141" formatCode="0.00">
                  <c:v>35.68</c:v>
                </c:pt>
                <c:pt idx="142" formatCode="0.00">
                  <c:v>37.83</c:v>
                </c:pt>
                <c:pt idx="143" formatCode="0.00">
                  <c:v>39.99</c:v>
                </c:pt>
                <c:pt idx="144" formatCode="0.00">
                  <c:v>42.14</c:v>
                </c:pt>
                <c:pt idx="145" formatCode="0.00">
                  <c:v>46.45</c:v>
                </c:pt>
                <c:pt idx="146" formatCode="0.00">
                  <c:v>50.8</c:v>
                </c:pt>
                <c:pt idx="147" formatCode="0.00">
                  <c:v>55.18</c:v>
                </c:pt>
                <c:pt idx="148" formatCode="0.00">
                  <c:v>59.62</c:v>
                </c:pt>
                <c:pt idx="149" formatCode="0.00">
                  <c:v>64.12</c:v>
                </c:pt>
                <c:pt idx="150" formatCode="0.00">
                  <c:v>68.67</c:v>
                </c:pt>
                <c:pt idx="151" formatCode="0.00">
                  <c:v>73.290000000000006</c:v>
                </c:pt>
                <c:pt idx="152" formatCode="0.00">
                  <c:v>77.97</c:v>
                </c:pt>
                <c:pt idx="153" formatCode="0.00">
                  <c:v>82.72</c:v>
                </c:pt>
                <c:pt idx="154" formatCode="0.00">
                  <c:v>87.52</c:v>
                </c:pt>
                <c:pt idx="155" formatCode="0.00">
                  <c:v>92.39</c:v>
                </c:pt>
                <c:pt idx="156" formatCode="0.00">
                  <c:v>102.31</c:v>
                </c:pt>
                <c:pt idx="157" formatCode="0.00">
                  <c:v>115.05</c:v>
                </c:pt>
                <c:pt idx="158" formatCode="0.00">
                  <c:v>128.13999999999999</c:v>
                </c:pt>
                <c:pt idx="159" formatCode="0.00">
                  <c:v>141.57</c:v>
                </c:pt>
                <c:pt idx="160" formatCode="0.00">
                  <c:v>155.34</c:v>
                </c:pt>
                <c:pt idx="161" formatCode="0.00">
                  <c:v>169.44</c:v>
                </c:pt>
                <c:pt idx="162" formatCode="0.00">
                  <c:v>183.86</c:v>
                </c:pt>
                <c:pt idx="163" formatCode="0.00">
                  <c:v>198.6</c:v>
                </c:pt>
                <c:pt idx="164" formatCode="0.00">
                  <c:v>213.68</c:v>
                </c:pt>
                <c:pt idx="165" formatCode="0.00">
                  <c:v>244.85</c:v>
                </c:pt>
                <c:pt idx="166" formatCode="0.00">
                  <c:v>277.45</c:v>
                </c:pt>
                <c:pt idx="167" formatCode="0.00">
                  <c:v>311.57</c:v>
                </c:pt>
                <c:pt idx="168" formatCode="0.00">
                  <c:v>347.27</c:v>
                </c:pt>
                <c:pt idx="169" formatCode="0.00">
                  <c:v>384.57</c:v>
                </c:pt>
                <c:pt idx="170" formatCode="0.00">
                  <c:v>423.43</c:v>
                </c:pt>
                <c:pt idx="171" formatCode="0.00">
                  <c:v>505.75</c:v>
                </c:pt>
                <c:pt idx="172" formatCode="0.00">
                  <c:v>594.11</c:v>
                </c:pt>
                <c:pt idx="173" formatCode="0.00">
                  <c:v>688.37</c:v>
                </c:pt>
                <c:pt idx="174" formatCode="0.00">
                  <c:v>788.39</c:v>
                </c:pt>
                <c:pt idx="175" formatCode="0.00">
                  <c:v>894.03</c:v>
                </c:pt>
                <c:pt idx="176" formatCode="0.0">
                  <c:v>1010</c:v>
                </c:pt>
                <c:pt idx="177" formatCode="0.0">
                  <c:v>1120</c:v>
                </c:pt>
                <c:pt idx="178" formatCode="0.0">
                  <c:v>1240</c:v>
                </c:pt>
                <c:pt idx="179" formatCode="0.0">
                  <c:v>1370</c:v>
                </c:pt>
                <c:pt idx="180" formatCode="0.0">
                  <c:v>1500</c:v>
                </c:pt>
                <c:pt idx="181" formatCode="0.0">
                  <c:v>1640</c:v>
                </c:pt>
                <c:pt idx="182" formatCode="0.0">
                  <c:v>1930</c:v>
                </c:pt>
                <c:pt idx="183" formatCode="0.0">
                  <c:v>2310</c:v>
                </c:pt>
                <c:pt idx="184" formatCode="0.0">
                  <c:v>2720</c:v>
                </c:pt>
                <c:pt idx="185" formatCode="0.0">
                  <c:v>3160</c:v>
                </c:pt>
                <c:pt idx="186" formatCode="0.0">
                  <c:v>3630</c:v>
                </c:pt>
                <c:pt idx="187" formatCode="0.0">
                  <c:v>4110</c:v>
                </c:pt>
                <c:pt idx="188" formatCode="0.0">
                  <c:v>4620</c:v>
                </c:pt>
                <c:pt idx="189" formatCode="0.0">
                  <c:v>5150</c:v>
                </c:pt>
                <c:pt idx="190" formatCode="0.0">
                  <c:v>5700</c:v>
                </c:pt>
                <c:pt idx="191" formatCode="0.0">
                  <c:v>6860</c:v>
                </c:pt>
                <c:pt idx="192" formatCode="0.0">
                  <c:v>8090</c:v>
                </c:pt>
                <c:pt idx="193" formatCode="0.0">
                  <c:v>9390</c:v>
                </c:pt>
                <c:pt idx="194" formatCode="0.0">
                  <c:v>10750</c:v>
                </c:pt>
                <c:pt idx="195" formatCode="0.0">
                  <c:v>12170</c:v>
                </c:pt>
                <c:pt idx="196" formatCode="0.0">
                  <c:v>13640</c:v>
                </c:pt>
                <c:pt idx="197" formatCode="0.0">
                  <c:v>16720</c:v>
                </c:pt>
                <c:pt idx="198" formatCode="0.0">
                  <c:v>19970</c:v>
                </c:pt>
                <c:pt idx="199" formatCode="0.0">
                  <c:v>23360</c:v>
                </c:pt>
                <c:pt idx="200" formatCode="0.0">
                  <c:v>26880</c:v>
                </c:pt>
                <c:pt idx="201" formatCode="0.0">
                  <c:v>30510</c:v>
                </c:pt>
                <c:pt idx="202" formatCode="0.0">
                  <c:v>34240</c:v>
                </c:pt>
                <c:pt idx="203" formatCode="0.0">
                  <c:v>38050</c:v>
                </c:pt>
                <c:pt idx="204" formatCode="0.0">
                  <c:v>41930</c:v>
                </c:pt>
                <c:pt idx="205" formatCode="0.0">
                  <c:v>45880</c:v>
                </c:pt>
                <c:pt idx="206" formatCode="0.0">
                  <c:v>49880</c:v>
                </c:pt>
                <c:pt idx="207" formatCode="0.0">
                  <c:v>53930</c:v>
                </c:pt>
                <c:pt idx="208" formatCode="0.0">
                  <c:v>54340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D4A0-462D-B177-1C8803AA226C}"/>
            </c:ext>
          </c:extLst>
        </c:ser>
        <c:ser>
          <c:idx val="1"/>
          <c:order val="1"/>
          <c:tx>
            <c:v>Stragg. Long</c:v>
          </c:tx>
          <c:spPr>
            <a:ln>
              <a:solidFill>
                <a:srgbClr val="0000FF"/>
              </a:solidFill>
            </a:ln>
          </c:spPr>
          <c:marker>
            <c:symbol val="none"/>
          </c:marker>
          <c:xVal>
            <c:numRef>
              <c:f>srim181Ta_Al!$D$20:$D$228</c:f>
              <c:numCache>
                <c:formatCode>0.00000</c:formatCode>
                <c:ptCount val="209"/>
                <c:pt idx="0">
                  <c:v>1.1049723756906078E-5</c:v>
                </c:pt>
                <c:pt idx="1">
                  <c:v>1.2430939226519336E-5</c:v>
                </c:pt>
                <c:pt idx="2">
                  <c:v>1.3812154696132597E-5</c:v>
                </c:pt>
                <c:pt idx="3">
                  <c:v>1.5193370165745856E-5</c:v>
                </c:pt>
                <c:pt idx="4">
                  <c:v>1.6574585635359117E-5</c:v>
                </c:pt>
                <c:pt idx="5">
                  <c:v>1.7955801104972374E-5</c:v>
                </c:pt>
                <c:pt idx="6">
                  <c:v>1.9337016574585635E-5</c:v>
                </c:pt>
                <c:pt idx="7">
                  <c:v>2.0718232044198896E-5</c:v>
                </c:pt>
                <c:pt idx="8">
                  <c:v>2.2099447513812157E-5</c:v>
                </c:pt>
                <c:pt idx="9">
                  <c:v>2.4861878453038672E-5</c:v>
                </c:pt>
                <c:pt idx="10">
                  <c:v>2.7624309392265193E-5</c:v>
                </c:pt>
                <c:pt idx="11">
                  <c:v>3.0386740331491712E-5</c:v>
                </c:pt>
                <c:pt idx="12">
                  <c:v>3.3149171270718233E-5</c:v>
                </c:pt>
                <c:pt idx="13">
                  <c:v>3.5911602209944748E-5</c:v>
                </c:pt>
                <c:pt idx="14">
                  <c:v>3.867403314917127E-5</c:v>
                </c:pt>
                <c:pt idx="15">
                  <c:v>4.4198895027624314E-5</c:v>
                </c:pt>
                <c:pt idx="16">
                  <c:v>4.9723756906077343E-5</c:v>
                </c:pt>
                <c:pt idx="17">
                  <c:v>5.5248618784530387E-5</c:v>
                </c:pt>
                <c:pt idx="18">
                  <c:v>6.0773480662983424E-5</c:v>
                </c:pt>
                <c:pt idx="19">
                  <c:v>6.6298342541436467E-5</c:v>
                </c:pt>
                <c:pt idx="20">
                  <c:v>7.1823204419889497E-5</c:v>
                </c:pt>
                <c:pt idx="21">
                  <c:v>7.734806629834254E-5</c:v>
                </c:pt>
                <c:pt idx="22">
                  <c:v>8.2872928176795584E-5</c:v>
                </c:pt>
                <c:pt idx="23">
                  <c:v>8.8397790055248627E-5</c:v>
                </c:pt>
                <c:pt idx="24">
                  <c:v>9.3922651933701671E-5</c:v>
                </c:pt>
                <c:pt idx="25">
                  <c:v>9.9447513812154687E-5</c:v>
                </c:pt>
                <c:pt idx="26">
                  <c:v>1.1049723756906077E-4</c:v>
                </c:pt>
                <c:pt idx="27">
                  <c:v>1.2430939226519336E-4</c:v>
                </c:pt>
                <c:pt idx="28">
                  <c:v>1.3812154696132598E-4</c:v>
                </c:pt>
                <c:pt idx="29">
                  <c:v>1.5193370165745857E-4</c:v>
                </c:pt>
                <c:pt idx="30">
                  <c:v>1.6574585635359117E-4</c:v>
                </c:pt>
                <c:pt idx="31">
                  <c:v>1.7955801104972376E-4</c:v>
                </c:pt>
                <c:pt idx="32">
                  <c:v>1.9337016574585638E-4</c:v>
                </c:pt>
                <c:pt idx="33">
                  <c:v>2.0718232044198895E-4</c:v>
                </c:pt>
                <c:pt idx="34">
                  <c:v>2.2099447513812155E-4</c:v>
                </c:pt>
                <c:pt idx="35">
                  <c:v>2.4861878453038671E-4</c:v>
                </c:pt>
                <c:pt idx="36">
                  <c:v>2.7624309392265195E-4</c:v>
                </c:pt>
                <c:pt idx="37">
                  <c:v>3.0386740331491714E-4</c:v>
                </c:pt>
                <c:pt idx="38">
                  <c:v>3.3149171270718233E-4</c:v>
                </c:pt>
                <c:pt idx="39">
                  <c:v>3.5911602209944752E-4</c:v>
                </c:pt>
                <c:pt idx="40">
                  <c:v>3.8674033149171277E-4</c:v>
                </c:pt>
                <c:pt idx="41">
                  <c:v>4.419889502762431E-4</c:v>
                </c:pt>
                <c:pt idx="42">
                  <c:v>4.9723756906077342E-4</c:v>
                </c:pt>
                <c:pt idx="43">
                  <c:v>5.5248618784530391E-4</c:v>
                </c:pt>
                <c:pt idx="44">
                  <c:v>6.0773480662983429E-4</c:v>
                </c:pt>
                <c:pt idx="45">
                  <c:v>6.6298342541436467E-4</c:v>
                </c:pt>
                <c:pt idx="46">
                  <c:v>7.1823204419889505E-4</c:v>
                </c:pt>
                <c:pt idx="47">
                  <c:v>7.7348066298342554E-4</c:v>
                </c:pt>
                <c:pt idx="48">
                  <c:v>8.2872928176795581E-4</c:v>
                </c:pt>
                <c:pt idx="49">
                  <c:v>8.8397790055248619E-4</c:v>
                </c:pt>
                <c:pt idx="50">
                  <c:v>9.3922651933701668E-4</c:v>
                </c:pt>
                <c:pt idx="51">
                  <c:v>9.9447513812154684E-4</c:v>
                </c:pt>
                <c:pt idx="52">
                  <c:v>1.1049723756906078E-3</c:v>
                </c:pt>
                <c:pt idx="53">
                  <c:v>1.2430939226519338E-3</c:v>
                </c:pt>
                <c:pt idx="54">
                  <c:v>1.3812154696132596E-3</c:v>
                </c:pt>
                <c:pt idx="55">
                  <c:v>1.5193370165745858E-3</c:v>
                </c:pt>
                <c:pt idx="56">
                  <c:v>1.6574585635359116E-3</c:v>
                </c:pt>
                <c:pt idx="57">
                  <c:v>1.7955801104972376E-3</c:v>
                </c:pt>
                <c:pt idx="58">
                  <c:v>1.9337016574585634E-3</c:v>
                </c:pt>
                <c:pt idx="59">
                  <c:v>2.0718232044198894E-3</c:v>
                </c:pt>
                <c:pt idx="60">
                  <c:v>2.2099447513812156E-3</c:v>
                </c:pt>
                <c:pt idx="61">
                  <c:v>2.4861878453038676E-3</c:v>
                </c:pt>
                <c:pt idx="62">
                  <c:v>2.7624309392265192E-3</c:v>
                </c:pt>
                <c:pt idx="63">
                  <c:v>3.0386740331491717E-3</c:v>
                </c:pt>
                <c:pt idx="64">
                  <c:v>3.3149171270718232E-3</c:v>
                </c:pt>
                <c:pt idx="65">
                  <c:v>3.5911602209944752E-3</c:v>
                </c:pt>
                <c:pt idx="66">
                  <c:v>3.8674033149171268E-3</c:v>
                </c:pt>
                <c:pt idx="67">
                  <c:v>4.4198895027624313E-3</c:v>
                </c:pt>
                <c:pt idx="68">
                  <c:v>4.9723756906077353E-3</c:v>
                </c:pt>
                <c:pt idx="69" formatCode="0.000">
                  <c:v>5.5248618784530384E-3</c:v>
                </c:pt>
                <c:pt idx="70" formatCode="0.000">
                  <c:v>6.0773480662983433E-3</c:v>
                </c:pt>
                <c:pt idx="71" formatCode="0.000">
                  <c:v>6.6298342541436465E-3</c:v>
                </c:pt>
                <c:pt idx="72" formatCode="0.000">
                  <c:v>7.1823204419889505E-3</c:v>
                </c:pt>
                <c:pt idx="73" formatCode="0.000">
                  <c:v>7.7348066298342536E-3</c:v>
                </c:pt>
                <c:pt idx="74" formatCode="0.000">
                  <c:v>8.2872928176795577E-3</c:v>
                </c:pt>
                <c:pt idx="75" formatCode="0.000">
                  <c:v>8.8397790055248626E-3</c:v>
                </c:pt>
                <c:pt idx="76" formatCode="0.000">
                  <c:v>9.3922651933701657E-3</c:v>
                </c:pt>
                <c:pt idx="77" formatCode="0.000">
                  <c:v>9.9447513812154706E-3</c:v>
                </c:pt>
                <c:pt idx="78" formatCode="0.000">
                  <c:v>1.1049723756906077E-2</c:v>
                </c:pt>
                <c:pt idx="79" formatCode="0.000">
                  <c:v>1.2430939226519336E-2</c:v>
                </c:pt>
                <c:pt idx="80" formatCode="0.000">
                  <c:v>1.3812154696132596E-2</c:v>
                </c:pt>
                <c:pt idx="81" formatCode="0.000">
                  <c:v>1.5193370165745856E-2</c:v>
                </c:pt>
                <c:pt idx="82" formatCode="0.000">
                  <c:v>1.6574585635359115E-2</c:v>
                </c:pt>
                <c:pt idx="83" formatCode="0.000">
                  <c:v>1.7955801104972375E-2</c:v>
                </c:pt>
                <c:pt idx="84" formatCode="0.000">
                  <c:v>1.9337016574585635E-2</c:v>
                </c:pt>
                <c:pt idx="85" formatCode="0.000">
                  <c:v>2.0718232044198894E-2</c:v>
                </c:pt>
                <c:pt idx="86" formatCode="0.000">
                  <c:v>2.2099447513812154E-2</c:v>
                </c:pt>
                <c:pt idx="87" formatCode="0.000">
                  <c:v>2.4861878453038673E-2</c:v>
                </c:pt>
                <c:pt idx="88" formatCode="0.000">
                  <c:v>2.7624309392265192E-2</c:v>
                </c:pt>
                <c:pt idx="89" formatCode="0.000">
                  <c:v>3.0386740331491711E-2</c:v>
                </c:pt>
                <c:pt idx="90" formatCode="0.000">
                  <c:v>3.3149171270718231E-2</c:v>
                </c:pt>
                <c:pt idx="91" formatCode="0.000">
                  <c:v>3.591160220994475E-2</c:v>
                </c:pt>
                <c:pt idx="92" formatCode="0.000">
                  <c:v>3.8674033149171269E-2</c:v>
                </c:pt>
                <c:pt idx="93" formatCode="0.000">
                  <c:v>4.4198895027624308E-2</c:v>
                </c:pt>
                <c:pt idx="94" formatCode="0.000">
                  <c:v>4.9723756906077346E-2</c:v>
                </c:pt>
                <c:pt idx="95" formatCode="0.000">
                  <c:v>5.5248618784530384E-2</c:v>
                </c:pt>
                <c:pt idx="96" formatCode="0.000">
                  <c:v>6.0773480662983423E-2</c:v>
                </c:pt>
                <c:pt idx="97" formatCode="0.000">
                  <c:v>6.6298342541436461E-2</c:v>
                </c:pt>
                <c:pt idx="98" formatCode="0.000">
                  <c:v>7.18232044198895E-2</c:v>
                </c:pt>
                <c:pt idx="99" formatCode="0.000">
                  <c:v>7.7348066298342538E-2</c:v>
                </c:pt>
                <c:pt idx="100" formatCode="0.000">
                  <c:v>8.2872928176795577E-2</c:v>
                </c:pt>
                <c:pt idx="101" formatCode="0.000">
                  <c:v>8.8397790055248615E-2</c:v>
                </c:pt>
                <c:pt idx="102" formatCode="0.000">
                  <c:v>9.3922651933701654E-2</c:v>
                </c:pt>
                <c:pt idx="103" formatCode="0.000">
                  <c:v>9.9447513812154692E-2</c:v>
                </c:pt>
                <c:pt idx="104" formatCode="0.000">
                  <c:v>0.11049723756906077</c:v>
                </c:pt>
                <c:pt idx="105" formatCode="0.000">
                  <c:v>0.12430939226519337</c:v>
                </c:pt>
                <c:pt idx="106" formatCode="0.000">
                  <c:v>0.13812154696132597</c:v>
                </c:pt>
                <c:pt idx="107" formatCode="0.000">
                  <c:v>0.15193370165745856</c:v>
                </c:pt>
                <c:pt idx="108" formatCode="0.000">
                  <c:v>0.16574585635359115</c:v>
                </c:pt>
                <c:pt idx="109" formatCode="0.000">
                  <c:v>0.17955801104972377</c:v>
                </c:pt>
                <c:pt idx="110" formatCode="0.000">
                  <c:v>0.19337016574585636</c:v>
                </c:pt>
                <c:pt idx="111" formatCode="0.000">
                  <c:v>0.20718232044198895</c:v>
                </c:pt>
                <c:pt idx="112" formatCode="0.000">
                  <c:v>0.22099447513812154</c:v>
                </c:pt>
                <c:pt idx="113" formatCode="0.000">
                  <c:v>0.24861878453038674</c:v>
                </c:pt>
                <c:pt idx="114" formatCode="0.000">
                  <c:v>0.27624309392265195</c:v>
                </c:pt>
                <c:pt idx="115" formatCode="0.000">
                  <c:v>0.30386740331491713</c:v>
                </c:pt>
                <c:pt idx="116" formatCode="0.000">
                  <c:v>0.33149171270718231</c:v>
                </c:pt>
                <c:pt idx="117" formatCode="0.000">
                  <c:v>0.35911602209944754</c:v>
                </c:pt>
                <c:pt idx="118" formatCode="0.000">
                  <c:v>0.38674033149171272</c:v>
                </c:pt>
                <c:pt idx="119" formatCode="0.000">
                  <c:v>0.44198895027624308</c:v>
                </c:pt>
                <c:pt idx="120" formatCode="0.000">
                  <c:v>0.49723756906077349</c:v>
                </c:pt>
                <c:pt idx="121" formatCode="0.000">
                  <c:v>0.5524861878453039</c:v>
                </c:pt>
                <c:pt idx="122" formatCode="0.000">
                  <c:v>0.60773480662983426</c:v>
                </c:pt>
                <c:pt idx="123" formatCode="0.000">
                  <c:v>0.66298342541436461</c:v>
                </c:pt>
                <c:pt idx="124" formatCode="0.000">
                  <c:v>0.71823204419889508</c:v>
                </c:pt>
                <c:pt idx="125" formatCode="0.000">
                  <c:v>0.77348066298342544</c:v>
                </c:pt>
                <c:pt idx="126" formatCode="0.000">
                  <c:v>0.82872928176795579</c:v>
                </c:pt>
                <c:pt idx="127" formatCode="0.000">
                  <c:v>0.88397790055248615</c:v>
                </c:pt>
                <c:pt idx="128" formatCode="0.000">
                  <c:v>0.93922651933701662</c:v>
                </c:pt>
                <c:pt idx="129" formatCode="0.000">
                  <c:v>0.99447513812154698</c:v>
                </c:pt>
                <c:pt idx="130" formatCode="0.000">
                  <c:v>1.1049723756906078</c:v>
                </c:pt>
                <c:pt idx="131" formatCode="0.000">
                  <c:v>1.2430939226519337</c:v>
                </c:pt>
                <c:pt idx="132" formatCode="0.000">
                  <c:v>1.3812154696132597</c:v>
                </c:pt>
                <c:pt idx="133" formatCode="0.000">
                  <c:v>1.5193370165745856</c:v>
                </c:pt>
                <c:pt idx="134" formatCode="0.000">
                  <c:v>1.6574585635359116</c:v>
                </c:pt>
                <c:pt idx="135" formatCode="0.000">
                  <c:v>1.7955801104972375</c:v>
                </c:pt>
                <c:pt idx="136" formatCode="0.000">
                  <c:v>1.9337016574585635</c:v>
                </c:pt>
                <c:pt idx="137" formatCode="0.000">
                  <c:v>2.0718232044198897</c:v>
                </c:pt>
                <c:pt idx="138" formatCode="0.000">
                  <c:v>2.2099447513812156</c:v>
                </c:pt>
                <c:pt idx="139" formatCode="0.000">
                  <c:v>2.4861878453038675</c:v>
                </c:pt>
                <c:pt idx="140" formatCode="0.000">
                  <c:v>2.7624309392265194</c:v>
                </c:pt>
                <c:pt idx="141" formatCode="0.000">
                  <c:v>3.0386740331491713</c:v>
                </c:pt>
                <c:pt idx="142" formatCode="0.000">
                  <c:v>3.3149171270718232</c:v>
                </c:pt>
                <c:pt idx="143" formatCode="0.000">
                  <c:v>3.5911602209944751</c:v>
                </c:pt>
                <c:pt idx="144" formatCode="0.000">
                  <c:v>3.867403314917127</c:v>
                </c:pt>
                <c:pt idx="145" formatCode="0.000">
                  <c:v>4.4198895027624312</c:v>
                </c:pt>
                <c:pt idx="146" formatCode="0.000">
                  <c:v>4.972375690607735</c:v>
                </c:pt>
                <c:pt idx="147" formatCode="0.000">
                  <c:v>5.5248618784530388</c:v>
                </c:pt>
                <c:pt idx="148" formatCode="0.000">
                  <c:v>6.0773480662983426</c:v>
                </c:pt>
                <c:pt idx="149" formatCode="0.000">
                  <c:v>6.6298342541436464</c:v>
                </c:pt>
                <c:pt idx="150" formatCode="0.000">
                  <c:v>7.1823204419889501</c:v>
                </c:pt>
                <c:pt idx="151" formatCode="0.000">
                  <c:v>7.7348066298342539</c:v>
                </c:pt>
                <c:pt idx="152" formatCode="0.000">
                  <c:v>8.2872928176795586</c:v>
                </c:pt>
                <c:pt idx="153" formatCode="0.000">
                  <c:v>8.8397790055248624</c:v>
                </c:pt>
                <c:pt idx="154" formatCode="0.000">
                  <c:v>9.3922651933701662</c:v>
                </c:pt>
                <c:pt idx="155" formatCode="0.000">
                  <c:v>9.94475138121547</c:v>
                </c:pt>
                <c:pt idx="156" formatCode="0.000">
                  <c:v>11.049723756906078</c:v>
                </c:pt>
                <c:pt idx="157" formatCode="0.000">
                  <c:v>12.430939226519337</c:v>
                </c:pt>
                <c:pt idx="158" formatCode="0.000">
                  <c:v>13.812154696132596</c:v>
                </c:pt>
                <c:pt idx="159" formatCode="0.000">
                  <c:v>15.193370165745856</c:v>
                </c:pt>
                <c:pt idx="160" formatCode="0.000">
                  <c:v>16.574585635359117</c:v>
                </c:pt>
                <c:pt idx="161" formatCode="0.000">
                  <c:v>17.955801104972377</c:v>
                </c:pt>
                <c:pt idx="162" formatCode="0.000">
                  <c:v>19.337016574585636</c:v>
                </c:pt>
                <c:pt idx="163" formatCode="0.000">
                  <c:v>20.718232044198896</c:v>
                </c:pt>
                <c:pt idx="164" formatCode="0.000">
                  <c:v>22.099447513812155</c:v>
                </c:pt>
                <c:pt idx="165" formatCode="0.000">
                  <c:v>24.861878453038674</c:v>
                </c:pt>
                <c:pt idx="166" formatCode="0.000">
                  <c:v>27.624309392265193</c:v>
                </c:pt>
                <c:pt idx="167" formatCode="0.000">
                  <c:v>30.386740331491712</c:v>
                </c:pt>
                <c:pt idx="168" formatCode="0.000">
                  <c:v>33.149171270718234</c:v>
                </c:pt>
                <c:pt idx="169" formatCode="0.000">
                  <c:v>35.911602209944753</c:v>
                </c:pt>
                <c:pt idx="170" formatCode="0.000">
                  <c:v>38.674033149171272</c:v>
                </c:pt>
                <c:pt idx="171" formatCode="0.000">
                  <c:v>44.19889502762431</c:v>
                </c:pt>
                <c:pt idx="172" formatCode="0.000">
                  <c:v>49.723756906077348</c:v>
                </c:pt>
                <c:pt idx="173" formatCode="0.000">
                  <c:v>55.248618784530386</c:v>
                </c:pt>
                <c:pt idx="174" formatCode="0.000">
                  <c:v>60.773480662983424</c:v>
                </c:pt>
                <c:pt idx="175" formatCode="0.000">
                  <c:v>66.298342541436469</c:v>
                </c:pt>
                <c:pt idx="176" formatCode="0.000">
                  <c:v>71.823204419889507</c:v>
                </c:pt>
                <c:pt idx="177" formatCode="0.000">
                  <c:v>77.348066298342545</c:v>
                </c:pt>
                <c:pt idx="178" formatCode="0.000">
                  <c:v>82.872928176795583</c:v>
                </c:pt>
                <c:pt idx="179" formatCode="0.000">
                  <c:v>88.39779005524862</c:v>
                </c:pt>
                <c:pt idx="180" formatCode="0.000">
                  <c:v>93.922651933701658</c:v>
                </c:pt>
                <c:pt idx="181" formatCode="0.000">
                  <c:v>99.447513812154696</c:v>
                </c:pt>
                <c:pt idx="182" formatCode="0.000">
                  <c:v>110.49723756906077</c:v>
                </c:pt>
                <c:pt idx="183" formatCode="0.000">
                  <c:v>124.30939226519337</c:v>
                </c:pt>
                <c:pt idx="184" formatCode="0.000">
                  <c:v>138.12154696132598</c:v>
                </c:pt>
                <c:pt idx="185" formatCode="0.000">
                  <c:v>151.93370165745856</c:v>
                </c:pt>
                <c:pt idx="186" formatCode="0.000">
                  <c:v>165.74585635359117</c:v>
                </c:pt>
                <c:pt idx="187" formatCode="0.000">
                  <c:v>179.55801104972375</c:v>
                </c:pt>
                <c:pt idx="188" formatCode="0.000">
                  <c:v>193.37016574585635</c:v>
                </c:pt>
                <c:pt idx="189" formatCode="0.000">
                  <c:v>207.18232044198896</c:v>
                </c:pt>
                <c:pt idx="190" formatCode="0.000">
                  <c:v>220.99447513812154</c:v>
                </c:pt>
                <c:pt idx="191" formatCode="0.000">
                  <c:v>248.61878453038673</c:v>
                </c:pt>
                <c:pt idx="192" formatCode="0.000">
                  <c:v>276.24309392265195</c:v>
                </c:pt>
                <c:pt idx="193" formatCode="0.000">
                  <c:v>303.86740331491711</c:v>
                </c:pt>
                <c:pt idx="194" formatCode="0.000">
                  <c:v>331.49171270718233</c:v>
                </c:pt>
                <c:pt idx="195" formatCode="0.000">
                  <c:v>359.11602209944749</c:v>
                </c:pt>
                <c:pt idx="196" formatCode="0.000">
                  <c:v>386.74033149171271</c:v>
                </c:pt>
                <c:pt idx="197" formatCode="0.000">
                  <c:v>441.98895027624309</c:v>
                </c:pt>
                <c:pt idx="198" formatCode="0.000">
                  <c:v>497.23756906077347</c:v>
                </c:pt>
                <c:pt idx="199" formatCode="0.000">
                  <c:v>552.4861878453039</c:v>
                </c:pt>
                <c:pt idx="200" formatCode="0.000">
                  <c:v>607.73480662983422</c:v>
                </c:pt>
                <c:pt idx="201" formatCode="0.000">
                  <c:v>662.98342541436466</c:v>
                </c:pt>
                <c:pt idx="202" formatCode="0.000">
                  <c:v>718.23204419889498</c:v>
                </c:pt>
                <c:pt idx="203" formatCode="0.000">
                  <c:v>773.48066298342542</c:v>
                </c:pt>
                <c:pt idx="204" formatCode="0.000">
                  <c:v>828.72928176795585</c:v>
                </c:pt>
                <c:pt idx="205" formatCode="0.000">
                  <c:v>883.97790055248618</c:v>
                </c:pt>
                <c:pt idx="206" formatCode="0.000">
                  <c:v>939.22651933701661</c:v>
                </c:pt>
                <c:pt idx="207" formatCode="0.000">
                  <c:v>994.47513812154693</c:v>
                </c:pt>
                <c:pt idx="208" formatCode="0.000">
                  <c:v>1000</c:v>
                </c:pt>
              </c:numCache>
            </c:numRef>
          </c:xVal>
          <c:yVal>
            <c:numRef>
              <c:f>srim181Ta_Al!$M$20:$M$228</c:f>
              <c:numCache>
                <c:formatCode>0.000</c:formatCode>
                <c:ptCount val="209"/>
                <c:pt idx="0">
                  <c:v>1.5E-3</c:v>
                </c:pt>
                <c:pt idx="1">
                  <c:v>1.6000000000000001E-3</c:v>
                </c:pt>
                <c:pt idx="2">
                  <c:v>1.6000000000000001E-3</c:v>
                </c:pt>
                <c:pt idx="3">
                  <c:v>1.7000000000000001E-3</c:v>
                </c:pt>
                <c:pt idx="4">
                  <c:v>1.8E-3</c:v>
                </c:pt>
                <c:pt idx="5">
                  <c:v>1.8E-3</c:v>
                </c:pt>
                <c:pt idx="6">
                  <c:v>1.9E-3</c:v>
                </c:pt>
                <c:pt idx="7">
                  <c:v>1.9E-3</c:v>
                </c:pt>
                <c:pt idx="8">
                  <c:v>2E-3</c:v>
                </c:pt>
                <c:pt idx="9">
                  <c:v>2.1000000000000003E-3</c:v>
                </c:pt>
                <c:pt idx="10">
                  <c:v>2.1999999999999997E-3</c:v>
                </c:pt>
                <c:pt idx="11">
                  <c:v>2.1999999999999997E-3</c:v>
                </c:pt>
                <c:pt idx="12">
                  <c:v>2.3E-3</c:v>
                </c:pt>
                <c:pt idx="13">
                  <c:v>2.4000000000000002E-3</c:v>
                </c:pt>
                <c:pt idx="14">
                  <c:v>2.5000000000000001E-3</c:v>
                </c:pt>
                <c:pt idx="15">
                  <c:v>2.5999999999999999E-3</c:v>
                </c:pt>
                <c:pt idx="16">
                  <c:v>2.8E-3</c:v>
                </c:pt>
                <c:pt idx="17">
                  <c:v>2.9000000000000002E-3</c:v>
                </c:pt>
                <c:pt idx="18">
                  <c:v>3.0000000000000001E-3</c:v>
                </c:pt>
                <c:pt idx="19">
                  <c:v>3.0999999999999999E-3</c:v>
                </c:pt>
                <c:pt idx="20">
                  <c:v>3.2000000000000002E-3</c:v>
                </c:pt>
                <c:pt idx="21">
                  <c:v>3.4000000000000002E-3</c:v>
                </c:pt>
                <c:pt idx="22">
                  <c:v>3.5000000000000005E-3</c:v>
                </c:pt>
                <c:pt idx="23">
                  <c:v>3.5999999999999999E-3</c:v>
                </c:pt>
                <c:pt idx="24">
                  <c:v>3.6999999999999997E-3</c:v>
                </c:pt>
                <c:pt idx="25">
                  <c:v>3.6999999999999997E-3</c:v>
                </c:pt>
                <c:pt idx="26">
                  <c:v>3.8999999999999998E-3</c:v>
                </c:pt>
                <c:pt idx="27">
                  <c:v>4.1000000000000003E-3</c:v>
                </c:pt>
                <c:pt idx="28">
                  <c:v>4.3999999999999994E-3</c:v>
                </c:pt>
                <c:pt idx="29">
                  <c:v>4.5999999999999999E-3</c:v>
                </c:pt>
                <c:pt idx="30">
                  <c:v>4.7000000000000002E-3</c:v>
                </c:pt>
                <c:pt idx="31">
                  <c:v>4.8999999999999998E-3</c:v>
                </c:pt>
                <c:pt idx="32">
                  <c:v>5.0999999999999995E-3</c:v>
                </c:pt>
                <c:pt idx="33">
                  <c:v>5.3E-3</c:v>
                </c:pt>
                <c:pt idx="34">
                  <c:v>5.4999999999999997E-3</c:v>
                </c:pt>
                <c:pt idx="35">
                  <c:v>5.8000000000000005E-3</c:v>
                </c:pt>
                <c:pt idx="36">
                  <c:v>6.0999999999999995E-3</c:v>
                </c:pt>
                <c:pt idx="37">
                  <c:v>6.4000000000000003E-3</c:v>
                </c:pt>
                <c:pt idx="38">
                  <c:v>6.7000000000000002E-3</c:v>
                </c:pt>
                <c:pt idx="39">
                  <c:v>7.000000000000001E-3</c:v>
                </c:pt>
                <c:pt idx="40">
                  <c:v>7.2999999999999992E-3</c:v>
                </c:pt>
                <c:pt idx="41">
                  <c:v>7.7999999999999996E-3</c:v>
                </c:pt>
                <c:pt idx="42">
                  <c:v>8.3000000000000001E-3</c:v>
                </c:pt>
                <c:pt idx="43">
                  <c:v>8.7999999999999988E-3</c:v>
                </c:pt>
                <c:pt idx="44">
                  <c:v>9.2999999999999992E-3</c:v>
                </c:pt>
                <c:pt idx="45">
                  <c:v>9.7999999999999997E-3</c:v>
                </c:pt>
                <c:pt idx="46">
                  <c:v>1.03E-2</c:v>
                </c:pt>
                <c:pt idx="47">
                  <c:v>1.0699999999999999E-2</c:v>
                </c:pt>
                <c:pt idx="48">
                  <c:v>1.12E-2</c:v>
                </c:pt>
                <c:pt idx="49">
                  <c:v>1.1600000000000001E-2</c:v>
                </c:pt>
                <c:pt idx="50">
                  <c:v>1.2E-2</c:v>
                </c:pt>
                <c:pt idx="51">
                  <c:v>1.24E-2</c:v>
                </c:pt>
                <c:pt idx="52">
                  <c:v>1.3300000000000001E-2</c:v>
                </c:pt>
                <c:pt idx="53">
                  <c:v>1.4299999999999998E-2</c:v>
                </c:pt>
                <c:pt idx="54">
                  <c:v>1.5299999999999999E-2</c:v>
                </c:pt>
                <c:pt idx="55">
                  <c:v>1.6300000000000002E-2</c:v>
                </c:pt>
                <c:pt idx="56">
                  <c:v>1.7299999999999999E-2</c:v>
                </c:pt>
                <c:pt idx="57">
                  <c:v>1.8200000000000001E-2</c:v>
                </c:pt>
                <c:pt idx="58">
                  <c:v>1.9099999999999999E-2</c:v>
                </c:pt>
                <c:pt idx="59">
                  <c:v>0.02</c:v>
                </c:pt>
                <c:pt idx="60">
                  <c:v>2.0899999999999998E-2</c:v>
                </c:pt>
                <c:pt idx="61">
                  <c:v>2.2700000000000001E-2</c:v>
                </c:pt>
                <c:pt idx="62">
                  <c:v>2.4399999999999998E-2</c:v>
                </c:pt>
                <c:pt idx="63">
                  <c:v>2.6000000000000002E-2</c:v>
                </c:pt>
                <c:pt idx="64">
                  <c:v>2.7600000000000003E-2</c:v>
                </c:pt>
                <c:pt idx="65">
                  <c:v>2.9199999999999997E-2</c:v>
                </c:pt>
                <c:pt idx="66">
                  <c:v>3.0800000000000001E-2</c:v>
                </c:pt>
                <c:pt idx="67">
                  <c:v>3.4000000000000002E-2</c:v>
                </c:pt>
                <c:pt idx="68">
                  <c:v>3.7100000000000001E-2</c:v>
                </c:pt>
                <c:pt idx="69">
                  <c:v>4.02E-2</c:v>
                </c:pt>
                <c:pt idx="70">
                  <c:v>4.3299999999999998E-2</c:v>
                </c:pt>
                <c:pt idx="71">
                  <c:v>4.6300000000000001E-2</c:v>
                </c:pt>
                <c:pt idx="72">
                  <c:v>4.9200000000000001E-2</c:v>
                </c:pt>
                <c:pt idx="73">
                  <c:v>5.21E-2</c:v>
                </c:pt>
                <c:pt idx="74">
                  <c:v>5.4900000000000004E-2</c:v>
                </c:pt>
                <c:pt idx="75">
                  <c:v>5.7699999999999994E-2</c:v>
                </c:pt>
                <c:pt idx="76">
                  <c:v>6.0399999999999995E-2</c:v>
                </c:pt>
                <c:pt idx="77">
                  <c:v>6.3100000000000003E-2</c:v>
                </c:pt>
                <c:pt idx="78">
                  <c:v>6.8600000000000008E-2</c:v>
                </c:pt>
                <c:pt idx="79">
                  <c:v>7.5200000000000003E-2</c:v>
                </c:pt>
                <c:pt idx="80">
                  <c:v>8.1599999999999992E-2</c:v>
                </c:pt>
                <c:pt idx="81">
                  <c:v>8.7800000000000003E-2</c:v>
                </c:pt>
                <c:pt idx="82">
                  <c:v>9.3799999999999994E-2</c:v>
                </c:pt>
                <c:pt idx="83">
                  <c:v>9.9699999999999997E-2</c:v>
                </c:pt>
                <c:pt idx="84">
                  <c:v>0.10540000000000001</c:v>
                </c:pt>
                <c:pt idx="85">
                  <c:v>0.11100000000000002</c:v>
                </c:pt>
                <c:pt idx="86">
                  <c:v>0.11650000000000001</c:v>
                </c:pt>
                <c:pt idx="87">
                  <c:v>0.12759999999999999</c:v>
                </c:pt>
                <c:pt idx="88">
                  <c:v>0.13819999999999999</c:v>
                </c:pt>
                <c:pt idx="89">
                  <c:v>0.1484</c:v>
                </c:pt>
                <c:pt idx="90">
                  <c:v>0.15809999999999999</c:v>
                </c:pt>
                <c:pt idx="91">
                  <c:v>0.16739999999999999</c:v>
                </c:pt>
                <c:pt idx="92">
                  <c:v>0.1764</c:v>
                </c:pt>
                <c:pt idx="93">
                  <c:v>0.19470000000000001</c:v>
                </c:pt>
                <c:pt idx="94">
                  <c:v>0.21129999999999999</c:v>
                </c:pt>
                <c:pt idx="95">
                  <c:v>0.2266</c:v>
                </c:pt>
                <c:pt idx="96">
                  <c:v>0.24049999999999999</c:v>
                </c:pt>
                <c:pt idx="97">
                  <c:v>0.25319999999999998</c:v>
                </c:pt>
                <c:pt idx="98">
                  <c:v>0.26490000000000002</c:v>
                </c:pt>
                <c:pt idx="99">
                  <c:v>0.27559999999999996</c:v>
                </c:pt>
                <c:pt idx="100">
                  <c:v>0.28549999999999998</c:v>
                </c:pt>
                <c:pt idx="101">
                  <c:v>0.29460000000000003</c:v>
                </c:pt>
                <c:pt idx="102">
                  <c:v>0.30299999999999999</c:v>
                </c:pt>
                <c:pt idx="103">
                  <c:v>0.31080000000000002</c:v>
                </c:pt>
                <c:pt idx="104">
                  <c:v>0.32690000000000002</c:v>
                </c:pt>
                <c:pt idx="105">
                  <c:v>0.34500000000000003</c:v>
                </c:pt>
                <c:pt idx="106">
                  <c:v>0.3604</c:v>
                </c:pt>
                <c:pt idx="107">
                  <c:v>0.37360000000000004</c:v>
                </c:pt>
                <c:pt idx="108">
                  <c:v>0.3851</c:v>
                </c:pt>
                <c:pt idx="109">
                  <c:v>0.3952</c:v>
                </c:pt>
                <c:pt idx="110">
                  <c:v>0.40429999999999999</c:v>
                </c:pt>
                <c:pt idx="111">
                  <c:v>0.41239999999999999</c:v>
                </c:pt>
                <c:pt idx="112">
                  <c:v>0.41980000000000006</c:v>
                </c:pt>
                <c:pt idx="113">
                  <c:v>0.43659999999999999</c:v>
                </c:pt>
                <c:pt idx="114">
                  <c:v>0.45079999999999998</c:v>
                </c:pt>
                <c:pt idx="115">
                  <c:v>0.46299999999999997</c:v>
                </c:pt>
                <c:pt idx="116">
                  <c:v>0.47380000000000005</c:v>
                </c:pt>
                <c:pt idx="117">
                  <c:v>0.48330000000000001</c:v>
                </c:pt>
                <c:pt idx="118">
                  <c:v>0.49180000000000001</c:v>
                </c:pt>
                <c:pt idx="119">
                  <c:v>0.51400000000000001</c:v>
                </c:pt>
                <c:pt idx="120">
                  <c:v>0.53249999999999997</c:v>
                </c:pt>
                <c:pt idx="121">
                  <c:v>0.5484</c:v>
                </c:pt>
                <c:pt idx="122">
                  <c:v>0.56220000000000003</c:v>
                </c:pt>
                <c:pt idx="123">
                  <c:v>0.57450000000000001</c:v>
                </c:pt>
                <c:pt idx="124">
                  <c:v>0.58550000000000002</c:v>
                </c:pt>
                <c:pt idx="125">
                  <c:v>0.59539999999999993</c:v>
                </c:pt>
                <c:pt idx="126">
                  <c:v>0.60450000000000004</c:v>
                </c:pt>
                <c:pt idx="127">
                  <c:v>0.61299999999999999</c:v>
                </c:pt>
                <c:pt idx="128">
                  <c:v>0.62080000000000002</c:v>
                </c:pt>
                <c:pt idx="129">
                  <c:v>0.628</c:v>
                </c:pt>
                <c:pt idx="130">
                  <c:v>0.6512</c:v>
                </c:pt>
                <c:pt idx="131">
                  <c:v>0.68179999999999996</c:v>
                </c:pt>
                <c:pt idx="132">
                  <c:v>0.70879999999999999</c:v>
                </c:pt>
                <c:pt idx="133">
                  <c:v>0.73280000000000001</c:v>
                </c:pt>
                <c:pt idx="134">
                  <c:v>0.75480000000000003</c:v>
                </c:pt>
                <c:pt idx="135">
                  <c:v>0.77500000000000002</c:v>
                </c:pt>
                <c:pt idx="136">
                  <c:v>0.79379999999999995</c:v>
                </c:pt>
                <c:pt idx="137">
                  <c:v>0.81140000000000012</c:v>
                </c:pt>
                <c:pt idx="138">
                  <c:v>0.82820000000000005</c:v>
                </c:pt>
                <c:pt idx="139">
                  <c:v>0.88789999999999991</c:v>
                </c:pt>
                <c:pt idx="140">
                  <c:v>0.94259999999999999</c:v>
                </c:pt>
                <c:pt idx="141">
                  <c:v>0.99309999999999987</c:v>
                </c:pt>
                <c:pt idx="142" formatCode="0.00">
                  <c:v>1.04</c:v>
                </c:pt>
                <c:pt idx="143" formatCode="0.00">
                  <c:v>1.0900000000000001</c:v>
                </c:pt>
                <c:pt idx="144" formatCode="0.00">
                  <c:v>1.1299999999999999</c:v>
                </c:pt>
                <c:pt idx="145" formatCode="0.00">
                  <c:v>1.29</c:v>
                </c:pt>
                <c:pt idx="146" formatCode="0.00">
                  <c:v>1.43</c:v>
                </c:pt>
                <c:pt idx="147" formatCode="0.00">
                  <c:v>1.56</c:v>
                </c:pt>
                <c:pt idx="148" formatCode="0.00">
                  <c:v>1.68</c:v>
                </c:pt>
                <c:pt idx="149" formatCode="0.00">
                  <c:v>1.8</c:v>
                </c:pt>
                <c:pt idx="150" formatCode="0.00">
                  <c:v>1.91</c:v>
                </c:pt>
                <c:pt idx="151" formatCode="0.00">
                  <c:v>2.02</c:v>
                </c:pt>
                <c:pt idx="152" formatCode="0.00">
                  <c:v>2.13</c:v>
                </c:pt>
                <c:pt idx="153" formatCode="0.00">
                  <c:v>2.23</c:v>
                </c:pt>
                <c:pt idx="154" formatCode="0.00">
                  <c:v>2.33</c:v>
                </c:pt>
                <c:pt idx="155" formatCode="0.00">
                  <c:v>2.44</c:v>
                </c:pt>
                <c:pt idx="156" formatCode="0.00">
                  <c:v>2.81</c:v>
                </c:pt>
                <c:pt idx="157" formatCode="0.00">
                  <c:v>3.34</c:v>
                </c:pt>
                <c:pt idx="158" formatCode="0.00">
                  <c:v>3.82</c:v>
                </c:pt>
                <c:pt idx="159" formatCode="0.00">
                  <c:v>4.2699999999999996</c:v>
                </c:pt>
                <c:pt idx="160" formatCode="0.00">
                  <c:v>4.6900000000000004</c:v>
                </c:pt>
                <c:pt idx="161" formatCode="0.00">
                  <c:v>5.0999999999999996</c:v>
                </c:pt>
                <c:pt idx="162" formatCode="0.00">
                  <c:v>5.5</c:v>
                </c:pt>
                <c:pt idx="163" formatCode="0.00">
                  <c:v>5.88</c:v>
                </c:pt>
                <c:pt idx="164" formatCode="0.00">
                  <c:v>6.26</c:v>
                </c:pt>
                <c:pt idx="165" formatCode="0.00">
                  <c:v>7.66</c:v>
                </c:pt>
                <c:pt idx="166" formatCode="0.00">
                  <c:v>8.94</c:v>
                </c:pt>
                <c:pt idx="167" formatCode="0.00">
                  <c:v>10.16</c:v>
                </c:pt>
                <c:pt idx="168" formatCode="0.00">
                  <c:v>11.35</c:v>
                </c:pt>
                <c:pt idx="169" formatCode="0.00">
                  <c:v>12.52</c:v>
                </c:pt>
                <c:pt idx="170" formatCode="0.00">
                  <c:v>13.67</c:v>
                </c:pt>
                <c:pt idx="171" formatCode="0.00">
                  <c:v>17.96</c:v>
                </c:pt>
                <c:pt idx="172" formatCode="0.00">
                  <c:v>21.89</c:v>
                </c:pt>
                <c:pt idx="173" formatCode="0.00">
                  <c:v>25.63</c:v>
                </c:pt>
                <c:pt idx="174" formatCode="0.00">
                  <c:v>29.28</c:v>
                </c:pt>
                <c:pt idx="175" formatCode="0.00">
                  <c:v>32.880000000000003</c:v>
                </c:pt>
                <c:pt idx="176" formatCode="0.00">
                  <c:v>36.44</c:v>
                </c:pt>
                <c:pt idx="177" formatCode="0.00">
                  <c:v>40</c:v>
                </c:pt>
                <c:pt idx="178" formatCode="0.00">
                  <c:v>43.55</c:v>
                </c:pt>
                <c:pt idx="179" formatCode="0.00">
                  <c:v>47.1</c:v>
                </c:pt>
                <c:pt idx="180" formatCode="0.00">
                  <c:v>50.66</c:v>
                </c:pt>
                <c:pt idx="181" formatCode="0.00">
                  <c:v>54.23</c:v>
                </c:pt>
                <c:pt idx="182" formatCode="0.00">
                  <c:v>67.8</c:v>
                </c:pt>
                <c:pt idx="183" formatCode="0.00">
                  <c:v>86.99</c:v>
                </c:pt>
                <c:pt idx="184" formatCode="0.00">
                  <c:v>104.75</c:v>
                </c:pt>
                <c:pt idx="185" formatCode="0.00">
                  <c:v>121.73</c:v>
                </c:pt>
                <c:pt idx="186" formatCode="0.00">
                  <c:v>138.24</c:v>
                </c:pt>
                <c:pt idx="187" formatCode="0.00">
                  <c:v>154.43</c:v>
                </c:pt>
                <c:pt idx="188" formatCode="0.00">
                  <c:v>170.4</c:v>
                </c:pt>
                <c:pt idx="189" formatCode="0.00">
                  <c:v>186.19</c:v>
                </c:pt>
                <c:pt idx="190" formatCode="0.00">
                  <c:v>201.84</c:v>
                </c:pt>
                <c:pt idx="191" formatCode="0.00">
                  <c:v>260.05</c:v>
                </c:pt>
                <c:pt idx="192" formatCode="0.00">
                  <c:v>313.01</c:v>
                </c:pt>
                <c:pt idx="193" formatCode="0.00">
                  <c:v>362.95</c:v>
                </c:pt>
                <c:pt idx="194" formatCode="0.00">
                  <c:v>410.82</c:v>
                </c:pt>
                <c:pt idx="195" formatCode="0.00">
                  <c:v>457.14</c:v>
                </c:pt>
                <c:pt idx="196" formatCode="0.00">
                  <c:v>502.23</c:v>
                </c:pt>
                <c:pt idx="197" formatCode="0.00">
                  <c:v>664.94</c:v>
                </c:pt>
                <c:pt idx="198" formatCode="0.00">
                  <c:v>808.32</c:v>
                </c:pt>
                <c:pt idx="199" formatCode="0.00">
                  <c:v>940.17</c:v>
                </c:pt>
                <c:pt idx="200" formatCode="0.0">
                  <c:v>1060</c:v>
                </c:pt>
                <c:pt idx="201" formatCode="0.0">
                  <c:v>1180</c:v>
                </c:pt>
                <c:pt idx="202" formatCode="0.0">
                  <c:v>1290</c:v>
                </c:pt>
                <c:pt idx="203" formatCode="0.0">
                  <c:v>1400</c:v>
                </c:pt>
                <c:pt idx="204" formatCode="0.0">
                  <c:v>1510</c:v>
                </c:pt>
                <c:pt idx="205" formatCode="0.0">
                  <c:v>1610</c:v>
                </c:pt>
                <c:pt idx="206" formatCode="0.0">
                  <c:v>1700</c:v>
                </c:pt>
                <c:pt idx="207" formatCode="0.0">
                  <c:v>1800</c:v>
                </c:pt>
                <c:pt idx="208" formatCode="0.0">
                  <c:v>1800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4A0-462D-B177-1C8803AA226C}"/>
            </c:ext>
          </c:extLst>
        </c:ser>
        <c:ser>
          <c:idx val="2"/>
          <c:order val="2"/>
          <c:tx>
            <c:v>Stragg.Lateral</c:v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xVal>
            <c:numRef>
              <c:f>srim181Ta_Al!$D$20:$D$228</c:f>
              <c:numCache>
                <c:formatCode>0.00000</c:formatCode>
                <c:ptCount val="209"/>
                <c:pt idx="0">
                  <c:v>1.1049723756906078E-5</c:v>
                </c:pt>
                <c:pt idx="1">
                  <c:v>1.2430939226519336E-5</c:v>
                </c:pt>
                <c:pt idx="2">
                  <c:v>1.3812154696132597E-5</c:v>
                </c:pt>
                <c:pt idx="3">
                  <c:v>1.5193370165745856E-5</c:v>
                </c:pt>
                <c:pt idx="4">
                  <c:v>1.6574585635359117E-5</c:v>
                </c:pt>
                <c:pt idx="5">
                  <c:v>1.7955801104972374E-5</c:v>
                </c:pt>
                <c:pt idx="6">
                  <c:v>1.9337016574585635E-5</c:v>
                </c:pt>
                <c:pt idx="7">
                  <c:v>2.0718232044198896E-5</c:v>
                </c:pt>
                <c:pt idx="8">
                  <c:v>2.2099447513812157E-5</c:v>
                </c:pt>
                <c:pt idx="9">
                  <c:v>2.4861878453038672E-5</c:v>
                </c:pt>
                <c:pt idx="10">
                  <c:v>2.7624309392265193E-5</c:v>
                </c:pt>
                <c:pt idx="11">
                  <c:v>3.0386740331491712E-5</c:v>
                </c:pt>
                <c:pt idx="12">
                  <c:v>3.3149171270718233E-5</c:v>
                </c:pt>
                <c:pt idx="13">
                  <c:v>3.5911602209944748E-5</c:v>
                </c:pt>
                <c:pt idx="14">
                  <c:v>3.867403314917127E-5</c:v>
                </c:pt>
                <c:pt idx="15">
                  <c:v>4.4198895027624314E-5</c:v>
                </c:pt>
                <c:pt idx="16">
                  <c:v>4.9723756906077343E-5</c:v>
                </c:pt>
                <c:pt idx="17">
                  <c:v>5.5248618784530387E-5</c:v>
                </c:pt>
                <c:pt idx="18">
                  <c:v>6.0773480662983424E-5</c:v>
                </c:pt>
                <c:pt idx="19">
                  <c:v>6.6298342541436467E-5</c:v>
                </c:pt>
                <c:pt idx="20">
                  <c:v>7.1823204419889497E-5</c:v>
                </c:pt>
                <c:pt idx="21">
                  <c:v>7.734806629834254E-5</c:v>
                </c:pt>
                <c:pt idx="22">
                  <c:v>8.2872928176795584E-5</c:v>
                </c:pt>
                <c:pt idx="23">
                  <c:v>8.8397790055248627E-5</c:v>
                </c:pt>
                <c:pt idx="24">
                  <c:v>9.3922651933701671E-5</c:v>
                </c:pt>
                <c:pt idx="25">
                  <c:v>9.9447513812154687E-5</c:v>
                </c:pt>
                <c:pt idx="26">
                  <c:v>1.1049723756906077E-4</c:v>
                </c:pt>
                <c:pt idx="27">
                  <c:v>1.2430939226519336E-4</c:v>
                </c:pt>
                <c:pt idx="28">
                  <c:v>1.3812154696132598E-4</c:v>
                </c:pt>
                <c:pt idx="29">
                  <c:v>1.5193370165745857E-4</c:v>
                </c:pt>
                <c:pt idx="30">
                  <c:v>1.6574585635359117E-4</c:v>
                </c:pt>
                <c:pt idx="31">
                  <c:v>1.7955801104972376E-4</c:v>
                </c:pt>
                <c:pt idx="32">
                  <c:v>1.9337016574585638E-4</c:v>
                </c:pt>
                <c:pt idx="33">
                  <c:v>2.0718232044198895E-4</c:v>
                </c:pt>
                <c:pt idx="34">
                  <c:v>2.2099447513812155E-4</c:v>
                </c:pt>
                <c:pt idx="35">
                  <c:v>2.4861878453038671E-4</c:v>
                </c:pt>
                <c:pt idx="36">
                  <c:v>2.7624309392265195E-4</c:v>
                </c:pt>
                <c:pt idx="37">
                  <c:v>3.0386740331491714E-4</c:v>
                </c:pt>
                <c:pt idx="38">
                  <c:v>3.3149171270718233E-4</c:v>
                </c:pt>
                <c:pt idx="39">
                  <c:v>3.5911602209944752E-4</c:v>
                </c:pt>
                <c:pt idx="40">
                  <c:v>3.8674033149171277E-4</c:v>
                </c:pt>
                <c:pt idx="41">
                  <c:v>4.419889502762431E-4</c:v>
                </c:pt>
                <c:pt idx="42">
                  <c:v>4.9723756906077342E-4</c:v>
                </c:pt>
                <c:pt idx="43">
                  <c:v>5.5248618784530391E-4</c:v>
                </c:pt>
                <c:pt idx="44">
                  <c:v>6.0773480662983429E-4</c:v>
                </c:pt>
                <c:pt idx="45">
                  <c:v>6.6298342541436467E-4</c:v>
                </c:pt>
                <c:pt idx="46">
                  <c:v>7.1823204419889505E-4</c:v>
                </c:pt>
                <c:pt idx="47">
                  <c:v>7.7348066298342554E-4</c:v>
                </c:pt>
                <c:pt idx="48">
                  <c:v>8.2872928176795581E-4</c:v>
                </c:pt>
                <c:pt idx="49">
                  <c:v>8.8397790055248619E-4</c:v>
                </c:pt>
                <c:pt idx="50">
                  <c:v>9.3922651933701668E-4</c:v>
                </c:pt>
                <c:pt idx="51">
                  <c:v>9.9447513812154684E-4</c:v>
                </c:pt>
                <c:pt idx="52">
                  <c:v>1.1049723756906078E-3</c:v>
                </c:pt>
                <c:pt idx="53">
                  <c:v>1.2430939226519338E-3</c:v>
                </c:pt>
                <c:pt idx="54">
                  <c:v>1.3812154696132596E-3</c:v>
                </c:pt>
                <c:pt idx="55">
                  <c:v>1.5193370165745858E-3</c:v>
                </c:pt>
                <c:pt idx="56">
                  <c:v>1.6574585635359116E-3</c:v>
                </c:pt>
                <c:pt idx="57">
                  <c:v>1.7955801104972376E-3</c:v>
                </c:pt>
                <c:pt idx="58">
                  <c:v>1.9337016574585634E-3</c:v>
                </c:pt>
                <c:pt idx="59">
                  <c:v>2.0718232044198894E-3</c:v>
                </c:pt>
                <c:pt idx="60">
                  <c:v>2.2099447513812156E-3</c:v>
                </c:pt>
                <c:pt idx="61">
                  <c:v>2.4861878453038676E-3</c:v>
                </c:pt>
                <c:pt idx="62">
                  <c:v>2.7624309392265192E-3</c:v>
                </c:pt>
                <c:pt idx="63">
                  <c:v>3.0386740331491717E-3</c:v>
                </c:pt>
                <c:pt idx="64">
                  <c:v>3.3149171270718232E-3</c:v>
                </c:pt>
                <c:pt idx="65">
                  <c:v>3.5911602209944752E-3</c:v>
                </c:pt>
                <c:pt idx="66">
                  <c:v>3.8674033149171268E-3</c:v>
                </c:pt>
                <c:pt idx="67">
                  <c:v>4.4198895027624313E-3</c:v>
                </c:pt>
                <c:pt idx="68">
                  <c:v>4.9723756906077353E-3</c:v>
                </c:pt>
                <c:pt idx="69" formatCode="0.000">
                  <c:v>5.5248618784530384E-3</c:v>
                </c:pt>
                <c:pt idx="70" formatCode="0.000">
                  <c:v>6.0773480662983433E-3</c:v>
                </c:pt>
                <c:pt idx="71" formatCode="0.000">
                  <c:v>6.6298342541436465E-3</c:v>
                </c:pt>
                <c:pt idx="72" formatCode="0.000">
                  <c:v>7.1823204419889505E-3</c:v>
                </c:pt>
                <c:pt idx="73" formatCode="0.000">
                  <c:v>7.7348066298342536E-3</c:v>
                </c:pt>
                <c:pt idx="74" formatCode="0.000">
                  <c:v>8.2872928176795577E-3</c:v>
                </c:pt>
                <c:pt idx="75" formatCode="0.000">
                  <c:v>8.8397790055248626E-3</c:v>
                </c:pt>
                <c:pt idx="76" formatCode="0.000">
                  <c:v>9.3922651933701657E-3</c:v>
                </c:pt>
                <c:pt idx="77" formatCode="0.000">
                  <c:v>9.9447513812154706E-3</c:v>
                </c:pt>
                <c:pt idx="78" formatCode="0.000">
                  <c:v>1.1049723756906077E-2</c:v>
                </c:pt>
                <c:pt idx="79" formatCode="0.000">
                  <c:v>1.2430939226519336E-2</c:v>
                </c:pt>
                <c:pt idx="80" formatCode="0.000">
                  <c:v>1.3812154696132596E-2</c:v>
                </c:pt>
                <c:pt idx="81" formatCode="0.000">
                  <c:v>1.5193370165745856E-2</c:v>
                </c:pt>
                <c:pt idx="82" formatCode="0.000">
                  <c:v>1.6574585635359115E-2</c:v>
                </c:pt>
                <c:pt idx="83" formatCode="0.000">
                  <c:v>1.7955801104972375E-2</c:v>
                </c:pt>
                <c:pt idx="84" formatCode="0.000">
                  <c:v>1.9337016574585635E-2</c:v>
                </c:pt>
                <c:pt idx="85" formatCode="0.000">
                  <c:v>2.0718232044198894E-2</c:v>
                </c:pt>
                <c:pt idx="86" formatCode="0.000">
                  <c:v>2.2099447513812154E-2</c:v>
                </c:pt>
                <c:pt idx="87" formatCode="0.000">
                  <c:v>2.4861878453038673E-2</c:v>
                </c:pt>
                <c:pt idx="88" formatCode="0.000">
                  <c:v>2.7624309392265192E-2</c:v>
                </c:pt>
                <c:pt idx="89" formatCode="0.000">
                  <c:v>3.0386740331491711E-2</c:v>
                </c:pt>
                <c:pt idx="90" formatCode="0.000">
                  <c:v>3.3149171270718231E-2</c:v>
                </c:pt>
                <c:pt idx="91" formatCode="0.000">
                  <c:v>3.591160220994475E-2</c:v>
                </c:pt>
                <c:pt idx="92" formatCode="0.000">
                  <c:v>3.8674033149171269E-2</c:v>
                </c:pt>
                <c:pt idx="93" formatCode="0.000">
                  <c:v>4.4198895027624308E-2</c:v>
                </c:pt>
                <c:pt idx="94" formatCode="0.000">
                  <c:v>4.9723756906077346E-2</c:v>
                </c:pt>
                <c:pt idx="95" formatCode="0.000">
                  <c:v>5.5248618784530384E-2</c:v>
                </c:pt>
                <c:pt idx="96" formatCode="0.000">
                  <c:v>6.0773480662983423E-2</c:v>
                </c:pt>
                <c:pt idx="97" formatCode="0.000">
                  <c:v>6.6298342541436461E-2</c:v>
                </c:pt>
                <c:pt idx="98" formatCode="0.000">
                  <c:v>7.18232044198895E-2</c:v>
                </c:pt>
                <c:pt idx="99" formatCode="0.000">
                  <c:v>7.7348066298342538E-2</c:v>
                </c:pt>
                <c:pt idx="100" formatCode="0.000">
                  <c:v>8.2872928176795577E-2</c:v>
                </c:pt>
                <c:pt idx="101" formatCode="0.000">
                  <c:v>8.8397790055248615E-2</c:v>
                </c:pt>
                <c:pt idx="102" formatCode="0.000">
                  <c:v>9.3922651933701654E-2</c:v>
                </c:pt>
                <c:pt idx="103" formatCode="0.000">
                  <c:v>9.9447513812154692E-2</c:v>
                </c:pt>
                <c:pt idx="104" formatCode="0.000">
                  <c:v>0.11049723756906077</c:v>
                </c:pt>
                <c:pt idx="105" formatCode="0.000">
                  <c:v>0.12430939226519337</c:v>
                </c:pt>
                <c:pt idx="106" formatCode="0.000">
                  <c:v>0.13812154696132597</c:v>
                </c:pt>
                <c:pt idx="107" formatCode="0.000">
                  <c:v>0.15193370165745856</c:v>
                </c:pt>
                <c:pt idx="108" formatCode="0.000">
                  <c:v>0.16574585635359115</c:v>
                </c:pt>
                <c:pt idx="109" formatCode="0.000">
                  <c:v>0.17955801104972377</c:v>
                </c:pt>
                <c:pt idx="110" formatCode="0.000">
                  <c:v>0.19337016574585636</c:v>
                </c:pt>
                <c:pt idx="111" formatCode="0.000">
                  <c:v>0.20718232044198895</c:v>
                </c:pt>
                <c:pt idx="112" formatCode="0.000">
                  <c:v>0.22099447513812154</c:v>
                </c:pt>
                <c:pt idx="113" formatCode="0.000">
                  <c:v>0.24861878453038674</c:v>
                </c:pt>
                <c:pt idx="114" formatCode="0.000">
                  <c:v>0.27624309392265195</c:v>
                </c:pt>
                <c:pt idx="115" formatCode="0.000">
                  <c:v>0.30386740331491713</c:v>
                </c:pt>
                <c:pt idx="116" formatCode="0.000">
                  <c:v>0.33149171270718231</c:v>
                </c:pt>
                <c:pt idx="117" formatCode="0.000">
                  <c:v>0.35911602209944754</c:v>
                </c:pt>
                <c:pt idx="118" formatCode="0.000">
                  <c:v>0.38674033149171272</c:v>
                </c:pt>
                <c:pt idx="119" formatCode="0.000">
                  <c:v>0.44198895027624308</c:v>
                </c:pt>
                <c:pt idx="120" formatCode="0.000">
                  <c:v>0.49723756906077349</c:v>
                </c:pt>
                <c:pt idx="121" formatCode="0.000">
                  <c:v>0.5524861878453039</c:v>
                </c:pt>
                <c:pt idx="122" formatCode="0.000">
                  <c:v>0.60773480662983426</c:v>
                </c:pt>
                <c:pt idx="123" formatCode="0.000">
                  <c:v>0.66298342541436461</c:v>
                </c:pt>
                <c:pt idx="124" formatCode="0.000">
                  <c:v>0.71823204419889508</c:v>
                </c:pt>
                <c:pt idx="125" formatCode="0.000">
                  <c:v>0.77348066298342544</c:v>
                </c:pt>
                <c:pt idx="126" formatCode="0.000">
                  <c:v>0.82872928176795579</c:v>
                </c:pt>
                <c:pt idx="127" formatCode="0.000">
                  <c:v>0.88397790055248615</c:v>
                </c:pt>
                <c:pt idx="128" formatCode="0.000">
                  <c:v>0.93922651933701662</c:v>
                </c:pt>
                <c:pt idx="129" formatCode="0.000">
                  <c:v>0.99447513812154698</c:v>
                </c:pt>
                <c:pt idx="130" formatCode="0.000">
                  <c:v>1.1049723756906078</c:v>
                </c:pt>
                <c:pt idx="131" formatCode="0.000">
                  <c:v>1.2430939226519337</c:v>
                </c:pt>
                <c:pt idx="132" formatCode="0.000">
                  <c:v>1.3812154696132597</c:v>
                </c:pt>
                <c:pt idx="133" formatCode="0.000">
                  <c:v>1.5193370165745856</c:v>
                </c:pt>
                <c:pt idx="134" formatCode="0.000">
                  <c:v>1.6574585635359116</c:v>
                </c:pt>
                <c:pt idx="135" formatCode="0.000">
                  <c:v>1.7955801104972375</c:v>
                </c:pt>
                <c:pt idx="136" formatCode="0.000">
                  <c:v>1.9337016574585635</c:v>
                </c:pt>
                <c:pt idx="137" formatCode="0.000">
                  <c:v>2.0718232044198897</c:v>
                </c:pt>
                <c:pt idx="138" formatCode="0.000">
                  <c:v>2.2099447513812156</c:v>
                </c:pt>
                <c:pt idx="139" formatCode="0.000">
                  <c:v>2.4861878453038675</c:v>
                </c:pt>
                <c:pt idx="140" formatCode="0.000">
                  <c:v>2.7624309392265194</c:v>
                </c:pt>
                <c:pt idx="141" formatCode="0.000">
                  <c:v>3.0386740331491713</c:v>
                </c:pt>
                <c:pt idx="142" formatCode="0.000">
                  <c:v>3.3149171270718232</c:v>
                </c:pt>
                <c:pt idx="143" formatCode="0.000">
                  <c:v>3.5911602209944751</c:v>
                </c:pt>
                <c:pt idx="144" formatCode="0.000">
                  <c:v>3.867403314917127</c:v>
                </c:pt>
                <c:pt idx="145" formatCode="0.000">
                  <c:v>4.4198895027624312</c:v>
                </c:pt>
                <c:pt idx="146" formatCode="0.000">
                  <c:v>4.972375690607735</c:v>
                </c:pt>
                <c:pt idx="147" formatCode="0.000">
                  <c:v>5.5248618784530388</c:v>
                </c:pt>
                <c:pt idx="148" formatCode="0.000">
                  <c:v>6.0773480662983426</c:v>
                </c:pt>
                <c:pt idx="149" formatCode="0.000">
                  <c:v>6.6298342541436464</c:v>
                </c:pt>
                <c:pt idx="150" formatCode="0.000">
                  <c:v>7.1823204419889501</c:v>
                </c:pt>
                <c:pt idx="151" formatCode="0.000">
                  <c:v>7.7348066298342539</c:v>
                </c:pt>
                <c:pt idx="152" formatCode="0.000">
                  <c:v>8.2872928176795586</c:v>
                </c:pt>
                <c:pt idx="153" formatCode="0.000">
                  <c:v>8.8397790055248624</c:v>
                </c:pt>
                <c:pt idx="154" formatCode="0.000">
                  <c:v>9.3922651933701662</c:v>
                </c:pt>
                <c:pt idx="155" formatCode="0.000">
                  <c:v>9.94475138121547</c:v>
                </c:pt>
                <c:pt idx="156" formatCode="0.000">
                  <c:v>11.049723756906078</c:v>
                </c:pt>
                <c:pt idx="157" formatCode="0.000">
                  <c:v>12.430939226519337</c:v>
                </c:pt>
                <c:pt idx="158" formatCode="0.000">
                  <c:v>13.812154696132596</c:v>
                </c:pt>
                <c:pt idx="159" formatCode="0.000">
                  <c:v>15.193370165745856</c:v>
                </c:pt>
                <c:pt idx="160" formatCode="0.000">
                  <c:v>16.574585635359117</c:v>
                </c:pt>
                <c:pt idx="161" formatCode="0.000">
                  <c:v>17.955801104972377</c:v>
                </c:pt>
                <c:pt idx="162" formatCode="0.000">
                  <c:v>19.337016574585636</c:v>
                </c:pt>
                <c:pt idx="163" formatCode="0.000">
                  <c:v>20.718232044198896</c:v>
                </c:pt>
                <c:pt idx="164" formatCode="0.000">
                  <c:v>22.099447513812155</c:v>
                </c:pt>
                <c:pt idx="165" formatCode="0.000">
                  <c:v>24.861878453038674</c:v>
                </c:pt>
                <c:pt idx="166" formatCode="0.000">
                  <c:v>27.624309392265193</c:v>
                </c:pt>
                <c:pt idx="167" formatCode="0.000">
                  <c:v>30.386740331491712</c:v>
                </c:pt>
                <c:pt idx="168" formatCode="0.000">
                  <c:v>33.149171270718234</c:v>
                </c:pt>
                <c:pt idx="169" formatCode="0.000">
                  <c:v>35.911602209944753</c:v>
                </c:pt>
                <c:pt idx="170" formatCode="0.000">
                  <c:v>38.674033149171272</c:v>
                </c:pt>
                <c:pt idx="171" formatCode="0.000">
                  <c:v>44.19889502762431</c:v>
                </c:pt>
                <c:pt idx="172" formatCode="0.000">
                  <c:v>49.723756906077348</c:v>
                </c:pt>
                <c:pt idx="173" formatCode="0.000">
                  <c:v>55.248618784530386</c:v>
                </c:pt>
                <c:pt idx="174" formatCode="0.000">
                  <c:v>60.773480662983424</c:v>
                </c:pt>
                <c:pt idx="175" formatCode="0.000">
                  <c:v>66.298342541436469</c:v>
                </c:pt>
                <c:pt idx="176" formatCode="0.000">
                  <c:v>71.823204419889507</c:v>
                </c:pt>
                <c:pt idx="177" formatCode="0.000">
                  <c:v>77.348066298342545</c:v>
                </c:pt>
                <c:pt idx="178" formatCode="0.000">
                  <c:v>82.872928176795583</c:v>
                </c:pt>
                <c:pt idx="179" formatCode="0.000">
                  <c:v>88.39779005524862</c:v>
                </c:pt>
                <c:pt idx="180" formatCode="0.000">
                  <c:v>93.922651933701658</c:v>
                </c:pt>
                <c:pt idx="181" formatCode="0.000">
                  <c:v>99.447513812154696</c:v>
                </c:pt>
                <c:pt idx="182" formatCode="0.000">
                  <c:v>110.49723756906077</c:v>
                </c:pt>
                <c:pt idx="183" formatCode="0.000">
                  <c:v>124.30939226519337</c:v>
                </c:pt>
                <c:pt idx="184" formatCode="0.000">
                  <c:v>138.12154696132598</c:v>
                </c:pt>
                <c:pt idx="185" formatCode="0.000">
                  <c:v>151.93370165745856</c:v>
                </c:pt>
                <c:pt idx="186" formatCode="0.000">
                  <c:v>165.74585635359117</c:v>
                </c:pt>
                <c:pt idx="187" formatCode="0.000">
                  <c:v>179.55801104972375</c:v>
                </c:pt>
                <c:pt idx="188" formatCode="0.000">
                  <c:v>193.37016574585635</c:v>
                </c:pt>
                <c:pt idx="189" formatCode="0.000">
                  <c:v>207.18232044198896</c:v>
                </c:pt>
                <c:pt idx="190" formatCode="0.000">
                  <c:v>220.99447513812154</c:v>
                </c:pt>
                <c:pt idx="191" formatCode="0.000">
                  <c:v>248.61878453038673</c:v>
                </c:pt>
                <c:pt idx="192" formatCode="0.000">
                  <c:v>276.24309392265195</c:v>
                </c:pt>
                <c:pt idx="193" formatCode="0.000">
                  <c:v>303.86740331491711</c:v>
                </c:pt>
                <c:pt idx="194" formatCode="0.000">
                  <c:v>331.49171270718233</c:v>
                </c:pt>
                <c:pt idx="195" formatCode="0.000">
                  <c:v>359.11602209944749</c:v>
                </c:pt>
                <c:pt idx="196" formatCode="0.000">
                  <c:v>386.74033149171271</c:v>
                </c:pt>
                <c:pt idx="197" formatCode="0.000">
                  <c:v>441.98895027624309</c:v>
                </c:pt>
                <c:pt idx="198" formatCode="0.000">
                  <c:v>497.23756906077347</c:v>
                </c:pt>
                <c:pt idx="199" formatCode="0.000">
                  <c:v>552.4861878453039</c:v>
                </c:pt>
                <c:pt idx="200" formatCode="0.000">
                  <c:v>607.73480662983422</c:v>
                </c:pt>
                <c:pt idx="201" formatCode="0.000">
                  <c:v>662.98342541436466</c:v>
                </c:pt>
                <c:pt idx="202" formatCode="0.000">
                  <c:v>718.23204419889498</c:v>
                </c:pt>
                <c:pt idx="203" formatCode="0.000">
                  <c:v>773.48066298342542</c:v>
                </c:pt>
                <c:pt idx="204" formatCode="0.000">
                  <c:v>828.72928176795585</c:v>
                </c:pt>
                <c:pt idx="205" formatCode="0.000">
                  <c:v>883.97790055248618</c:v>
                </c:pt>
                <c:pt idx="206" formatCode="0.000">
                  <c:v>939.22651933701661</c:v>
                </c:pt>
                <c:pt idx="207" formatCode="0.000">
                  <c:v>994.47513812154693</c:v>
                </c:pt>
                <c:pt idx="208" formatCode="0.000">
                  <c:v>1000</c:v>
                </c:pt>
              </c:numCache>
            </c:numRef>
          </c:xVal>
          <c:yVal>
            <c:numRef>
              <c:f>srim181Ta_Al!$P$20:$P$228</c:f>
              <c:numCache>
                <c:formatCode>0.000</c:formatCode>
                <c:ptCount val="209"/>
                <c:pt idx="0">
                  <c:v>1.0999999999999998E-3</c:v>
                </c:pt>
                <c:pt idx="1">
                  <c:v>1.0999999999999998E-3</c:v>
                </c:pt>
                <c:pt idx="2">
                  <c:v>1.2000000000000001E-3</c:v>
                </c:pt>
                <c:pt idx="3">
                  <c:v>1.2000000000000001E-3</c:v>
                </c:pt>
                <c:pt idx="4">
                  <c:v>1.2999999999999999E-3</c:v>
                </c:pt>
                <c:pt idx="5">
                  <c:v>1.2999999999999999E-3</c:v>
                </c:pt>
                <c:pt idx="6">
                  <c:v>1.2999999999999999E-3</c:v>
                </c:pt>
                <c:pt idx="7">
                  <c:v>1.4E-3</c:v>
                </c:pt>
                <c:pt idx="8">
                  <c:v>1.4E-3</c:v>
                </c:pt>
                <c:pt idx="9">
                  <c:v>1.5E-3</c:v>
                </c:pt>
                <c:pt idx="10">
                  <c:v>1.6000000000000001E-3</c:v>
                </c:pt>
                <c:pt idx="11">
                  <c:v>1.6000000000000001E-3</c:v>
                </c:pt>
                <c:pt idx="12">
                  <c:v>1.7000000000000001E-3</c:v>
                </c:pt>
                <c:pt idx="13">
                  <c:v>1.7000000000000001E-3</c:v>
                </c:pt>
                <c:pt idx="14">
                  <c:v>1.8E-3</c:v>
                </c:pt>
                <c:pt idx="15">
                  <c:v>1.9E-3</c:v>
                </c:pt>
                <c:pt idx="16">
                  <c:v>2E-3</c:v>
                </c:pt>
                <c:pt idx="17">
                  <c:v>2.1000000000000003E-3</c:v>
                </c:pt>
                <c:pt idx="18">
                  <c:v>2.1999999999999997E-3</c:v>
                </c:pt>
                <c:pt idx="19">
                  <c:v>2.3E-3</c:v>
                </c:pt>
                <c:pt idx="20">
                  <c:v>2.4000000000000002E-3</c:v>
                </c:pt>
                <c:pt idx="21">
                  <c:v>2.5000000000000001E-3</c:v>
                </c:pt>
                <c:pt idx="22">
                  <c:v>2.5999999999999999E-3</c:v>
                </c:pt>
                <c:pt idx="23">
                  <c:v>2.7000000000000001E-3</c:v>
                </c:pt>
                <c:pt idx="24">
                  <c:v>2.7000000000000001E-3</c:v>
                </c:pt>
                <c:pt idx="25">
                  <c:v>2.8E-3</c:v>
                </c:pt>
                <c:pt idx="26">
                  <c:v>3.0000000000000001E-3</c:v>
                </c:pt>
                <c:pt idx="27">
                  <c:v>3.2000000000000002E-3</c:v>
                </c:pt>
                <c:pt idx="28">
                  <c:v>3.3E-3</c:v>
                </c:pt>
                <c:pt idx="29">
                  <c:v>3.5000000000000005E-3</c:v>
                </c:pt>
                <c:pt idx="30">
                  <c:v>3.6999999999999997E-3</c:v>
                </c:pt>
                <c:pt idx="31">
                  <c:v>3.8E-3</c:v>
                </c:pt>
                <c:pt idx="32">
                  <c:v>4.0000000000000001E-3</c:v>
                </c:pt>
                <c:pt idx="33">
                  <c:v>4.1000000000000003E-3</c:v>
                </c:pt>
                <c:pt idx="34">
                  <c:v>4.3E-3</c:v>
                </c:pt>
                <c:pt idx="35">
                  <c:v>4.5999999999999999E-3</c:v>
                </c:pt>
                <c:pt idx="36">
                  <c:v>4.8000000000000004E-3</c:v>
                </c:pt>
                <c:pt idx="37">
                  <c:v>5.0999999999999995E-3</c:v>
                </c:pt>
                <c:pt idx="38">
                  <c:v>5.4000000000000003E-3</c:v>
                </c:pt>
                <c:pt idx="39">
                  <c:v>5.5999999999999999E-3</c:v>
                </c:pt>
                <c:pt idx="40">
                  <c:v>5.8999999999999999E-3</c:v>
                </c:pt>
                <c:pt idx="41">
                  <c:v>6.3E-3</c:v>
                </c:pt>
                <c:pt idx="42">
                  <c:v>6.8000000000000005E-3</c:v>
                </c:pt>
                <c:pt idx="43">
                  <c:v>7.1999999999999998E-3</c:v>
                </c:pt>
                <c:pt idx="44">
                  <c:v>7.7000000000000002E-3</c:v>
                </c:pt>
                <c:pt idx="45">
                  <c:v>8.0999999999999996E-3</c:v>
                </c:pt>
                <c:pt idx="46">
                  <c:v>8.5000000000000006E-3</c:v>
                </c:pt>
                <c:pt idx="47">
                  <c:v>8.8999999999999999E-3</c:v>
                </c:pt>
                <c:pt idx="48">
                  <c:v>9.2999999999999992E-3</c:v>
                </c:pt>
                <c:pt idx="49">
                  <c:v>9.7000000000000003E-3</c:v>
                </c:pt>
                <c:pt idx="50">
                  <c:v>1.0100000000000001E-2</c:v>
                </c:pt>
                <c:pt idx="51">
                  <c:v>1.0499999999999999E-2</c:v>
                </c:pt>
                <c:pt idx="52">
                  <c:v>1.12E-2</c:v>
                </c:pt>
                <c:pt idx="53">
                  <c:v>1.21E-2</c:v>
                </c:pt>
                <c:pt idx="54">
                  <c:v>1.3000000000000001E-2</c:v>
                </c:pt>
                <c:pt idx="55">
                  <c:v>1.3900000000000001E-2</c:v>
                </c:pt>
                <c:pt idx="56">
                  <c:v>1.47E-2</c:v>
                </c:pt>
                <c:pt idx="57">
                  <c:v>1.5599999999999999E-2</c:v>
                </c:pt>
                <c:pt idx="58">
                  <c:v>1.6400000000000001E-2</c:v>
                </c:pt>
                <c:pt idx="59">
                  <c:v>1.72E-2</c:v>
                </c:pt>
                <c:pt idx="60">
                  <c:v>1.7999999999999999E-2</c:v>
                </c:pt>
                <c:pt idx="61">
                  <c:v>1.9599999999999999E-2</c:v>
                </c:pt>
                <c:pt idx="62">
                  <c:v>2.1100000000000001E-2</c:v>
                </c:pt>
                <c:pt idx="63">
                  <c:v>2.2600000000000002E-2</c:v>
                </c:pt>
                <c:pt idx="64">
                  <c:v>2.4E-2</c:v>
                </c:pt>
                <c:pt idx="65">
                  <c:v>2.5500000000000002E-2</c:v>
                </c:pt>
                <c:pt idx="66">
                  <c:v>2.69E-2</c:v>
                </c:pt>
                <c:pt idx="67">
                  <c:v>2.9699999999999997E-2</c:v>
                </c:pt>
                <c:pt idx="68">
                  <c:v>3.2500000000000001E-2</c:v>
                </c:pt>
                <c:pt idx="69">
                  <c:v>3.5299999999999998E-2</c:v>
                </c:pt>
                <c:pt idx="70">
                  <c:v>3.8100000000000002E-2</c:v>
                </c:pt>
                <c:pt idx="71">
                  <c:v>4.0799999999999996E-2</c:v>
                </c:pt>
                <c:pt idx="72">
                  <c:v>4.3499999999999997E-2</c:v>
                </c:pt>
                <c:pt idx="73">
                  <c:v>4.6200000000000005E-2</c:v>
                </c:pt>
                <c:pt idx="74">
                  <c:v>4.8899999999999999E-2</c:v>
                </c:pt>
                <c:pt idx="75">
                  <c:v>5.1500000000000004E-2</c:v>
                </c:pt>
                <c:pt idx="76">
                  <c:v>5.4200000000000005E-2</c:v>
                </c:pt>
                <c:pt idx="77">
                  <c:v>5.6799999999999996E-2</c:v>
                </c:pt>
                <c:pt idx="78">
                  <c:v>6.2E-2</c:v>
                </c:pt>
                <c:pt idx="79">
                  <c:v>6.8400000000000002E-2</c:v>
                </c:pt>
                <c:pt idx="80">
                  <c:v>7.4700000000000003E-2</c:v>
                </c:pt>
                <c:pt idx="81">
                  <c:v>8.1000000000000003E-2</c:v>
                </c:pt>
                <c:pt idx="82">
                  <c:v>8.72E-2</c:v>
                </c:pt>
                <c:pt idx="83">
                  <c:v>9.3300000000000008E-2</c:v>
                </c:pt>
                <c:pt idx="84">
                  <c:v>9.9400000000000002E-2</c:v>
                </c:pt>
                <c:pt idx="85">
                  <c:v>0.10540000000000001</c:v>
                </c:pt>
                <c:pt idx="86">
                  <c:v>0.11140000000000001</c:v>
                </c:pt>
                <c:pt idx="87">
                  <c:v>0.1232</c:v>
                </c:pt>
                <c:pt idx="88">
                  <c:v>0.1348</c:v>
                </c:pt>
                <c:pt idx="89">
                  <c:v>0.1462</c:v>
                </c:pt>
                <c:pt idx="90">
                  <c:v>0.1573</c:v>
                </c:pt>
                <c:pt idx="91">
                  <c:v>0.16830000000000001</c:v>
                </c:pt>
                <c:pt idx="92">
                  <c:v>0.17899999999999999</c:v>
                </c:pt>
                <c:pt idx="93">
                  <c:v>0.19980000000000001</c:v>
                </c:pt>
                <c:pt idx="94">
                  <c:v>0.21960000000000002</c:v>
                </c:pt>
                <c:pt idx="95">
                  <c:v>0.2384</c:v>
                </c:pt>
                <c:pt idx="96">
                  <c:v>0.25619999999999998</c:v>
                </c:pt>
                <c:pt idx="97">
                  <c:v>0.27310000000000001</c:v>
                </c:pt>
                <c:pt idx="98">
                  <c:v>0.28900000000000003</c:v>
                </c:pt>
                <c:pt idx="99">
                  <c:v>0.30409999999999998</c:v>
                </c:pt>
                <c:pt idx="100">
                  <c:v>0.31829999999999997</c:v>
                </c:pt>
                <c:pt idx="101">
                  <c:v>0.33169999999999999</c:v>
                </c:pt>
                <c:pt idx="102">
                  <c:v>0.34429999999999999</c:v>
                </c:pt>
                <c:pt idx="103">
                  <c:v>0.35630000000000001</c:v>
                </c:pt>
                <c:pt idx="104">
                  <c:v>0.37829999999999997</c:v>
                </c:pt>
                <c:pt idx="105">
                  <c:v>0.40279999999999994</c:v>
                </c:pt>
                <c:pt idx="106">
                  <c:v>0.4244</c:v>
                </c:pt>
                <c:pt idx="107">
                  <c:v>0.44359999999999999</c:v>
                </c:pt>
                <c:pt idx="108">
                  <c:v>0.46079999999999999</c:v>
                </c:pt>
                <c:pt idx="109">
                  <c:v>0.47640000000000005</c:v>
                </c:pt>
                <c:pt idx="110">
                  <c:v>0.49059999999999998</c:v>
                </c:pt>
                <c:pt idx="111">
                  <c:v>0.50350000000000006</c:v>
                </c:pt>
                <c:pt idx="112">
                  <c:v>0.51550000000000007</c:v>
                </c:pt>
                <c:pt idx="113">
                  <c:v>0.53669999999999995</c:v>
                </c:pt>
                <c:pt idx="114">
                  <c:v>0.55510000000000004</c:v>
                </c:pt>
                <c:pt idx="115">
                  <c:v>0.57130000000000003</c:v>
                </c:pt>
                <c:pt idx="116">
                  <c:v>0.5857</c:v>
                </c:pt>
                <c:pt idx="117">
                  <c:v>0.59860000000000002</c:v>
                </c:pt>
                <c:pt idx="118">
                  <c:v>0.61029999999999995</c:v>
                </c:pt>
                <c:pt idx="119">
                  <c:v>0.63070000000000004</c:v>
                </c:pt>
                <c:pt idx="120">
                  <c:v>0.64810000000000001</c:v>
                </c:pt>
                <c:pt idx="121">
                  <c:v>0.66320000000000001</c:v>
                </c:pt>
                <c:pt idx="122">
                  <c:v>0.6764</c:v>
                </c:pt>
                <c:pt idx="123">
                  <c:v>0.68810000000000004</c:v>
                </c:pt>
                <c:pt idx="124">
                  <c:v>0.69869999999999999</c:v>
                </c:pt>
                <c:pt idx="125">
                  <c:v>0.70830000000000004</c:v>
                </c:pt>
                <c:pt idx="126">
                  <c:v>0.71699999999999997</c:v>
                </c:pt>
                <c:pt idx="127">
                  <c:v>0.72510000000000008</c:v>
                </c:pt>
                <c:pt idx="128">
                  <c:v>0.73250000000000004</c:v>
                </c:pt>
                <c:pt idx="129">
                  <c:v>0.73940000000000006</c:v>
                </c:pt>
                <c:pt idx="130">
                  <c:v>0.75190000000000001</c:v>
                </c:pt>
                <c:pt idx="131">
                  <c:v>0.76559999999999995</c:v>
                </c:pt>
                <c:pt idx="132">
                  <c:v>0.77759999999999996</c:v>
                </c:pt>
                <c:pt idx="133">
                  <c:v>0.7883</c:v>
                </c:pt>
                <c:pt idx="134">
                  <c:v>0.79800000000000004</c:v>
                </c:pt>
                <c:pt idx="135">
                  <c:v>0.80690000000000006</c:v>
                </c:pt>
                <c:pt idx="136">
                  <c:v>0.81500000000000006</c:v>
                </c:pt>
                <c:pt idx="137">
                  <c:v>0.82260000000000011</c:v>
                </c:pt>
                <c:pt idx="138">
                  <c:v>0.82979999999999998</c:v>
                </c:pt>
                <c:pt idx="139">
                  <c:v>0.84289999999999998</c:v>
                </c:pt>
                <c:pt idx="140">
                  <c:v>0.85500000000000009</c:v>
                </c:pt>
                <c:pt idx="141">
                  <c:v>0.86620000000000008</c:v>
                </c:pt>
                <c:pt idx="142">
                  <c:v>0.87660000000000005</c:v>
                </c:pt>
                <c:pt idx="143">
                  <c:v>0.88659999999999994</c:v>
                </c:pt>
                <c:pt idx="144">
                  <c:v>0.89600000000000013</c:v>
                </c:pt>
                <c:pt idx="145">
                  <c:v>0.91389999999999993</c:v>
                </c:pt>
                <c:pt idx="146">
                  <c:v>0.93089999999999995</c:v>
                </c:pt>
                <c:pt idx="147">
                  <c:v>0.94710000000000005</c:v>
                </c:pt>
                <c:pt idx="148">
                  <c:v>0.96279999999999999</c:v>
                </c:pt>
                <c:pt idx="149">
                  <c:v>0.97819999999999996</c:v>
                </c:pt>
                <c:pt idx="150">
                  <c:v>0.99329999999999996</c:v>
                </c:pt>
                <c:pt idx="151" formatCode="0.00">
                  <c:v>1.01</c:v>
                </c:pt>
                <c:pt idx="152" formatCode="0.00">
                  <c:v>1.02</c:v>
                </c:pt>
                <c:pt idx="153" formatCode="0.00">
                  <c:v>1.04</c:v>
                </c:pt>
                <c:pt idx="154" formatCode="0.00">
                  <c:v>1.05</c:v>
                </c:pt>
                <c:pt idx="155" formatCode="0.00">
                  <c:v>1.07</c:v>
                </c:pt>
                <c:pt idx="156" formatCode="0.00">
                  <c:v>1.1000000000000001</c:v>
                </c:pt>
                <c:pt idx="157" formatCode="0.00">
                  <c:v>1.1299999999999999</c:v>
                </c:pt>
                <c:pt idx="158" formatCode="0.00">
                  <c:v>1.17</c:v>
                </c:pt>
                <c:pt idx="159" formatCode="0.00">
                  <c:v>1.21</c:v>
                </c:pt>
                <c:pt idx="160" formatCode="0.00">
                  <c:v>1.25</c:v>
                </c:pt>
                <c:pt idx="161" formatCode="0.00">
                  <c:v>1.29</c:v>
                </c:pt>
                <c:pt idx="162" formatCode="0.00">
                  <c:v>1.33</c:v>
                </c:pt>
                <c:pt idx="163" formatCode="0.00">
                  <c:v>1.37</c:v>
                </c:pt>
                <c:pt idx="164" formatCode="0.00">
                  <c:v>1.41</c:v>
                </c:pt>
                <c:pt idx="165" formatCode="0.00">
                  <c:v>1.49</c:v>
                </c:pt>
                <c:pt idx="166" formatCode="0.00">
                  <c:v>1.58</c:v>
                </c:pt>
                <c:pt idx="167" formatCode="0.00">
                  <c:v>1.67</c:v>
                </c:pt>
                <c:pt idx="168" formatCode="0.00">
                  <c:v>1.77</c:v>
                </c:pt>
                <c:pt idx="169" formatCode="0.00">
                  <c:v>1.87</c:v>
                </c:pt>
                <c:pt idx="170" formatCode="0.00">
                  <c:v>1.97</c:v>
                </c:pt>
                <c:pt idx="171" formatCode="0.00">
                  <c:v>2.19</c:v>
                </c:pt>
                <c:pt idx="172" formatCode="0.00">
                  <c:v>2.42</c:v>
                </c:pt>
                <c:pt idx="173" formatCode="0.00">
                  <c:v>2.67</c:v>
                </c:pt>
                <c:pt idx="174" formatCode="0.00">
                  <c:v>2.94</c:v>
                </c:pt>
                <c:pt idx="175" formatCode="0.00">
                  <c:v>3.22</c:v>
                </c:pt>
                <c:pt idx="176" formatCode="0.00">
                  <c:v>3.51</c:v>
                </c:pt>
                <c:pt idx="177" formatCode="0.00">
                  <c:v>3.81</c:v>
                </c:pt>
                <c:pt idx="178" formatCode="0.00">
                  <c:v>4.13</c:v>
                </c:pt>
                <c:pt idx="179" formatCode="0.00">
                  <c:v>4.45</c:v>
                </c:pt>
                <c:pt idx="180" formatCode="0.00">
                  <c:v>4.79</c:v>
                </c:pt>
                <c:pt idx="181" formatCode="0.00">
                  <c:v>5.14</c:v>
                </c:pt>
                <c:pt idx="182" formatCode="0.00">
                  <c:v>5.87</c:v>
                </c:pt>
                <c:pt idx="183" formatCode="0.00">
                  <c:v>6.84</c:v>
                </c:pt>
                <c:pt idx="184" formatCode="0.00">
                  <c:v>7.87</c:v>
                </c:pt>
                <c:pt idx="185" formatCode="0.00">
                  <c:v>8.9499999999999993</c:v>
                </c:pt>
                <c:pt idx="186" formatCode="0.00">
                  <c:v>10.08</c:v>
                </c:pt>
                <c:pt idx="187" formatCode="0.00">
                  <c:v>11.25</c:v>
                </c:pt>
                <c:pt idx="188" formatCode="0.00">
                  <c:v>12.47</c:v>
                </c:pt>
                <c:pt idx="189" formatCode="0.00">
                  <c:v>13.72</c:v>
                </c:pt>
                <c:pt idx="190" formatCode="0.00">
                  <c:v>15.01</c:v>
                </c:pt>
                <c:pt idx="191" formatCode="0.00">
                  <c:v>17.7</c:v>
                </c:pt>
                <c:pt idx="192" formatCode="0.00">
                  <c:v>20.5</c:v>
                </c:pt>
                <c:pt idx="193" formatCode="0.00">
                  <c:v>23.4</c:v>
                </c:pt>
                <c:pt idx="194" formatCode="0.00">
                  <c:v>26.4</c:v>
                </c:pt>
                <c:pt idx="195" formatCode="0.00">
                  <c:v>29.48</c:v>
                </c:pt>
                <c:pt idx="196" formatCode="0.00">
                  <c:v>32.630000000000003</c:v>
                </c:pt>
                <c:pt idx="197" formatCode="0.00">
                  <c:v>39.090000000000003</c:v>
                </c:pt>
                <c:pt idx="198" formatCode="0.00">
                  <c:v>45.73</c:v>
                </c:pt>
                <c:pt idx="199" formatCode="0.00">
                  <c:v>52.5</c:v>
                </c:pt>
                <c:pt idx="200" formatCode="0.00">
                  <c:v>59.36</c:v>
                </c:pt>
                <c:pt idx="201" formatCode="0.00">
                  <c:v>66.27</c:v>
                </c:pt>
                <c:pt idx="202" formatCode="0.00">
                  <c:v>73.209999999999994</c:v>
                </c:pt>
                <c:pt idx="203" formatCode="0.00">
                  <c:v>80.16</c:v>
                </c:pt>
                <c:pt idx="204" formatCode="0.00">
                  <c:v>87.09</c:v>
                </c:pt>
                <c:pt idx="205" formatCode="0.00">
                  <c:v>94.01</c:v>
                </c:pt>
                <c:pt idx="206" formatCode="0.00">
                  <c:v>100.89</c:v>
                </c:pt>
                <c:pt idx="207" formatCode="0.00">
                  <c:v>107.73</c:v>
                </c:pt>
                <c:pt idx="208" formatCode="0.00">
                  <c:v>108.42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D4A0-462D-B177-1C8803AA22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39832424"/>
        <c:axId val="639838696"/>
      </c:scatterChart>
      <c:valAx>
        <c:axId val="639832424"/>
        <c:scaling>
          <c:logBase val="10"/>
          <c:orientation val="minMax"/>
        </c:scaling>
        <c:delete val="0"/>
        <c:axPos val="b"/>
        <c:majorGridlines>
          <c:spPr>
            <a:ln>
              <a:solidFill>
                <a:schemeClr val="tx1">
                  <a:lumMod val="50000"/>
                  <a:lumOff val="50000"/>
                </a:schemeClr>
              </a:solidFill>
              <a:prstDash val="dash"/>
            </a:ln>
          </c:spPr>
        </c:majorGridlines>
        <c:minorGridlines>
          <c:spPr>
            <a:ln>
              <a:solidFill>
                <a:srgbClr val="CCECFF"/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E</a:t>
                </a:r>
                <a:r>
                  <a:rPr lang="en-US" baseline="0"/>
                  <a:t> beam</a:t>
                </a:r>
                <a:r>
                  <a:rPr lang="en-US"/>
                  <a:t> [MeV/A]</a:t>
                </a:r>
                <a:endParaRPr lang="ja-JP"/>
              </a:p>
            </c:rich>
          </c:tx>
          <c:layout>
            <c:manualLayout>
              <c:xMode val="edge"/>
              <c:yMode val="edge"/>
              <c:x val="0.7129419278863911"/>
              <c:y val="0.87084520417853872"/>
            </c:manualLayout>
          </c:layout>
          <c:overlay val="0"/>
          <c:spPr>
            <a:solidFill>
              <a:schemeClr val="bg1"/>
            </a:solidFill>
          </c:spPr>
        </c:title>
        <c:numFmt formatCode="General" sourceLinked="0"/>
        <c:majorTickMark val="cross"/>
        <c:minorTickMark val="in"/>
        <c:tickLblPos val="nextTo"/>
        <c:txPr>
          <a:bodyPr/>
          <a:lstStyle/>
          <a:p>
            <a:pPr>
              <a:defRPr b="1"/>
            </a:pPr>
            <a:endParaRPr lang="ja-JP"/>
          </a:p>
        </c:txPr>
        <c:crossAx val="639838696"/>
        <c:crosses val="autoZero"/>
        <c:crossBetween val="midCat"/>
        <c:majorUnit val="10"/>
      </c:valAx>
      <c:valAx>
        <c:axId val="639838696"/>
        <c:scaling>
          <c:logBase val="10"/>
          <c:orientation val="minMax"/>
        </c:scaling>
        <c:delete val="0"/>
        <c:axPos val="l"/>
        <c:majorGridlines>
          <c:spPr>
            <a:ln w="12700">
              <a:solidFill>
                <a:schemeClr val="tx2"/>
              </a:solidFill>
              <a:prstDash val="sysDash"/>
            </a:ln>
          </c:spPr>
        </c:majorGridlines>
        <c:minorGridlines>
          <c:spPr>
            <a:ln>
              <a:solidFill>
                <a:schemeClr val="tx2">
                  <a:lumMod val="20000"/>
                  <a:lumOff val="80000"/>
                </a:schemeClr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>
                    <a:solidFill>
                      <a:schemeClr val="tx1"/>
                    </a:solidFill>
                  </a:defRPr>
                </a:pPr>
                <a:r>
                  <a:rPr lang="en-US">
                    <a:solidFill>
                      <a:schemeClr val="tx1"/>
                    </a:solidFill>
                  </a:rPr>
                  <a:t>Range, Straggling [</a:t>
                </a:r>
                <a:r>
                  <a:rPr lang="en-US" altLang="ja-JP">
                    <a:solidFill>
                      <a:schemeClr val="tx1"/>
                    </a:solidFill>
                  </a:rPr>
                  <a:t>μm]</a:t>
                </a:r>
                <a:endParaRPr lang="ja-JP">
                  <a:solidFill>
                    <a:schemeClr val="tx1"/>
                  </a:solidFill>
                </a:endParaRPr>
              </a:p>
            </c:rich>
          </c:tx>
          <c:layout>
            <c:manualLayout>
              <c:xMode val="edge"/>
              <c:yMode val="edge"/>
              <c:x val="9.3999580850872747E-2"/>
              <c:y val="0.18000134598559794"/>
            </c:manualLayout>
          </c:layout>
          <c:overlay val="0"/>
          <c:spPr>
            <a:solidFill>
              <a:schemeClr val="bg1"/>
            </a:solidFill>
          </c:spPr>
        </c:title>
        <c:numFmt formatCode="General" sourceLinked="0"/>
        <c:majorTickMark val="cross"/>
        <c:minorTickMark val="out"/>
        <c:tickLblPos val="nextTo"/>
        <c:spPr>
          <a:ln>
            <a:solidFill>
              <a:schemeClr val="tx2"/>
            </a:solidFill>
          </a:ln>
        </c:spPr>
        <c:txPr>
          <a:bodyPr/>
          <a:lstStyle/>
          <a:p>
            <a:pPr>
              <a:defRPr b="1">
                <a:solidFill>
                  <a:schemeClr val="tx1"/>
                </a:solidFill>
              </a:defRPr>
            </a:pPr>
            <a:endParaRPr lang="ja-JP"/>
          </a:p>
        </c:txPr>
        <c:crossAx val="639832424"/>
        <c:crosses val="autoZero"/>
        <c:crossBetween val="midCat"/>
      </c:valAx>
      <c:spPr>
        <a:noFill/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46369450016466601"/>
          <c:y val="4.2812810791813434E-2"/>
          <c:w val="0.28994361446264105"/>
          <c:h val="0.10935415124391511"/>
        </c:manualLayout>
      </c:layout>
      <c:overlay val="0"/>
      <c:spPr>
        <a:solidFill>
          <a:schemeClr val="bg1"/>
        </a:solidFill>
        <a:ln>
          <a:noFill/>
        </a:ln>
      </c:spPr>
    </c:legend>
    <c:plotVisOnly val="1"/>
    <c:dispBlanksAs val="gap"/>
    <c:showDLblsOverMax val="0"/>
  </c:chart>
  <c:spPr>
    <a:solidFill>
      <a:schemeClr val="bg1"/>
    </a:solidFill>
    <a:ln w="3175">
      <a:solidFill>
        <a:schemeClr val="tx1">
          <a:lumMod val="50000"/>
          <a:lumOff val="50000"/>
        </a:schemeClr>
      </a:solidFill>
    </a:ln>
  </c:spPr>
  <c:txPr>
    <a:bodyPr/>
    <a:lstStyle/>
    <a:p>
      <a:pPr>
        <a:defRPr baseline="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srim181Ta_Au!$P$5</c:f>
          <c:strCache>
            <c:ptCount val="1"/>
            <c:pt idx="0">
              <c:v>srim181Ta_Au</c:v>
            </c:pt>
          </c:strCache>
        </c:strRef>
      </c:tx>
      <c:layout>
        <c:manualLayout>
          <c:xMode val="edge"/>
          <c:yMode val="edge"/>
          <c:x val="0.10167170191339379"/>
          <c:y val="6.9135802469135796E-2"/>
        </c:manualLayout>
      </c:layout>
      <c:overlay val="1"/>
      <c:spPr>
        <a:solidFill>
          <a:schemeClr val="bg1"/>
        </a:solidFill>
        <a:ln>
          <a:solidFill>
            <a:srgbClr val="00B050"/>
          </a:solidFill>
        </a:ln>
      </c:spPr>
      <c:txPr>
        <a:bodyPr/>
        <a:lstStyle/>
        <a:p>
          <a:pPr>
            <a:defRPr sz="1200"/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5.0907058670898057E-2"/>
          <c:y val="4.1004378353659665E-2"/>
          <c:w val="0.89444707244294086"/>
          <c:h val="0.9081176241858655"/>
        </c:manualLayout>
      </c:layout>
      <c:scatterChart>
        <c:scatterStyle val="lineMarker"/>
        <c:varyColors val="0"/>
        <c:ser>
          <c:idx val="0"/>
          <c:order val="0"/>
          <c:tx>
            <c:v>dE/dxElec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srim181Ta_Au!$D$20:$D$228</c:f>
              <c:numCache>
                <c:formatCode>0.00000</c:formatCode>
                <c:ptCount val="209"/>
                <c:pt idx="0">
                  <c:v>1.1049723756906078E-5</c:v>
                </c:pt>
                <c:pt idx="1">
                  <c:v>1.2430939226519336E-5</c:v>
                </c:pt>
                <c:pt idx="2">
                  <c:v>1.3812154696132597E-5</c:v>
                </c:pt>
                <c:pt idx="3">
                  <c:v>1.5193370165745856E-5</c:v>
                </c:pt>
                <c:pt idx="4">
                  <c:v>1.6574585635359117E-5</c:v>
                </c:pt>
                <c:pt idx="5">
                  <c:v>1.7955801104972374E-5</c:v>
                </c:pt>
                <c:pt idx="6">
                  <c:v>1.9337016574585635E-5</c:v>
                </c:pt>
                <c:pt idx="7">
                  <c:v>2.0718232044198896E-5</c:v>
                </c:pt>
                <c:pt idx="8">
                  <c:v>2.2099447513812157E-5</c:v>
                </c:pt>
                <c:pt idx="9">
                  <c:v>2.4861878453038672E-5</c:v>
                </c:pt>
                <c:pt idx="10">
                  <c:v>2.7624309392265193E-5</c:v>
                </c:pt>
                <c:pt idx="11">
                  <c:v>3.0386740331491712E-5</c:v>
                </c:pt>
                <c:pt idx="12">
                  <c:v>3.3149171270718233E-5</c:v>
                </c:pt>
                <c:pt idx="13">
                  <c:v>3.5911602209944748E-5</c:v>
                </c:pt>
                <c:pt idx="14">
                  <c:v>3.867403314917127E-5</c:v>
                </c:pt>
                <c:pt idx="15">
                  <c:v>4.4198895027624314E-5</c:v>
                </c:pt>
                <c:pt idx="16">
                  <c:v>4.9723756906077343E-5</c:v>
                </c:pt>
                <c:pt idx="17">
                  <c:v>5.5248618784530387E-5</c:v>
                </c:pt>
                <c:pt idx="18">
                  <c:v>6.0773480662983424E-5</c:v>
                </c:pt>
                <c:pt idx="19">
                  <c:v>6.6298342541436467E-5</c:v>
                </c:pt>
                <c:pt idx="20">
                  <c:v>7.1823204419889497E-5</c:v>
                </c:pt>
                <c:pt idx="21">
                  <c:v>7.734806629834254E-5</c:v>
                </c:pt>
                <c:pt idx="22">
                  <c:v>8.2872928176795584E-5</c:v>
                </c:pt>
                <c:pt idx="23">
                  <c:v>8.8397790055248627E-5</c:v>
                </c:pt>
                <c:pt idx="24">
                  <c:v>9.3922651933701671E-5</c:v>
                </c:pt>
                <c:pt idx="25">
                  <c:v>9.9447513812154687E-5</c:v>
                </c:pt>
                <c:pt idx="26">
                  <c:v>1.1049723756906077E-4</c:v>
                </c:pt>
                <c:pt idx="27">
                  <c:v>1.2430939226519336E-4</c:v>
                </c:pt>
                <c:pt idx="28">
                  <c:v>1.3812154696132598E-4</c:v>
                </c:pt>
                <c:pt idx="29">
                  <c:v>1.5193370165745857E-4</c:v>
                </c:pt>
                <c:pt idx="30">
                  <c:v>1.6574585635359117E-4</c:v>
                </c:pt>
                <c:pt idx="31">
                  <c:v>1.7955801104972376E-4</c:v>
                </c:pt>
                <c:pt idx="32">
                  <c:v>1.9337016574585638E-4</c:v>
                </c:pt>
                <c:pt idx="33">
                  <c:v>2.0718232044198895E-4</c:v>
                </c:pt>
                <c:pt idx="34">
                  <c:v>2.2099447513812155E-4</c:v>
                </c:pt>
                <c:pt idx="35">
                  <c:v>2.4861878453038671E-4</c:v>
                </c:pt>
                <c:pt idx="36">
                  <c:v>2.7624309392265195E-4</c:v>
                </c:pt>
                <c:pt idx="37">
                  <c:v>3.0386740331491714E-4</c:v>
                </c:pt>
                <c:pt idx="38">
                  <c:v>3.3149171270718233E-4</c:v>
                </c:pt>
                <c:pt idx="39">
                  <c:v>3.5911602209944752E-4</c:v>
                </c:pt>
                <c:pt idx="40">
                  <c:v>3.8674033149171277E-4</c:v>
                </c:pt>
                <c:pt idx="41">
                  <c:v>4.419889502762431E-4</c:v>
                </c:pt>
                <c:pt idx="42">
                  <c:v>4.9723756906077342E-4</c:v>
                </c:pt>
                <c:pt idx="43">
                  <c:v>5.5248618784530391E-4</c:v>
                </c:pt>
                <c:pt idx="44">
                  <c:v>6.0773480662983429E-4</c:v>
                </c:pt>
                <c:pt idx="45">
                  <c:v>6.6298342541436467E-4</c:v>
                </c:pt>
                <c:pt idx="46">
                  <c:v>7.1823204419889505E-4</c:v>
                </c:pt>
                <c:pt idx="47">
                  <c:v>7.7348066298342554E-4</c:v>
                </c:pt>
                <c:pt idx="48">
                  <c:v>8.2872928176795581E-4</c:v>
                </c:pt>
                <c:pt idx="49">
                  <c:v>8.8397790055248619E-4</c:v>
                </c:pt>
                <c:pt idx="50">
                  <c:v>9.3922651933701668E-4</c:v>
                </c:pt>
                <c:pt idx="51">
                  <c:v>9.9447513812154684E-4</c:v>
                </c:pt>
                <c:pt idx="52">
                  <c:v>1.1049723756906078E-3</c:v>
                </c:pt>
                <c:pt idx="53">
                  <c:v>1.2430939226519338E-3</c:v>
                </c:pt>
                <c:pt idx="54">
                  <c:v>1.3812154696132596E-3</c:v>
                </c:pt>
                <c:pt idx="55">
                  <c:v>1.5193370165745858E-3</c:v>
                </c:pt>
                <c:pt idx="56">
                  <c:v>1.6574585635359116E-3</c:v>
                </c:pt>
                <c:pt idx="57">
                  <c:v>1.7955801104972376E-3</c:v>
                </c:pt>
                <c:pt idx="58">
                  <c:v>1.9337016574585634E-3</c:v>
                </c:pt>
                <c:pt idx="59">
                  <c:v>2.0718232044198894E-3</c:v>
                </c:pt>
                <c:pt idx="60">
                  <c:v>2.2099447513812156E-3</c:v>
                </c:pt>
                <c:pt idx="61">
                  <c:v>2.4861878453038676E-3</c:v>
                </c:pt>
                <c:pt idx="62">
                  <c:v>2.7624309392265192E-3</c:v>
                </c:pt>
                <c:pt idx="63">
                  <c:v>3.0386740331491717E-3</c:v>
                </c:pt>
                <c:pt idx="64">
                  <c:v>3.3149171270718232E-3</c:v>
                </c:pt>
                <c:pt idx="65">
                  <c:v>3.5911602209944752E-3</c:v>
                </c:pt>
                <c:pt idx="66">
                  <c:v>3.8674033149171268E-3</c:v>
                </c:pt>
                <c:pt idx="67">
                  <c:v>4.4198895027624313E-3</c:v>
                </c:pt>
                <c:pt idx="68">
                  <c:v>4.9723756906077353E-3</c:v>
                </c:pt>
                <c:pt idx="69" formatCode="0.000">
                  <c:v>5.5248618784530384E-3</c:v>
                </c:pt>
                <c:pt idx="70" formatCode="0.000">
                  <c:v>6.0773480662983433E-3</c:v>
                </c:pt>
                <c:pt idx="71" formatCode="0.000">
                  <c:v>6.6298342541436465E-3</c:v>
                </c:pt>
                <c:pt idx="72" formatCode="0.000">
                  <c:v>7.1823204419889505E-3</c:v>
                </c:pt>
                <c:pt idx="73" formatCode="0.000">
                  <c:v>7.7348066298342536E-3</c:v>
                </c:pt>
                <c:pt idx="74" formatCode="0.000">
                  <c:v>8.2872928176795577E-3</c:v>
                </c:pt>
                <c:pt idx="75" formatCode="0.000">
                  <c:v>8.8397790055248626E-3</c:v>
                </c:pt>
                <c:pt idx="76" formatCode="0.000">
                  <c:v>9.3922651933701657E-3</c:v>
                </c:pt>
                <c:pt idx="77" formatCode="0.000">
                  <c:v>9.9447513812154706E-3</c:v>
                </c:pt>
                <c:pt idx="78" formatCode="0.000">
                  <c:v>1.1049723756906077E-2</c:v>
                </c:pt>
                <c:pt idx="79" formatCode="0.000">
                  <c:v>1.2430939226519336E-2</c:v>
                </c:pt>
                <c:pt idx="80" formatCode="0.000">
                  <c:v>1.3812154696132596E-2</c:v>
                </c:pt>
                <c:pt idx="81" formatCode="0.000">
                  <c:v>1.5193370165745856E-2</c:v>
                </c:pt>
                <c:pt idx="82" formatCode="0.000">
                  <c:v>1.6574585635359115E-2</c:v>
                </c:pt>
                <c:pt idx="83" formatCode="0.000">
                  <c:v>1.7955801104972375E-2</c:v>
                </c:pt>
                <c:pt idx="84" formatCode="0.000">
                  <c:v>1.9337016574585635E-2</c:v>
                </c:pt>
                <c:pt idx="85" formatCode="0.000">
                  <c:v>2.0718232044198894E-2</c:v>
                </c:pt>
                <c:pt idx="86" formatCode="0.000">
                  <c:v>2.2099447513812154E-2</c:v>
                </c:pt>
                <c:pt idx="87" formatCode="0.000">
                  <c:v>2.4861878453038673E-2</c:v>
                </c:pt>
                <c:pt idx="88" formatCode="0.000">
                  <c:v>2.7624309392265192E-2</c:v>
                </c:pt>
                <c:pt idx="89" formatCode="0.000">
                  <c:v>3.0386740331491711E-2</c:v>
                </c:pt>
                <c:pt idx="90" formatCode="0.000">
                  <c:v>3.3149171270718231E-2</c:v>
                </c:pt>
                <c:pt idx="91" formatCode="0.000">
                  <c:v>3.591160220994475E-2</c:v>
                </c:pt>
                <c:pt idx="92" formatCode="0.000">
                  <c:v>3.8674033149171269E-2</c:v>
                </c:pt>
                <c:pt idx="93" formatCode="0.000">
                  <c:v>4.4198895027624308E-2</c:v>
                </c:pt>
                <c:pt idx="94" formatCode="0.000">
                  <c:v>4.9723756906077346E-2</c:v>
                </c:pt>
                <c:pt idx="95" formatCode="0.000">
                  <c:v>5.5248618784530384E-2</c:v>
                </c:pt>
                <c:pt idx="96" formatCode="0.000">
                  <c:v>6.0773480662983423E-2</c:v>
                </c:pt>
                <c:pt idx="97" formatCode="0.000">
                  <c:v>6.6298342541436461E-2</c:v>
                </c:pt>
                <c:pt idx="98" formatCode="0.000">
                  <c:v>7.18232044198895E-2</c:v>
                </c:pt>
                <c:pt idx="99" formatCode="0.000">
                  <c:v>7.7348066298342538E-2</c:v>
                </c:pt>
                <c:pt idx="100" formatCode="0.000">
                  <c:v>8.2872928176795577E-2</c:v>
                </c:pt>
                <c:pt idx="101" formatCode="0.000">
                  <c:v>8.8397790055248615E-2</c:v>
                </c:pt>
                <c:pt idx="102" formatCode="0.000">
                  <c:v>9.3922651933701654E-2</c:v>
                </c:pt>
                <c:pt idx="103" formatCode="0.000">
                  <c:v>9.9447513812154692E-2</c:v>
                </c:pt>
                <c:pt idx="104" formatCode="0.000">
                  <c:v>0.11049723756906077</c:v>
                </c:pt>
                <c:pt idx="105" formatCode="0.000">
                  <c:v>0.12430939226519337</c:v>
                </c:pt>
                <c:pt idx="106" formatCode="0.000">
                  <c:v>0.13812154696132597</c:v>
                </c:pt>
                <c:pt idx="107" formatCode="0.000">
                  <c:v>0.15193370165745856</c:v>
                </c:pt>
                <c:pt idx="108" formatCode="0.000">
                  <c:v>0.16574585635359115</c:v>
                </c:pt>
                <c:pt idx="109" formatCode="0.000">
                  <c:v>0.17955801104972377</c:v>
                </c:pt>
                <c:pt idx="110" formatCode="0.000">
                  <c:v>0.19337016574585636</c:v>
                </c:pt>
                <c:pt idx="111" formatCode="0.000">
                  <c:v>0.20718232044198895</c:v>
                </c:pt>
                <c:pt idx="112" formatCode="0.000">
                  <c:v>0.22099447513812154</c:v>
                </c:pt>
                <c:pt idx="113" formatCode="0.000">
                  <c:v>0.24861878453038674</c:v>
                </c:pt>
                <c:pt idx="114" formatCode="0.000">
                  <c:v>0.27624309392265195</c:v>
                </c:pt>
                <c:pt idx="115" formatCode="0.000">
                  <c:v>0.30386740331491713</c:v>
                </c:pt>
                <c:pt idx="116" formatCode="0.000">
                  <c:v>0.33149171270718231</c:v>
                </c:pt>
                <c:pt idx="117" formatCode="0.000">
                  <c:v>0.35911602209944754</c:v>
                </c:pt>
                <c:pt idx="118" formatCode="0.000">
                  <c:v>0.38674033149171272</c:v>
                </c:pt>
                <c:pt idx="119" formatCode="0.000">
                  <c:v>0.44198895027624308</c:v>
                </c:pt>
                <c:pt idx="120" formatCode="0.000">
                  <c:v>0.49723756906077349</c:v>
                </c:pt>
                <c:pt idx="121" formatCode="0.000">
                  <c:v>0.5524861878453039</c:v>
                </c:pt>
                <c:pt idx="122" formatCode="0.000">
                  <c:v>0.60773480662983426</c:v>
                </c:pt>
                <c:pt idx="123" formatCode="0.000">
                  <c:v>0.66298342541436461</c:v>
                </c:pt>
                <c:pt idx="124" formatCode="0.000">
                  <c:v>0.71823204419889508</c:v>
                </c:pt>
                <c:pt idx="125" formatCode="0.000">
                  <c:v>0.77348066298342544</c:v>
                </c:pt>
                <c:pt idx="126" formatCode="0.000">
                  <c:v>0.82872928176795579</c:v>
                </c:pt>
                <c:pt idx="127" formatCode="0.000">
                  <c:v>0.88397790055248615</c:v>
                </c:pt>
                <c:pt idx="128" formatCode="0.000">
                  <c:v>0.93922651933701662</c:v>
                </c:pt>
                <c:pt idx="129" formatCode="0.000">
                  <c:v>0.99447513812154698</c:v>
                </c:pt>
                <c:pt idx="130" formatCode="0.000">
                  <c:v>1.1049723756906078</c:v>
                </c:pt>
                <c:pt idx="131" formatCode="0.000">
                  <c:v>1.2430939226519337</c:v>
                </c:pt>
                <c:pt idx="132" formatCode="0.000">
                  <c:v>1.3812154696132597</c:v>
                </c:pt>
                <c:pt idx="133" formatCode="0.000">
                  <c:v>1.5193370165745856</c:v>
                </c:pt>
                <c:pt idx="134" formatCode="0.000">
                  <c:v>1.6574585635359116</c:v>
                </c:pt>
                <c:pt idx="135" formatCode="0.000">
                  <c:v>1.7955801104972375</c:v>
                </c:pt>
                <c:pt idx="136" formatCode="0.000">
                  <c:v>1.9337016574585635</c:v>
                </c:pt>
                <c:pt idx="137" formatCode="0.000">
                  <c:v>2.0718232044198897</c:v>
                </c:pt>
                <c:pt idx="138" formatCode="0.000">
                  <c:v>2.2099447513812156</c:v>
                </c:pt>
                <c:pt idx="139" formatCode="0.000">
                  <c:v>2.4861878453038675</c:v>
                </c:pt>
                <c:pt idx="140" formatCode="0.000">
                  <c:v>2.7624309392265194</c:v>
                </c:pt>
                <c:pt idx="141" formatCode="0.000">
                  <c:v>3.0386740331491713</c:v>
                </c:pt>
                <c:pt idx="142" formatCode="0.000">
                  <c:v>3.3149171270718232</c:v>
                </c:pt>
                <c:pt idx="143" formatCode="0.000">
                  <c:v>3.5911602209944751</c:v>
                </c:pt>
                <c:pt idx="144" formatCode="0.000">
                  <c:v>3.867403314917127</c:v>
                </c:pt>
                <c:pt idx="145" formatCode="0.000">
                  <c:v>4.4198895027624312</c:v>
                </c:pt>
                <c:pt idx="146" formatCode="0.000">
                  <c:v>4.972375690607735</c:v>
                </c:pt>
                <c:pt idx="147" formatCode="0.000">
                  <c:v>5.5248618784530388</c:v>
                </c:pt>
                <c:pt idx="148" formatCode="0.000">
                  <c:v>6.0773480662983426</c:v>
                </c:pt>
                <c:pt idx="149" formatCode="0.000">
                  <c:v>6.6298342541436464</c:v>
                </c:pt>
                <c:pt idx="150" formatCode="0.000">
                  <c:v>7.1823204419889501</c:v>
                </c:pt>
                <c:pt idx="151" formatCode="0.000">
                  <c:v>7.7348066298342539</c:v>
                </c:pt>
                <c:pt idx="152" formatCode="0.000">
                  <c:v>8.2872928176795586</c:v>
                </c:pt>
                <c:pt idx="153" formatCode="0.000">
                  <c:v>8.8397790055248624</c:v>
                </c:pt>
                <c:pt idx="154" formatCode="0.000">
                  <c:v>9.3922651933701662</c:v>
                </c:pt>
                <c:pt idx="155" formatCode="0.000">
                  <c:v>9.94475138121547</c:v>
                </c:pt>
                <c:pt idx="156" formatCode="0.000">
                  <c:v>11.049723756906078</c:v>
                </c:pt>
                <c:pt idx="157" formatCode="0.000">
                  <c:v>12.430939226519337</c:v>
                </c:pt>
                <c:pt idx="158" formatCode="0.000">
                  <c:v>13.812154696132596</c:v>
                </c:pt>
                <c:pt idx="159" formatCode="0.000">
                  <c:v>15.193370165745856</c:v>
                </c:pt>
                <c:pt idx="160" formatCode="0.000">
                  <c:v>16.574585635359117</c:v>
                </c:pt>
                <c:pt idx="161" formatCode="0.000">
                  <c:v>17.955801104972377</c:v>
                </c:pt>
                <c:pt idx="162" formatCode="0.000">
                  <c:v>19.337016574585636</c:v>
                </c:pt>
                <c:pt idx="163" formatCode="0.000">
                  <c:v>20.718232044198896</c:v>
                </c:pt>
                <c:pt idx="164" formatCode="0.000">
                  <c:v>22.099447513812155</c:v>
                </c:pt>
                <c:pt idx="165" formatCode="0.000">
                  <c:v>24.861878453038674</c:v>
                </c:pt>
                <c:pt idx="166" formatCode="0.000">
                  <c:v>27.624309392265193</c:v>
                </c:pt>
                <c:pt idx="167" formatCode="0.000">
                  <c:v>30.386740331491712</c:v>
                </c:pt>
                <c:pt idx="168" formatCode="0.000">
                  <c:v>33.149171270718234</c:v>
                </c:pt>
                <c:pt idx="169" formatCode="0.000">
                  <c:v>35.911602209944753</c:v>
                </c:pt>
                <c:pt idx="170" formatCode="0.000">
                  <c:v>38.674033149171272</c:v>
                </c:pt>
                <c:pt idx="171" formatCode="0.000">
                  <c:v>44.19889502762431</c:v>
                </c:pt>
                <c:pt idx="172" formatCode="0.000">
                  <c:v>49.723756906077348</c:v>
                </c:pt>
                <c:pt idx="173" formatCode="0.000">
                  <c:v>55.248618784530386</c:v>
                </c:pt>
                <c:pt idx="174" formatCode="0.000">
                  <c:v>60.773480662983424</c:v>
                </c:pt>
                <c:pt idx="175" formatCode="0.000">
                  <c:v>66.298342541436469</c:v>
                </c:pt>
                <c:pt idx="176" formatCode="0.000">
                  <c:v>71.823204419889507</c:v>
                </c:pt>
                <c:pt idx="177" formatCode="0.000">
                  <c:v>77.348066298342545</c:v>
                </c:pt>
                <c:pt idx="178" formatCode="0.000">
                  <c:v>82.872928176795583</c:v>
                </c:pt>
                <c:pt idx="179" formatCode="0.000">
                  <c:v>88.39779005524862</c:v>
                </c:pt>
                <c:pt idx="180" formatCode="0.000">
                  <c:v>93.922651933701658</c:v>
                </c:pt>
                <c:pt idx="181" formatCode="0.000">
                  <c:v>99.447513812154696</c:v>
                </c:pt>
                <c:pt idx="182" formatCode="0.000">
                  <c:v>110.49723756906077</c:v>
                </c:pt>
                <c:pt idx="183" formatCode="0.000">
                  <c:v>124.30939226519337</c:v>
                </c:pt>
                <c:pt idx="184" formatCode="0.000">
                  <c:v>138.12154696132598</c:v>
                </c:pt>
                <c:pt idx="185" formatCode="0.000">
                  <c:v>151.93370165745856</c:v>
                </c:pt>
                <c:pt idx="186" formatCode="0.000">
                  <c:v>165.74585635359117</c:v>
                </c:pt>
                <c:pt idx="187" formatCode="0.000">
                  <c:v>179.55801104972375</c:v>
                </c:pt>
                <c:pt idx="188" formatCode="0.000">
                  <c:v>193.37016574585635</c:v>
                </c:pt>
                <c:pt idx="189" formatCode="0.000">
                  <c:v>207.18232044198896</c:v>
                </c:pt>
                <c:pt idx="190" formatCode="0.000">
                  <c:v>220.99447513812154</c:v>
                </c:pt>
                <c:pt idx="191" formatCode="0.000">
                  <c:v>248.61878453038673</c:v>
                </c:pt>
                <c:pt idx="192" formatCode="0.000">
                  <c:v>276.24309392265195</c:v>
                </c:pt>
                <c:pt idx="193" formatCode="0.000">
                  <c:v>303.86740331491711</c:v>
                </c:pt>
                <c:pt idx="194" formatCode="0.000">
                  <c:v>331.49171270718233</c:v>
                </c:pt>
                <c:pt idx="195" formatCode="0.000">
                  <c:v>359.11602209944749</c:v>
                </c:pt>
                <c:pt idx="196" formatCode="0.000">
                  <c:v>386.74033149171271</c:v>
                </c:pt>
                <c:pt idx="197" formatCode="0.000">
                  <c:v>441.98895027624309</c:v>
                </c:pt>
                <c:pt idx="198" formatCode="0.000">
                  <c:v>497.23756906077347</c:v>
                </c:pt>
                <c:pt idx="199" formatCode="0.000">
                  <c:v>552.4861878453039</c:v>
                </c:pt>
                <c:pt idx="200" formatCode="0.000">
                  <c:v>607.73480662983422</c:v>
                </c:pt>
                <c:pt idx="201" formatCode="0.000">
                  <c:v>662.98342541436466</c:v>
                </c:pt>
                <c:pt idx="202" formatCode="0.000">
                  <c:v>718.23204419889498</c:v>
                </c:pt>
                <c:pt idx="203" formatCode="0.000">
                  <c:v>773.48066298342542</c:v>
                </c:pt>
                <c:pt idx="204" formatCode="0.000">
                  <c:v>828.72928176795585</c:v>
                </c:pt>
                <c:pt idx="205" formatCode="0.000">
                  <c:v>883.97790055248618</c:v>
                </c:pt>
                <c:pt idx="206" formatCode="0.000">
                  <c:v>939.22651933701661</c:v>
                </c:pt>
                <c:pt idx="207" formatCode="0.000">
                  <c:v>994.47513812154693</c:v>
                </c:pt>
                <c:pt idx="208" formatCode="0.000">
                  <c:v>1000</c:v>
                </c:pt>
              </c:numCache>
            </c:numRef>
          </c:xVal>
          <c:yVal>
            <c:numRef>
              <c:f>srim181Ta_Au!$E$20:$E$228</c:f>
              <c:numCache>
                <c:formatCode>0.000E+00</c:formatCode>
                <c:ptCount val="209"/>
                <c:pt idx="0">
                  <c:v>2.579E-2</c:v>
                </c:pt>
                <c:pt idx="1">
                  <c:v>2.7349999999999999E-2</c:v>
                </c:pt>
                <c:pt idx="2">
                  <c:v>2.8830000000000001E-2</c:v>
                </c:pt>
                <c:pt idx="3">
                  <c:v>3.024E-2</c:v>
                </c:pt>
                <c:pt idx="4">
                  <c:v>3.1579999999999997E-2</c:v>
                </c:pt>
                <c:pt idx="5">
                  <c:v>3.2870000000000003E-2</c:v>
                </c:pt>
                <c:pt idx="6">
                  <c:v>3.4110000000000001E-2</c:v>
                </c:pt>
                <c:pt idx="7">
                  <c:v>3.5310000000000001E-2</c:v>
                </c:pt>
                <c:pt idx="8">
                  <c:v>3.6470000000000002E-2</c:v>
                </c:pt>
                <c:pt idx="9">
                  <c:v>3.8679999999999999E-2</c:v>
                </c:pt>
                <c:pt idx="10">
                  <c:v>4.0770000000000001E-2</c:v>
                </c:pt>
                <c:pt idx="11">
                  <c:v>4.2759999999999999E-2</c:v>
                </c:pt>
                <c:pt idx="12">
                  <c:v>4.4659999999999998E-2</c:v>
                </c:pt>
                <c:pt idx="13">
                  <c:v>4.6489999999999997E-2</c:v>
                </c:pt>
                <c:pt idx="14">
                  <c:v>4.8239999999999998E-2</c:v>
                </c:pt>
                <c:pt idx="15">
                  <c:v>5.1569999999999998E-2</c:v>
                </c:pt>
                <c:pt idx="16">
                  <c:v>5.4699999999999999E-2</c:v>
                </c:pt>
                <c:pt idx="17">
                  <c:v>5.7660000000000003E-2</c:v>
                </c:pt>
                <c:pt idx="18">
                  <c:v>6.0470000000000003E-2</c:v>
                </c:pt>
                <c:pt idx="19">
                  <c:v>6.3159999999999994E-2</c:v>
                </c:pt>
                <c:pt idx="20">
                  <c:v>6.5740000000000007E-2</c:v>
                </c:pt>
                <c:pt idx="21">
                  <c:v>6.8220000000000003E-2</c:v>
                </c:pt>
                <c:pt idx="22">
                  <c:v>7.0620000000000002E-2</c:v>
                </c:pt>
                <c:pt idx="23">
                  <c:v>7.2929999999999995E-2</c:v>
                </c:pt>
                <c:pt idx="24">
                  <c:v>7.5179999999999997E-2</c:v>
                </c:pt>
                <c:pt idx="25">
                  <c:v>7.7359999999999998E-2</c:v>
                </c:pt>
                <c:pt idx="26">
                  <c:v>8.1540000000000001E-2</c:v>
                </c:pt>
                <c:pt idx="27">
                  <c:v>8.6489999999999997E-2</c:v>
                </c:pt>
                <c:pt idx="28">
                  <c:v>9.1170000000000001E-2</c:v>
                </c:pt>
                <c:pt idx="29">
                  <c:v>9.5619999999999997E-2</c:v>
                </c:pt>
                <c:pt idx="30">
                  <c:v>9.987E-2</c:v>
                </c:pt>
                <c:pt idx="31">
                  <c:v>0.10390000000000001</c:v>
                </c:pt>
                <c:pt idx="32">
                  <c:v>0.1079</c:v>
                </c:pt>
                <c:pt idx="33">
                  <c:v>0.11169999999999999</c:v>
                </c:pt>
                <c:pt idx="34">
                  <c:v>0.1153</c:v>
                </c:pt>
                <c:pt idx="35">
                  <c:v>0.12230000000000001</c:v>
                </c:pt>
                <c:pt idx="36">
                  <c:v>0.12889999999999999</c:v>
                </c:pt>
                <c:pt idx="37">
                  <c:v>0.13519999999999999</c:v>
                </c:pt>
                <c:pt idx="38">
                  <c:v>0.14119999999999999</c:v>
                </c:pt>
                <c:pt idx="39">
                  <c:v>0.14699999999999999</c:v>
                </c:pt>
                <c:pt idx="40">
                  <c:v>0.15260000000000001</c:v>
                </c:pt>
                <c:pt idx="41">
                  <c:v>0.16309999999999999</c:v>
                </c:pt>
                <c:pt idx="42">
                  <c:v>0.17299999999999999</c:v>
                </c:pt>
                <c:pt idx="43">
                  <c:v>0.18229999999999999</c:v>
                </c:pt>
                <c:pt idx="44">
                  <c:v>0.19120000000000001</c:v>
                </c:pt>
                <c:pt idx="45">
                  <c:v>0.19969999999999999</c:v>
                </c:pt>
                <c:pt idx="46">
                  <c:v>0.2079</c:v>
                </c:pt>
                <c:pt idx="47">
                  <c:v>0.2157</c:v>
                </c:pt>
                <c:pt idx="48">
                  <c:v>0.2233</c:v>
                </c:pt>
                <c:pt idx="49">
                  <c:v>0.2306</c:v>
                </c:pt>
                <c:pt idx="50">
                  <c:v>0.23769999999999999</c:v>
                </c:pt>
                <c:pt idx="51">
                  <c:v>0.24460000000000001</c:v>
                </c:pt>
                <c:pt idx="52">
                  <c:v>0.25790000000000002</c:v>
                </c:pt>
                <c:pt idx="53">
                  <c:v>0.27350000000000002</c:v>
                </c:pt>
                <c:pt idx="54">
                  <c:v>0.2883</c:v>
                </c:pt>
                <c:pt idx="55">
                  <c:v>0.3024</c:v>
                </c:pt>
                <c:pt idx="56">
                  <c:v>0.31580000000000003</c:v>
                </c:pt>
                <c:pt idx="57">
                  <c:v>0.32869999999999999</c:v>
                </c:pt>
                <c:pt idx="58">
                  <c:v>0.34110000000000001</c:v>
                </c:pt>
                <c:pt idx="59">
                  <c:v>0.36330000000000001</c:v>
                </c:pt>
                <c:pt idx="60">
                  <c:v>0.38990000000000002</c:v>
                </c:pt>
                <c:pt idx="61">
                  <c:v>0.4294</c:v>
                </c:pt>
                <c:pt idx="62">
                  <c:v>0.4572</c:v>
                </c:pt>
                <c:pt idx="63">
                  <c:v>0.4783</c:v>
                </c:pt>
                <c:pt idx="64">
                  <c:v>0.49540000000000001</c:v>
                </c:pt>
                <c:pt idx="65">
                  <c:v>0.51049999999999995</c:v>
                </c:pt>
                <c:pt idx="66">
                  <c:v>0.52490000000000003</c:v>
                </c:pt>
                <c:pt idx="67">
                  <c:v>0.55379999999999996</c:v>
                </c:pt>
                <c:pt idx="68">
                  <c:v>0.58460000000000001</c:v>
                </c:pt>
                <c:pt idx="69">
                  <c:v>0.61770000000000003</c:v>
                </c:pt>
                <c:pt idx="70">
                  <c:v>0.65259999999999996</c:v>
                </c:pt>
                <c:pt idx="71">
                  <c:v>0.68869999999999998</c:v>
                </c:pt>
                <c:pt idx="72">
                  <c:v>0.72540000000000004</c:v>
                </c:pt>
                <c:pt idx="73">
                  <c:v>0.76219999999999999</c:v>
                </c:pt>
                <c:pt idx="74">
                  <c:v>0.79879999999999995</c:v>
                </c:pt>
                <c:pt idx="75">
                  <c:v>0.83499999999999996</c:v>
                </c:pt>
                <c:pt idx="76">
                  <c:v>0.87070000000000003</c:v>
                </c:pt>
                <c:pt idx="77">
                  <c:v>0.90559999999999996</c:v>
                </c:pt>
                <c:pt idx="78">
                  <c:v>0.97299999999999998</c:v>
                </c:pt>
                <c:pt idx="79">
                  <c:v>1.052</c:v>
                </c:pt>
                <c:pt idx="80">
                  <c:v>1.127</c:v>
                </c:pt>
                <c:pt idx="81">
                  <c:v>1.196</c:v>
                </c:pt>
                <c:pt idx="82">
                  <c:v>1.2609999999999999</c:v>
                </c:pt>
                <c:pt idx="83">
                  <c:v>1.321</c:v>
                </c:pt>
                <c:pt idx="84">
                  <c:v>1.379</c:v>
                </c:pt>
                <c:pt idx="85">
                  <c:v>1.4330000000000001</c:v>
                </c:pt>
                <c:pt idx="86">
                  <c:v>1.484</c:v>
                </c:pt>
                <c:pt idx="87">
                  <c:v>1.581</c:v>
                </c:pt>
                <c:pt idx="88">
                  <c:v>1.671</c:v>
                </c:pt>
                <c:pt idx="89">
                  <c:v>1.758</c:v>
                </c:pt>
                <c:pt idx="90">
                  <c:v>1.8420000000000001</c:v>
                </c:pt>
                <c:pt idx="91">
                  <c:v>1.925</c:v>
                </c:pt>
                <c:pt idx="92">
                  <c:v>2.0070000000000001</c:v>
                </c:pt>
                <c:pt idx="93">
                  <c:v>2.1739999999999999</c:v>
                </c:pt>
                <c:pt idx="94">
                  <c:v>2.3460000000000001</c:v>
                </c:pt>
                <c:pt idx="95">
                  <c:v>2.5230000000000001</c:v>
                </c:pt>
                <c:pt idx="96">
                  <c:v>2.706</c:v>
                </c:pt>
                <c:pt idx="97">
                  <c:v>2.895</c:v>
                </c:pt>
                <c:pt idx="98">
                  <c:v>3.089</c:v>
                </c:pt>
                <c:pt idx="99">
                  <c:v>3.2869999999999999</c:v>
                </c:pt>
                <c:pt idx="100">
                  <c:v>3.488</c:v>
                </c:pt>
                <c:pt idx="101">
                  <c:v>3.6930000000000001</c:v>
                </c:pt>
                <c:pt idx="102">
                  <c:v>3.899</c:v>
                </c:pt>
                <c:pt idx="103">
                  <c:v>4.1070000000000002</c:v>
                </c:pt>
                <c:pt idx="104">
                  <c:v>4.5250000000000004</c:v>
                </c:pt>
                <c:pt idx="105">
                  <c:v>5.0490000000000004</c:v>
                </c:pt>
                <c:pt idx="106">
                  <c:v>5.569</c:v>
                </c:pt>
                <c:pt idx="107">
                  <c:v>6.0810000000000004</c:v>
                </c:pt>
                <c:pt idx="108">
                  <c:v>6.585</c:v>
                </c:pt>
                <c:pt idx="109">
                  <c:v>7.0789999999999997</c:v>
                </c:pt>
                <c:pt idx="110">
                  <c:v>7.5629999999999997</c:v>
                </c:pt>
                <c:pt idx="111">
                  <c:v>8.0359999999999996</c:v>
                </c:pt>
                <c:pt idx="112">
                  <c:v>8.4990000000000006</c:v>
                </c:pt>
                <c:pt idx="113">
                  <c:v>9.3940000000000001</c:v>
                </c:pt>
                <c:pt idx="114">
                  <c:v>10.25</c:v>
                </c:pt>
                <c:pt idx="115">
                  <c:v>11.07</c:v>
                </c:pt>
                <c:pt idx="116">
                  <c:v>11.86</c:v>
                </c:pt>
                <c:pt idx="117">
                  <c:v>12.62</c:v>
                </c:pt>
                <c:pt idx="118">
                  <c:v>13.35</c:v>
                </c:pt>
                <c:pt idx="119">
                  <c:v>14.73</c:v>
                </c:pt>
                <c:pt idx="120">
                  <c:v>16.010000000000002</c:v>
                </c:pt>
                <c:pt idx="121">
                  <c:v>17.22</c:v>
                </c:pt>
                <c:pt idx="122">
                  <c:v>18.34</c:v>
                </c:pt>
                <c:pt idx="123">
                  <c:v>19.399999999999999</c:v>
                </c:pt>
                <c:pt idx="124">
                  <c:v>20.39</c:v>
                </c:pt>
                <c:pt idx="125">
                  <c:v>21.32</c:v>
                </c:pt>
                <c:pt idx="126">
                  <c:v>22.19</c:v>
                </c:pt>
                <c:pt idx="127">
                  <c:v>23.01</c:v>
                </c:pt>
                <c:pt idx="128">
                  <c:v>23.78</c:v>
                </c:pt>
                <c:pt idx="129">
                  <c:v>24.51</c:v>
                </c:pt>
                <c:pt idx="130">
                  <c:v>25.85</c:v>
                </c:pt>
                <c:pt idx="131">
                  <c:v>27.31</c:v>
                </c:pt>
                <c:pt idx="132">
                  <c:v>28.58</c:v>
                </c:pt>
                <c:pt idx="133">
                  <c:v>29.7</c:v>
                </c:pt>
                <c:pt idx="134">
                  <c:v>30.67</c:v>
                </c:pt>
                <c:pt idx="135">
                  <c:v>31.54</c:v>
                </c:pt>
                <c:pt idx="136">
                  <c:v>32.299999999999997</c:v>
                </c:pt>
                <c:pt idx="137">
                  <c:v>33.06</c:v>
                </c:pt>
                <c:pt idx="138">
                  <c:v>33.75</c:v>
                </c:pt>
                <c:pt idx="139">
                  <c:v>34.75</c:v>
                </c:pt>
                <c:pt idx="140">
                  <c:v>35.56</c:v>
                </c:pt>
                <c:pt idx="141">
                  <c:v>36.22</c:v>
                </c:pt>
                <c:pt idx="142">
                  <c:v>36.75</c:v>
                </c:pt>
                <c:pt idx="143">
                  <c:v>37.18</c:v>
                </c:pt>
                <c:pt idx="144">
                  <c:v>37.549999999999997</c:v>
                </c:pt>
                <c:pt idx="145">
                  <c:v>38.1</c:v>
                </c:pt>
                <c:pt idx="146">
                  <c:v>38.49</c:v>
                </c:pt>
                <c:pt idx="147">
                  <c:v>38.78</c:v>
                </c:pt>
                <c:pt idx="148">
                  <c:v>38.979999999999997</c:v>
                </c:pt>
                <c:pt idx="149">
                  <c:v>39.130000000000003</c:v>
                </c:pt>
                <c:pt idx="150">
                  <c:v>39.22</c:v>
                </c:pt>
                <c:pt idx="151">
                  <c:v>39.28</c:v>
                </c:pt>
                <c:pt idx="152">
                  <c:v>39.299999999999997</c:v>
                </c:pt>
                <c:pt idx="153">
                  <c:v>39.29</c:v>
                </c:pt>
                <c:pt idx="154">
                  <c:v>39.26</c:v>
                </c:pt>
                <c:pt idx="155">
                  <c:v>39.200000000000003</c:v>
                </c:pt>
                <c:pt idx="156">
                  <c:v>39.03</c:v>
                </c:pt>
                <c:pt idx="157">
                  <c:v>38.72</c:v>
                </c:pt>
                <c:pt idx="158">
                  <c:v>38.32</c:v>
                </c:pt>
                <c:pt idx="159">
                  <c:v>37.85</c:v>
                </c:pt>
                <c:pt idx="160">
                  <c:v>37.33</c:v>
                </c:pt>
                <c:pt idx="161">
                  <c:v>36.78</c:v>
                </c:pt>
                <c:pt idx="162">
                  <c:v>36.200000000000003</c:v>
                </c:pt>
                <c:pt idx="163">
                  <c:v>35.6</c:v>
                </c:pt>
                <c:pt idx="164">
                  <c:v>34.99</c:v>
                </c:pt>
                <c:pt idx="165">
                  <c:v>33.78</c:v>
                </c:pt>
                <c:pt idx="166">
                  <c:v>32.61</c:v>
                </c:pt>
                <c:pt idx="167">
                  <c:v>31.47</c:v>
                </c:pt>
                <c:pt idx="168">
                  <c:v>30.3</c:v>
                </c:pt>
                <c:pt idx="169">
                  <c:v>29.22</c:v>
                </c:pt>
                <c:pt idx="170">
                  <c:v>28.23</c:v>
                </c:pt>
                <c:pt idx="171">
                  <c:v>26.45</c:v>
                </c:pt>
                <c:pt idx="172">
                  <c:v>24.92</c:v>
                </c:pt>
                <c:pt idx="173">
                  <c:v>23.58</c:v>
                </c:pt>
                <c:pt idx="174">
                  <c:v>22.4</c:v>
                </c:pt>
                <c:pt idx="175">
                  <c:v>21.36</c:v>
                </c:pt>
                <c:pt idx="176">
                  <c:v>20.440000000000001</c:v>
                </c:pt>
                <c:pt idx="177">
                  <c:v>19.61</c:v>
                </c:pt>
                <c:pt idx="178">
                  <c:v>18.86</c:v>
                </c:pt>
                <c:pt idx="179">
                  <c:v>18.18</c:v>
                </c:pt>
                <c:pt idx="180">
                  <c:v>17.559999999999999</c:v>
                </c:pt>
                <c:pt idx="181">
                  <c:v>17</c:v>
                </c:pt>
                <c:pt idx="182">
                  <c:v>16</c:v>
                </c:pt>
                <c:pt idx="183">
                  <c:v>14.96</c:v>
                </c:pt>
                <c:pt idx="184">
                  <c:v>14.08</c:v>
                </c:pt>
                <c:pt idx="185">
                  <c:v>13.34</c:v>
                </c:pt>
                <c:pt idx="186">
                  <c:v>12.71</c:v>
                </c:pt>
                <c:pt idx="187">
                  <c:v>12.16</c:v>
                </c:pt>
                <c:pt idx="188">
                  <c:v>11.68</c:v>
                </c:pt>
                <c:pt idx="189">
                  <c:v>11.25</c:v>
                </c:pt>
                <c:pt idx="190">
                  <c:v>10.87</c:v>
                </c:pt>
                <c:pt idx="191">
                  <c:v>10.23</c:v>
                </c:pt>
                <c:pt idx="192">
                  <c:v>9.6959999999999997</c:v>
                </c:pt>
                <c:pt idx="193">
                  <c:v>9.2539999999999996</c:v>
                </c:pt>
                <c:pt idx="194">
                  <c:v>8.8810000000000002</c:v>
                </c:pt>
                <c:pt idx="195">
                  <c:v>8.5640000000000001</c:v>
                </c:pt>
                <c:pt idx="196">
                  <c:v>8.2910000000000004</c:v>
                </c:pt>
                <c:pt idx="197">
                  <c:v>7.8470000000000004</c:v>
                </c:pt>
                <c:pt idx="198">
                  <c:v>7.5030000000000001</c:v>
                </c:pt>
                <c:pt idx="199">
                  <c:v>7.23</c:v>
                </c:pt>
                <c:pt idx="200">
                  <c:v>7.0110000000000001</c:v>
                </c:pt>
                <c:pt idx="201">
                  <c:v>6.8319999999999999</c:v>
                </c:pt>
                <c:pt idx="202">
                  <c:v>6.6829999999999998</c:v>
                </c:pt>
                <c:pt idx="203">
                  <c:v>6.56</c:v>
                </c:pt>
                <c:pt idx="204">
                  <c:v>6.4560000000000004</c:v>
                </c:pt>
                <c:pt idx="205">
                  <c:v>6.3680000000000003</c:v>
                </c:pt>
                <c:pt idx="206">
                  <c:v>6.2939999999999996</c:v>
                </c:pt>
                <c:pt idx="207">
                  <c:v>6.23</c:v>
                </c:pt>
                <c:pt idx="208">
                  <c:v>6.2249999999999996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9884-4E8E-BF9E-1BB8F2B6CDA0}"/>
            </c:ext>
          </c:extLst>
        </c:ser>
        <c:ser>
          <c:idx val="1"/>
          <c:order val="1"/>
          <c:tx>
            <c:v>dE/dxNucl</c:v>
          </c:tx>
          <c:spPr>
            <a:ln>
              <a:solidFill>
                <a:srgbClr val="0000FF"/>
              </a:solidFill>
            </a:ln>
          </c:spPr>
          <c:marker>
            <c:symbol val="none"/>
          </c:marker>
          <c:xVal>
            <c:numRef>
              <c:f>srim181Ta_Au!$D$20:$D$228</c:f>
              <c:numCache>
                <c:formatCode>0.00000</c:formatCode>
                <c:ptCount val="209"/>
                <c:pt idx="0">
                  <c:v>1.1049723756906078E-5</c:v>
                </c:pt>
                <c:pt idx="1">
                  <c:v>1.2430939226519336E-5</c:v>
                </c:pt>
                <c:pt idx="2">
                  <c:v>1.3812154696132597E-5</c:v>
                </c:pt>
                <c:pt idx="3">
                  <c:v>1.5193370165745856E-5</c:v>
                </c:pt>
                <c:pt idx="4">
                  <c:v>1.6574585635359117E-5</c:v>
                </c:pt>
                <c:pt idx="5">
                  <c:v>1.7955801104972374E-5</c:v>
                </c:pt>
                <c:pt idx="6">
                  <c:v>1.9337016574585635E-5</c:v>
                </c:pt>
                <c:pt idx="7">
                  <c:v>2.0718232044198896E-5</c:v>
                </c:pt>
                <c:pt idx="8">
                  <c:v>2.2099447513812157E-5</c:v>
                </c:pt>
                <c:pt idx="9">
                  <c:v>2.4861878453038672E-5</c:v>
                </c:pt>
                <c:pt idx="10">
                  <c:v>2.7624309392265193E-5</c:v>
                </c:pt>
                <c:pt idx="11">
                  <c:v>3.0386740331491712E-5</c:v>
                </c:pt>
                <c:pt idx="12">
                  <c:v>3.3149171270718233E-5</c:v>
                </c:pt>
                <c:pt idx="13">
                  <c:v>3.5911602209944748E-5</c:v>
                </c:pt>
                <c:pt idx="14">
                  <c:v>3.867403314917127E-5</c:v>
                </c:pt>
                <c:pt idx="15">
                  <c:v>4.4198895027624314E-5</c:v>
                </c:pt>
                <c:pt idx="16">
                  <c:v>4.9723756906077343E-5</c:v>
                </c:pt>
                <c:pt idx="17">
                  <c:v>5.5248618784530387E-5</c:v>
                </c:pt>
                <c:pt idx="18">
                  <c:v>6.0773480662983424E-5</c:v>
                </c:pt>
                <c:pt idx="19">
                  <c:v>6.6298342541436467E-5</c:v>
                </c:pt>
                <c:pt idx="20">
                  <c:v>7.1823204419889497E-5</c:v>
                </c:pt>
                <c:pt idx="21">
                  <c:v>7.734806629834254E-5</c:v>
                </c:pt>
                <c:pt idx="22">
                  <c:v>8.2872928176795584E-5</c:v>
                </c:pt>
                <c:pt idx="23">
                  <c:v>8.8397790055248627E-5</c:v>
                </c:pt>
                <c:pt idx="24">
                  <c:v>9.3922651933701671E-5</c:v>
                </c:pt>
                <c:pt idx="25">
                  <c:v>9.9447513812154687E-5</c:v>
                </c:pt>
                <c:pt idx="26">
                  <c:v>1.1049723756906077E-4</c:v>
                </c:pt>
                <c:pt idx="27">
                  <c:v>1.2430939226519336E-4</c:v>
                </c:pt>
                <c:pt idx="28">
                  <c:v>1.3812154696132598E-4</c:v>
                </c:pt>
                <c:pt idx="29">
                  <c:v>1.5193370165745857E-4</c:v>
                </c:pt>
                <c:pt idx="30">
                  <c:v>1.6574585635359117E-4</c:v>
                </c:pt>
                <c:pt idx="31">
                  <c:v>1.7955801104972376E-4</c:v>
                </c:pt>
                <c:pt idx="32">
                  <c:v>1.9337016574585638E-4</c:v>
                </c:pt>
                <c:pt idx="33">
                  <c:v>2.0718232044198895E-4</c:v>
                </c:pt>
                <c:pt idx="34">
                  <c:v>2.2099447513812155E-4</c:v>
                </c:pt>
                <c:pt idx="35">
                  <c:v>2.4861878453038671E-4</c:v>
                </c:pt>
                <c:pt idx="36">
                  <c:v>2.7624309392265195E-4</c:v>
                </c:pt>
                <c:pt idx="37">
                  <c:v>3.0386740331491714E-4</c:v>
                </c:pt>
                <c:pt idx="38">
                  <c:v>3.3149171270718233E-4</c:v>
                </c:pt>
                <c:pt idx="39">
                  <c:v>3.5911602209944752E-4</c:v>
                </c:pt>
                <c:pt idx="40">
                  <c:v>3.8674033149171277E-4</c:v>
                </c:pt>
                <c:pt idx="41">
                  <c:v>4.419889502762431E-4</c:v>
                </c:pt>
                <c:pt idx="42">
                  <c:v>4.9723756906077342E-4</c:v>
                </c:pt>
                <c:pt idx="43">
                  <c:v>5.5248618784530391E-4</c:v>
                </c:pt>
                <c:pt idx="44">
                  <c:v>6.0773480662983429E-4</c:v>
                </c:pt>
                <c:pt idx="45">
                  <c:v>6.6298342541436467E-4</c:v>
                </c:pt>
                <c:pt idx="46">
                  <c:v>7.1823204419889505E-4</c:v>
                </c:pt>
                <c:pt idx="47">
                  <c:v>7.7348066298342554E-4</c:v>
                </c:pt>
                <c:pt idx="48">
                  <c:v>8.2872928176795581E-4</c:v>
                </c:pt>
                <c:pt idx="49">
                  <c:v>8.8397790055248619E-4</c:v>
                </c:pt>
                <c:pt idx="50">
                  <c:v>9.3922651933701668E-4</c:v>
                </c:pt>
                <c:pt idx="51">
                  <c:v>9.9447513812154684E-4</c:v>
                </c:pt>
                <c:pt idx="52">
                  <c:v>1.1049723756906078E-3</c:v>
                </c:pt>
                <c:pt idx="53">
                  <c:v>1.2430939226519338E-3</c:v>
                </c:pt>
                <c:pt idx="54">
                  <c:v>1.3812154696132596E-3</c:v>
                </c:pt>
                <c:pt idx="55">
                  <c:v>1.5193370165745858E-3</c:v>
                </c:pt>
                <c:pt idx="56">
                  <c:v>1.6574585635359116E-3</c:v>
                </c:pt>
                <c:pt idx="57">
                  <c:v>1.7955801104972376E-3</c:v>
                </c:pt>
                <c:pt idx="58">
                  <c:v>1.9337016574585634E-3</c:v>
                </c:pt>
                <c:pt idx="59">
                  <c:v>2.0718232044198894E-3</c:v>
                </c:pt>
                <c:pt idx="60">
                  <c:v>2.2099447513812156E-3</c:v>
                </c:pt>
                <c:pt idx="61">
                  <c:v>2.4861878453038676E-3</c:v>
                </c:pt>
                <c:pt idx="62">
                  <c:v>2.7624309392265192E-3</c:v>
                </c:pt>
                <c:pt idx="63">
                  <c:v>3.0386740331491717E-3</c:v>
                </c:pt>
                <c:pt idx="64">
                  <c:v>3.3149171270718232E-3</c:v>
                </c:pt>
                <c:pt idx="65">
                  <c:v>3.5911602209944752E-3</c:v>
                </c:pt>
                <c:pt idx="66">
                  <c:v>3.8674033149171268E-3</c:v>
                </c:pt>
                <c:pt idx="67">
                  <c:v>4.4198895027624313E-3</c:v>
                </c:pt>
                <c:pt idx="68">
                  <c:v>4.9723756906077353E-3</c:v>
                </c:pt>
                <c:pt idx="69" formatCode="0.000">
                  <c:v>5.5248618784530384E-3</c:v>
                </c:pt>
                <c:pt idx="70" formatCode="0.000">
                  <c:v>6.0773480662983433E-3</c:v>
                </c:pt>
                <c:pt idx="71" formatCode="0.000">
                  <c:v>6.6298342541436465E-3</c:v>
                </c:pt>
                <c:pt idx="72" formatCode="0.000">
                  <c:v>7.1823204419889505E-3</c:v>
                </c:pt>
                <c:pt idx="73" formatCode="0.000">
                  <c:v>7.7348066298342536E-3</c:v>
                </c:pt>
                <c:pt idx="74" formatCode="0.000">
                  <c:v>8.2872928176795577E-3</c:v>
                </c:pt>
                <c:pt idx="75" formatCode="0.000">
                  <c:v>8.8397790055248626E-3</c:v>
                </c:pt>
                <c:pt idx="76" formatCode="0.000">
                  <c:v>9.3922651933701657E-3</c:v>
                </c:pt>
                <c:pt idx="77" formatCode="0.000">
                  <c:v>9.9447513812154706E-3</c:v>
                </c:pt>
                <c:pt idx="78" formatCode="0.000">
                  <c:v>1.1049723756906077E-2</c:v>
                </c:pt>
                <c:pt idx="79" formatCode="0.000">
                  <c:v>1.2430939226519336E-2</c:v>
                </c:pt>
                <c:pt idx="80" formatCode="0.000">
                  <c:v>1.3812154696132596E-2</c:v>
                </c:pt>
                <c:pt idx="81" formatCode="0.000">
                  <c:v>1.5193370165745856E-2</c:v>
                </c:pt>
                <c:pt idx="82" formatCode="0.000">
                  <c:v>1.6574585635359115E-2</c:v>
                </c:pt>
                <c:pt idx="83" formatCode="0.000">
                  <c:v>1.7955801104972375E-2</c:v>
                </c:pt>
                <c:pt idx="84" formatCode="0.000">
                  <c:v>1.9337016574585635E-2</c:v>
                </c:pt>
                <c:pt idx="85" formatCode="0.000">
                  <c:v>2.0718232044198894E-2</c:v>
                </c:pt>
                <c:pt idx="86" formatCode="0.000">
                  <c:v>2.2099447513812154E-2</c:v>
                </c:pt>
                <c:pt idx="87" formatCode="0.000">
                  <c:v>2.4861878453038673E-2</c:v>
                </c:pt>
                <c:pt idx="88" formatCode="0.000">
                  <c:v>2.7624309392265192E-2</c:v>
                </c:pt>
                <c:pt idx="89" formatCode="0.000">
                  <c:v>3.0386740331491711E-2</c:v>
                </c:pt>
                <c:pt idx="90" formatCode="0.000">
                  <c:v>3.3149171270718231E-2</c:v>
                </c:pt>
                <c:pt idx="91" formatCode="0.000">
                  <c:v>3.591160220994475E-2</c:v>
                </c:pt>
                <c:pt idx="92" formatCode="0.000">
                  <c:v>3.8674033149171269E-2</c:v>
                </c:pt>
                <c:pt idx="93" formatCode="0.000">
                  <c:v>4.4198895027624308E-2</c:v>
                </c:pt>
                <c:pt idx="94" formatCode="0.000">
                  <c:v>4.9723756906077346E-2</c:v>
                </c:pt>
                <c:pt idx="95" formatCode="0.000">
                  <c:v>5.5248618784530384E-2</c:v>
                </c:pt>
                <c:pt idx="96" formatCode="0.000">
                  <c:v>6.0773480662983423E-2</c:v>
                </c:pt>
                <c:pt idx="97" formatCode="0.000">
                  <c:v>6.6298342541436461E-2</c:v>
                </c:pt>
                <c:pt idx="98" formatCode="0.000">
                  <c:v>7.18232044198895E-2</c:v>
                </c:pt>
                <c:pt idx="99" formatCode="0.000">
                  <c:v>7.7348066298342538E-2</c:v>
                </c:pt>
                <c:pt idx="100" formatCode="0.000">
                  <c:v>8.2872928176795577E-2</c:v>
                </c:pt>
                <c:pt idx="101" formatCode="0.000">
                  <c:v>8.8397790055248615E-2</c:v>
                </c:pt>
                <c:pt idx="102" formatCode="0.000">
                  <c:v>9.3922651933701654E-2</c:v>
                </c:pt>
                <c:pt idx="103" formatCode="0.000">
                  <c:v>9.9447513812154692E-2</c:v>
                </c:pt>
                <c:pt idx="104" formatCode="0.000">
                  <c:v>0.11049723756906077</c:v>
                </c:pt>
                <c:pt idx="105" formatCode="0.000">
                  <c:v>0.12430939226519337</c:v>
                </c:pt>
                <c:pt idx="106" formatCode="0.000">
                  <c:v>0.13812154696132597</c:v>
                </c:pt>
                <c:pt idx="107" formatCode="0.000">
                  <c:v>0.15193370165745856</c:v>
                </c:pt>
                <c:pt idx="108" formatCode="0.000">
                  <c:v>0.16574585635359115</c:v>
                </c:pt>
                <c:pt idx="109" formatCode="0.000">
                  <c:v>0.17955801104972377</c:v>
                </c:pt>
                <c:pt idx="110" formatCode="0.000">
                  <c:v>0.19337016574585636</c:v>
                </c:pt>
                <c:pt idx="111" formatCode="0.000">
                  <c:v>0.20718232044198895</c:v>
                </c:pt>
                <c:pt idx="112" formatCode="0.000">
                  <c:v>0.22099447513812154</c:v>
                </c:pt>
                <c:pt idx="113" formatCode="0.000">
                  <c:v>0.24861878453038674</c:v>
                </c:pt>
                <c:pt idx="114" formatCode="0.000">
                  <c:v>0.27624309392265195</c:v>
                </c:pt>
                <c:pt idx="115" formatCode="0.000">
                  <c:v>0.30386740331491713</c:v>
                </c:pt>
                <c:pt idx="116" formatCode="0.000">
                  <c:v>0.33149171270718231</c:v>
                </c:pt>
                <c:pt idx="117" formatCode="0.000">
                  <c:v>0.35911602209944754</c:v>
                </c:pt>
                <c:pt idx="118" formatCode="0.000">
                  <c:v>0.38674033149171272</c:v>
                </c:pt>
                <c:pt idx="119" formatCode="0.000">
                  <c:v>0.44198895027624308</c:v>
                </c:pt>
                <c:pt idx="120" formatCode="0.000">
                  <c:v>0.49723756906077349</c:v>
                </c:pt>
                <c:pt idx="121" formatCode="0.000">
                  <c:v>0.5524861878453039</c:v>
                </c:pt>
                <c:pt idx="122" formatCode="0.000">
                  <c:v>0.60773480662983426</c:v>
                </c:pt>
                <c:pt idx="123" formatCode="0.000">
                  <c:v>0.66298342541436461</c:v>
                </c:pt>
                <c:pt idx="124" formatCode="0.000">
                  <c:v>0.71823204419889508</c:v>
                </c:pt>
                <c:pt idx="125" formatCode="0.000">
                  <c:v>0.77348066298342544</c:v>
                </c:pt>
                <c:pt idx="126" formatCode="0.000">
                  <c:v>0.82872928176795579</c:v>
                </c:pt>
                <c:pt idx="127" formatCode="0.000">
                  <c:v>0.88397790055248615</c:v>
                </c:pt>
                <c:pt idx="128" formatCode="0.000">
                  <c:v>0.93922651933701662</c:v>
                </c:pt>
                <c:pt idx="129" formatCode="0.000">
                  <c:v>0.99447513812154698</c:v>
                </c:pt>
                <c:pt idx="130" formatCode="0.000">
                  <c:v>1.1049723756906078</c:v>
                </c:pt>
                <c:pt idx="131" formatCode="0.000">
                  <c:v>1.2430939226519337</c:v>
                </c:pt>
                <c:pt idx="132" formatCode="0.000">
                  <c:v>1.3812154696132597</c:v>
                </c:pt>
                <c:pt idx="133" formatCode="0.000">
                  <c:v>1.5193370165745856</c:v>
                </c:pt>
                <c:pt idx="134" formatCode="0.000">
                  <c:v>1.6574585635359116</c:v>
                </c:pt>
                <c:pt idx="135" formatCode="0.000">
                  <c:v>1.7955801104972375</c:v>
                </c:pt>
                <c:pt idx="136" formatCode="0.000">
                  <c:v>1.9337016574585635</c:v>
                </c:pt>
                <c:pt idx="137" formatCode="0.000">
                  <c:v>2.0718232044198897</c:v>
                </c:pt>
                <c:pt idx="138" formatCode="0.000">
                  <c:v>2.2099447513812156</c:v>
                </c:pt>
                <c:pt idx="139" formatCode="0.000">
                  <c:v>2.4861878453038675</c:v>
                </c:pt>
                <c:pt idx="140" formatCode="0.000">
                  <c:v>2.7624309392265194</c:v>
                </c:pt>
                <c:pt idx="141" formatCode="0.000">
                  <c:v>3.0386740331491713</c:v>
                </c:pt>
                <c:pt idx="142" formatCode="0.000">
                  <c:v>3.3149171270718232</c:v>
                </c:pt>
                <c:pt idx="143" formatCode="0.000">
                  <c:v>3.5911602209944751</c:v>
                </c:pt>
                <c:pt idx="144" formatCode="0.000">
                  <c:v>3.867403314917127</c:v>
                </c:pt>
                <c:pt idx="145" formatCode="0.000">
                  <c:v>4.4198895027624312</c:v>
                </c:pt>
                <c:pt idx="146" formatCode="0.000">
                  <c:v>4.972375690607735</c:v>
                </c:pt>
                <c:pt idx="147" formatCode="0.000">
                  <c:v>5.5248618784530388</c:v>
                </c:pt>
                <c:pt idx="148" formatCode="0.000">
                  <c:v>6.0773480662983426</c:v>
                </c:pt>
                <c:pt idx="149" formatCode="0.000">
                  <c:v>6.6298342541436464</c:v>
                </c:pt>
                <c:pt idx="150" formatCode="0.000">
                  <c:v>7.1823204419889501</c:v>
                </c:pt>
                <c:pt idx="151" formatCode="0.000">
                  <c:v>7.7348066298342539</c:v>
                </c:pt>
                <c:pt idx="152" formatCode="0.000">
                  <c:v>8.2872928176795586</c:v>
                </c:pt>
                <c:pt idx="153" formatCode="0.000">
                  <c:v>8.8397790055248624</c:v>
                </c:pt>
                <c:pt idx="154" formatCode="0.000">
                  <c:v>9.3922651933701662</c:v>
                </c:pt>
                <c:pt idx="155" formatCode="0.000">
                  <c:v>9.94475138121547</c:v>
                </c:pt>
                <c:pt idx="156" formatCode="0.000">
                  <c:v>11.049723756906078</c:v>
                </c:pt>
                <c:pt idx="157" formatCode="0.000">
                  <c:v>12.430939226519337</c:v>
                </c:pt>
                <c:pt idx="158" formatCode="0.000">
                  <c:v>13.812154696132596</c:v>
                </c:pt>
                <c:pt idx="159" formatCode="0.000">
                  <c:v>15.193370165745856</c:v>
                </c:pt>
                <c:pt idx="160" formatCode="0.000">
                  <c:v>16.574585635359117</c:v>
                </c:pt>
                <c:pt idx="161" formatCode="0.000">
                  <c:v>17.955801104972377</c:v>
                </c:pt>
                <c:pt idx="162" formatCode="0.000">
                  <c:v>19.337016574585636</c:v>
                </c:pt>
                <c:pt idx="163" formatCode="0.000">
                  <c:v>20.718232044198896</c:v>
                </c:pt>
                <c:pt idx="164" formatCode="0.000">
                  <c:v>22.099447513812155</c:v>
                </c:pt>
                <c:pt idx="165" formatCode="0.000">
                  <c:v>24.861878453038674</c:v>
                </c:pt>
                <c:pt idx="166" formatCode="0.000">
                  <c:v>27.624309392265193</c:v>
                </c:pt>
                <c:pt idx="167" formatCode="0.000">
                  <c:v>30.386740331491712</c:v>
                </c:pt>
                <c:pt idx="168" formatCode="0.000">
                  <c:v>33.149171270718234</c:v>
                </c:pt>
                <c:pt idx="169" formatCode="0.000">
                  <c:v>35.911602209944753</c:v>
                </c:pt>
                <c:pt idx="170" formatCode="0.000">
                  <c:v>38.674033149171272</c:v>
                </c:pt>
                <c:pt idx="171" formatCode="0.000">
                  <c:v>44.19889502762431</c:v>
                </c:pt>
                <c:pt idx="172" formatCode="0.000">
                  <c:v>49.723756906077348</c:v>
                </c:pt>
                <c:pt idx="173" formatCode="0.000">
                  <c:v>55.248618784530386</c:v>
                </c:pt>
                <c:pt idx="174" formatCode="0.000">
                  <c:v>60.773480662983424</c:v>
                </c:pt>
                <c:pt idx="175" formatCode="0.000">
                  <c:v>66.298342541436469</c:v>
                </c:pt>
                <c:pt idx="176" formatCode="0.000">
                  <c:v>71.823204419889507</c:v>
                </c:pt>
                <c:pt idx="177" formatCode="0.000">
                  <c:v>77.348066298342545</c:v>
                </c:pt>
                <c:pt idx="178" formatCode="0.000">
                  <c:v>82.872928176795583</c:v>
                </c:pt>
                <c:pt idx="179" formatCode="0.000">
                  <c:v>88.39779005524862</c:v>
                </c:pt>
                <c:pt idx="180" formatCode="0.000">
                  <c:v>93.922651933701658</c:v>
                </c:pt>
                <c:pt idx="181" formatCode="0.000">
                  <c:v>99.447513812154696</c:v>
                </c:pt>
                <c:pt idx="182" formatCode="0.000">
                  <c:v>110.49723756906077</c:v>
                </c:pt>
                <c:pt idx="183" formatCode="0.000">
                  <c:v>124.30939226519337</c:v>
                </c:pt>
                <c:pt idx="184" formatCode="0.000">
                  <c:v>138.12154696132598</c:v>
                </c:pt>
                <c:pt idx="185" formatCode="0.000">
                  <c:v>151.93370165745856</c:v>
                </c:pt>
                <c:pt idx="186" formatCode="0.000">
                  <c:v>165.74585635359117</c:v>
                </c:pt>
                <c:pt idx="187" formatCode="0.000">
                  <c:v>179.55801104972375</c:v>
                </c:pt>
                <c:pt idx="188" formatCode="0.000">
                  <c:v>193.37016574585635</c:v>
                </c:pt>
                <c:pt idx="189" formatCode="0.000">
                  <c:v>207.18232044198896</c:v>
                </c:pt>
                <c:pt idx="190" formatCode="0.000">
                  <c:v>220.99447513812154</c:v>
                </c:pt>
                <c:pt idx="191" formatCode="0.000">
                  <c:v>248.61878453038673</c:v>
                </c:pt>
                <c:pt idx="192" formatCode="0.000">
                  <c:v>276.24309392265195</c:v>
                </c:pt>
                <c:pt idx="193" formatCode="0.000">
                  <c:v>303.86740331491711</c:v>
                </c:pt>
                <c:pt idx="194" formatCode="0.000">
                  <c:v>331.49171270718233</c:v>
                </c:pt>
                <c:pt idx="195" formatCode="0.000">
                  <c:v>359.11602209944749</c:v>
                </c:pt>
                <c:pt idx="196" formatCode="0.000">
                  <c:v>386.74033149171271</c:v>
                </c:pt>
                <c:pt idx="197" formatCode="0.000">
                  <c:v>441.98895027624309</c:v>
                </c:pt>
                <c:pt idx="198" formatCode="0.000">
                  <c:v>497.23756906077347</c:v>
                </c:pt>
                <c:pt idx="199" formatCode="0.000">
                  <c:v>552.4861878453039</c:v>
                </c:pt>
                <c:pt idx="200" formatCode="0.000">
                  <c:v>607.73480662983422</c:v>
                </c:pt>
                <c:pt idx="201" formatCode="0.000">
                  <c:v>662.98342541436466</c:v>
                </c:pt>
                <c:pt idx="202" formatCode="0.000">
                  <c:v>718.23204419889498</c:v>
                </c:pt>
                <c:pt idx="203" formatCode="0.000">
                  <c:v>773.48066298342542</c:v>
                </c:pt>
                <c:pt idx="204" formatCode="0.000">
                  <c:v>828.72928176795585</c:v>
                </c:pt>
                <c:pt idx="205" formatCode="0.000">
                  <c:v>883.97790055248618</c:v>
                </c:pt>
                <c:pt idx="206" formatCode="0.000">
                  <c:v>939.22651933701661</c:v>
                </c:pt>
                <c:pt idx="207" formatCode="0.000">
                  <c:v>994.47513812154693</c:v>
                </c:pt>
                <c:pt idx="208" formatCode="0.000">
                  <c:v>1000</c:v>
                </c:pt>
              </c:numCache>
            </c:numRef>
          </c:xVal>
          <c:yVal>
            <c:numRef>
              <c:f>srim181Ta_Au!$F$20:$F$228</c:f>
              <c:numCache>
                <c:formatCode>0.000E+00</c:formatCode>
                <c:ptCount val="209"/>
                <c:pt idx="0">
                  <c:v>0.76719999999999999</c:v>
                </c:pt>
                <c:pt idx="1">
                  <c:v>0.8165</c:v>
                </c:pt>
                <c:pt idx="2">
                  <c:v>0.8629</c:v>
                </c:pt>
                <c:pt idx="3">
                  <c:v>0.90659999999999996</c:v>
                </c:pt>
                <c:pt idx="4">
                  <c:v>0.94799999999999995</c:v>
                </c:pt>
                <c:pt idx="5">
                  <c:v>0.98750000000000004</c:v>
                </c:pt>
                <c:pt idx="6">
                  <c:v>1.0249999999999999</c:v>
                </c:pt>
                <c:pt idx="7">
                  <c:v>1.0609999999999999</c:v>
                </c:pt>
                <c:pt idx="8">
                  <c:v>1.0960000000000001</c:v>
                </c:pt>
                <c:pt idx="9">
                  <c:v>1.161</c:v>
                </c:pt>
                <c:pt idx="10">
                  <c:v>1.222</c:v>
                </c:pt>
                <c:pt idx="11">
                  <c:v>1.2789999999999999</c:v>
                </c:pt>
                <c:pt idx="12">
                  <c:v>1.333</c:v>
                </c:pt>
                <c:pt idx="13">
                  <c:v>1.3839999999999999</c:v>
                </c:pt>
                <c:pt idx="14">
                  <c:v>1.4319999999999999</c:v>
                </c:pt>
                <c:pt idx="15">
                  <c:v>1.522</c:v>
                </c:pt>
                <c:pt idx="16">
                  <c:v>1.605</c:v>
                </c:pt>
                <c:pt idx="17">
                  <c:v>1.681</c:v>
                </c:pt>
                <c:pt idx="18">
                  <c:v>1.752</c:v>
                </c:pt>
                <c:pt idx="19">
                  <c:v>1.8180000000000001</c:v>
                </c:pt>
                <c:pt idx="20">
                  <c:v>1.88</c:v>
                </c:pt>
                <c:pt idx="21">
                  <c:v>1.9390000000000001</c:v>
                </c:pt>
                <c:pt idx="22">
                  <c:v>1.9950000000000001</c:v>
                </c:pt>
                <c:pt idx="23">
                  <c:v>2.0470000000000002</c:v>
                </c:pt>
                <c:pt idx="24">
                  <c:v>2.0979999999999999</c:v>
                </c:pt>
                <c:pt idx="25">
                  <c:v>2.1459999999999999</c:v>
                </c:pt>
                <c:pt idx="26">
                  <c:v>2.2349999999999999</c:v>
                </c:pt>
                <c:pt idx="27">
                  <c:v>2.3380000000000001</c:v>
                </c:pt>
                <c:pt idx="28">
                  <c:v>2.431</c:v>
                </c:pt>
                <c:pt idx="29">
                  <c:v>2.516</c:v>
                </c:pt>
                <c:pt idx="30">
                  <c:v>2.5950000000000002</c:v>
                </c:pt>
                <c:pt idx="31">
                  <c:v>2.6680000000000001</c:v>
                </c:pt>
                <c:pt idx="32">
                  <c:v>2.7360000000000002</c:v>
                </c:pt>
                <c:pt idx="33">
                  <c:v>2.8</c:v>
                </c:pt>
                <c:pt idx="34">
                  <c:v>2.86</c:v>
                </c:pt>
                <c:pt idx="35">
                  <c:v>2.97</c:v>
                </c:pt>
                <c:pt idx="36">
                  <c:v>3.0680000000000001</c:v>
                </c:pt>
                <c:pt idx="37">
                  <c:v>3.157</c:v>
                </c:pt>
                <c:pt idx="38">
                  <c:v>3.2389999999999999</c:v>
                </c:pt>
                <c:pt idx="39">
                  <c:v>3.3130000000000002</c:v>
                </c:pt>
                <c:pt idx="40">
                  <c:v>3.3820000000000001</c:v>
                </c:pt>
                <c:pt idx="41">
                  <c:v>3.504</c:v>
                </c:pt>
                <c:pt idx="42">
                  <c:v>3.61</c:v>
                </c:pt>
                <c:pt idx="43">
                  <c:v>3.7029999999999998</c:v>
                </c:pt>
                <c:pt idx="44">
                  <c:v>3.7850000000000001</c:v>
                </c:pt>
                <c:pt idx="45">
                  <c:v>3.859</c:v>
                </c:pt>
                <c:pt idx="46">
                  <c:v>3.9249999999999998</c:v>
                </c:pt>
                <c:pt idx="47">
                  <c:v>3.9849999999999999</c:v>
                </c:pt>
                <c:pt idx="48">
                  <c:v>4.0389999999999997</c:v>
                </c:pt>
                <c:pt idx="49">
                  <c:v>4.0880000000000001</c:v>
                </c:pt>
                <c:pt idx="50">
                  <c:v>4.133</c:v>
                </c:pt>
                <c:pt idx="51">
                  <c:v>4.1749999999999998</c:v>
                </c:pt>
                <c:pt idx="52">
                  <c:v>4.2469999999999999</c:v>
                </c:pt>
                <c:pt idx="53">
                  <c:v>4.3230000000000004</c:v>
                </c:pt>
                <c:pt idx="54">
                  <c:v>4.3860000000000001</c:v>
                </c:pt>
                <c:pt idx="55">
                  <c:v>4.4379999999999997</c:v>
                </c:pt>
                <c:pt idx="56">
                  <c:v>4.4809999999999999</c:v>
                </c:pt>
                <c:pt idx="57">
                  <c:v>4.5170000000000003</c:v>
                </c:pt>
                <c:pt idx="58">
                  <c:v>4.5469999999999997</c:v>
                </c:pt>
                <c:pt idx="59">
                  <c:v>4.5720000000000001</c:v>
                </c:pt>
                <c:pt idx="60">
                  <c:v>4.5919999999999996</c:v>
                </c:pt>
                <c:pt idx="61">
                  <c:v>4.6219999999999999</c:v>
                </c:pt>
                <c:pt idx="62">
                  <c:v>4.641</c:v>
                </c:pt>
                <c:pt idx="63">
                  <c:v>4.6509999999999998</c:v>
                </c:pt>
                <c:pt idx="64">
                  <c:v>4.6539999999999999</c:v>
                </c:pt>
                <c:pt idx="65">
                  <c:v>4.6520000000000001</c:v>
                </c:pt>
                <c:pt idx="66">
                  <c:v>4.6459999999999999</c:v>
                </c:pt>
                <c:pt idx="67">
                  <c:v>4.6230000000000002</c:v>
                </c:pt>
                <c:pt idx="68">
                  <c:v>4.59</c:v>
                </c:pt>
                <c:pt idx="69">
                  <c:v>4.5519999999999996</c:v>
                </c:pt>
                <c:pt idx="70">
                  <c:v>4.5090000000000003</c:v>
                </c:pt>
                <c:pt idx="71">
                  <c:v>4.4640000000000004</c:v>
                </c:pt>
                <c:pt idx="72">
                  <c:v>4.4160000000000004</c:v>
                </c:pt>
                <c:pt idx="73">
                  <c:v>4.3680000000000003</c:v>
                </c:pt>
                <c:pt idx="74">
                  <c:v>4.32</c:v>
                </c:pt>
                <c:pt idx="75">
                  <c:v>4.2709999999999999</c:v>
                </c:pt>
                <c:pt idx="76">
                  <c:v>4.2229999999999999</c:v>
                </c:pt>
                <c:pt idx="77">
                  <c:v>4.1749999999999998</c:v>
                </c:pt>
                <c:pt idx="78">
                  <c:v>4.0810000000000004</c:v>
                </c:pt>
                <c:pt idx="79">
                  <c:v>3.968</c:v>
                </c:pt>
                <c:pt idx="80">
                  <c:v>3.86</c:v>
                </c:pt>
                <c:pt idx="81">
                  <c:v>3.758</c:v>
                </c:pt>
                <c:pt idx="82">
                  <c:v>3.6619999999999999</c:v>
                </c:pt>
                <c:pt idx="83">
                  <c:v>3.57</c:v>
                </c:pt>
                <c:pt idx="84">
                  <c:v>3.4830000000000001</c:v>
                </c:pt>
                <c:pt idx="85">
                  <c:v>3.4009999999999998</c:v>
                </c:pt>
                <c:pt idx="86">
                  <c:v>3.323</c:v>
                </c:pt>
                <c:pt idx="87">
                  <c:v>3.1789999999999998</c:v>
                </c:pt>
                <c:pt idx="88">
                  <c:v>3.0489999999999999</c:v>
                </c:pt>
                <c:pt idx="89">
                  <c:v>2.931</c:v>
                </c:pt>
                <c:pt idx="90">
                  <c:v>2.823</c:v>
                </c:pt>
                <c:pt idx="91">
                  <c:v>2.7240000000000002</c:v>
                </c:pt>
                <c:pt idx="92">
                  <c:v>2.633</c:v>
                </c:pt>
                <c:pt idx="93">
                  <c:v>2.4700000000000002</c:v>
                </c:pt>
                <c:pt idx="94">
                  <c:v>2.33</c:v>
                </c:pt>
                <c:pt idx="95">
                  <c:v>2.2069999999999999</c:v>
                </c:pt>
                <c:pt idx="96">
                  <c:v>2.0979999999999999</c:v>
                </c:pt>
                <c:pt idx="97">
                  <c:v>2.0019999999999998</c:v>
                </c:pt>
                <c:pt idx="98">
                  <c:v>1.915</c:v>
                </c:pt>
                <c:pt idx="99">
                  <c:v>1.8360000000000001</c:v>
                </c:pt>
                <c:pt idx="100">
                  <c:v>1.7649999999999999</c:v>
                </c:pt>
                <c:pt idx="101">
                  <c:v>1.7</c:v>
                </c:pt>
                <c:pt idx="102">
                  <c:v>1.64</c:v>
                </c:pt>
                <c:pt idx="103">
                  <c:v>1.585</c:v>
                </c:pt>
                <c:pt idx="104">
                  <c:v>1.4870000000000001</c:v>
                </c:pt>
                <c:pt idx="105">
                  <c:v>1.3819999999999999</c:v>
                </c:pt>
                <c:pt idx="106">
                  <c:v>1.2929999999999999</c:v>
                </c:pt>
                <c:pt idx="107">
                  <c:v>1.216</c:v>
                </c:pt>
                <c:pt idx="108">
                  <c:v>1.149</c:v>
                </c:pt>
                <c:pt idx="109">
                  <c:v>1.0900000000000001</c:v>
                </c:pt>
                <c:pt idx="110">
                  <c:v>1.0369999999999999</c:v>
                </c:pt>
                <c:pt idx="111">
                  <c:v>0.99</c:v>
                </c:pt>
                <c:pt idx="112">
                  <c:v>0.94750000000000001</c:v>
                </c:pt>
                <c:pt idx="113">
                  <c:v>0.87380000000000002</c:v>
                </c:pt>
                <c:pt idx="114">
                  <c:v>0.81189999999999996</c:v>
                </c:pt>
                <c:pt idx="115">
                  <c:v>0.7591</c:v>
                </c:pt>
                <c:pt idx="116">
                  <c:v>0.71350000000000002</c:v>
                </c:pt>
                <c:pt idx="117">
                  <c:v>0.67369999999999997</c:v>
                </c:pt>
                <c:pt idx="118">
                  <c:v>0.63849999999999996</c:v>
                </c:pt>
                <c:pt idx="119">
                  <c:v>0.57909999999999995</c:v>
                </c:pt>
                <c:pt idx="120">
                  <c:v>0.53090000000000004</c:v>
                </c:pt>
                <c:pt idx="121">
                  <c:v>0.49070000000000003</c:v>
                </c:pt>
                <c:pt idx="122">
                  <c:v>0.45679999999999998</c:v>
                </c:pt>
                <c:pt idx="123">
                  <c:v>0.42770000000000002</c:v>
                </c:pt>
                <c:pt idx="124">
                  <c:v>0.40239999999999998</c:v>
                </c:pt>
                <c:pt idx="125">
                  <c:v>0.38019999999999998</c:v>
                </c:pt>
                <c:pt idx="126">
                  <c:v>0.36059999999999998</c:v>
                </c:pt>
                <c:pt idx="127">
                  <c:v>0.34300000000000003</c:v>
                </c:pt>
                <c:pt idx="128">
                  <c:v>0.32729999999999998</c:v>
                </c:pt>
                <c:pt idx="129">
                  <c:v>0.313</c:v>
                </c:pt>
                <c:pt idx="130">
                  <c:v>0.28820000000000001</c:v>
                </c:pt>
                <c:pt idx="131">
                  <c:v>0.26269999999999999</c:v>
                </c:pt>
                <c:pt idx="132">
                  <c:v>0.2417</c:v>
                </c:pt>
                <c:pt idx="133">
                  <c:v>0.224</c:v>
                </c:pt>
                <c:pt idx="134">
                  <c:v>0.2089</c:v>
                </c:pt>
                <c:pt idx="135">
                  <c:v>0.19589999999999999</c:v>
                </c:pt>
                <c:pt idx="136">
                  <c:v>0.1845</c:v>
                </c:pt>
                <c:pt idx="137">
                  <c:v>0.17449999999999999</c:v>
                </c:pt>
                <c:pt idx="138">
                  <c:v>0.1656</c:v>
                </c:pt>
                <c:pt idx="139">
                  <c:v>0.15049999999999999</c:v>
                </c:pt>
                <c:pt idx="140">
                  <c:v>0.13800000000000001</c:v>
                </c:pt>
                <c:pt idx="141">
                  <c:v>0.12759999999999999</c:v>
                </c:pt>
                <c:pt idx="142">
                  <c:v>0.1188</c:v>
                </c:pt>
                <c:pt idx="143">
                  <c:v>0.11119999999999999</c:v>
                </c:pt>
                <c:pt idx="144">
                  <c:v>0.1046</c:v>
                </c:pt>
                <c:pt idx="145">
                  <c:v>9.3549999999999994E-2</c:v>
                </c:pt>
                <c:pt idx="146">
                  <c:v>8.4779999999999994E-2</c:v>
                </c:pt>
                <c:pt idx="147">
                  <c:v>7.7609999999999998E-2</c:v>
                </c:pt>
                <c:pt idx="148">
                  <c:v>7.1620000000000003E-2</c:v>
                </c:pt>
                <c:pt idx="149">
                  <c:v>6.6549999999999998E-2</c:v>
                </c:pt>
                <c:pt idx="150">
                  <c:v>6.2199999999999998E-2</c:v>
                </c:pt>
                <c:pt idx="151">
                  <c:v>5.8409999999999997E-2</c:v>
                </c:pt>
                <c:pt idx="152">
                  <c:v>5.5079999999999997E-2</c:v>
                </c:pt>
                <c:pt idx="153">
                  <c:v>5.2139999999999999E-2</c:v>
                </c:pt>
                <c:pt idx="154">
                  <c:v>4.9509999999999998E-2</c:v>
                </c:pt>
                <c:pt idx="155">
                  <c:v>4.7149999999999997E-2</c:v>
                </c:pt>
                <c:pt idx="156">
                  <c:v>4.3090000000000003E-2</c:v>
                </c:pt>
                <c:pt idx="157">
                  <c:v>3.8949999999999999E-2</c:v>
                </c:pt>
                <c:pt idx="158">
                  <c:v>3.5569999999999997E-2</c:v>
                </c:pt>
                <c:pt idx="159">
                  <c:v>3.2770000000000001E-2</c:v>
                </c:pt>
                <c:pt idx="160">
                  <c:v>3.039E-2</c:v>
                </c:pt>
                <c:pt idx="161">
                  <c:v>2.836E-2</c:v>
                </c:pt>
                <c:pt idx="162">
                  <c:v>2.6599999999999999E-2</c:v>
                </c:pt>
                <c:pt idx="163">
                  <c:v>2.5049999999999999E-2</c:v>
                </c:pt>
                <c:pt idx="164">
                  <c:v>2.368E-2</c:v>
                </c:pt>
                <c:pt idx="165">
                  <c:v>2.137E-2</c:v>
                </c:pt>
                <c:pt idx="166">
                  <c:v>1.95E-2</c:v>
                </c:pt>
                <c:pt idx="167">
                  <c:v>1.7940000000000001E-2</c:v>
                </c:pt>
                <c:pt idx="168">
                  <c:v>1.6619999999999999E-2</c:v>
                </c:pt>
                <c:pt idx="169">
                  <c:v>1.549E-2</c:v>
                </c:pt>
                <c:pt idx="170">
                  <c:v>1.452E-2</c:v>
                </c:pt>
                <c:pt idx="171">
                  <c:v>1.291E-2</c:v>
                </c:pt>
                <c:pt idx="172">
                  <c:v>1.163E-2</c:v>
                </c:pt>
                <c:pt idx="173">
                  <c:v>1.06E-2</c:v>
                </c:pt>
                <c:pt idx="174">
                  <c:v>9.7429999999999999E-3</c:v>
                </c:pt>
                <c:pt idx="175">
                  <c:v>9.0200000000000002E-3</c:v>
                </c:pt>
                <c:pt idx="176">
                  <c:v>8.4019999999999997E-3</c:v>
                </c:pt>
                <c:pt idx="177">
                  <c:v>7.8670000000000007E-3</c:v>
                </c:pt>
                <c:pt idx="178">
                  <c:v>7.3990000000000002E-3</c:v>
                </c:pt>
                <c:pt idx="179">
                  <c:v>6.986E-3</c:v>
                </c:pt>
                <c:pt idx="180">
                  <c:v>6.6179999999999998E-3</c:v>
                </c:pt>
                <c:pt idx="181">
                  <c:v>6.2899999999999996E-3</c:v>
                </c:pt>
                <c:pt idx="182">
                  <c:v>5.7250000000000001E-3</c:v>
                </c:pt>
                <c:pt idx="183">
                  <c:v>5.1529999999999996E-3</c:v>
                </c:pt>
                <c:pt idx="184">
                  <c:v>4.6899999999999997E-3</c:v>
                </c:pt>
                <c:pt idx="185">
                  <c:v>4.3059999999999999E-3</c:v>
                </c:pt>
                <c:pt idx="186">
                  <c:v>3.9830000000000004E-3</c:v>
                </c:pt>
                <c:pt idx="187">
                  <c:v>3.7060000000000001E-3</c:v>
                </c:pt>
                <c:pt idx="188">
                  <c:v>3.4680000000000002E-3</c:v>
                </c:pt>
                <c:pt idx="189">
                  <c:v>3.2590000000000002E-3</c:v>
                </c:pt>
                <c:pt idx="190">
                  <c:v>3.075E-3</c:v>
                </c:pt>
                <c:pt idx="191">
                  <c:v>2.7650000000000001E-3</c:v>
                </c:pt>
                <c:pt idx="192">
                  <c:v>2.5149999999999999E-3</c:v>
                </c:pt>
                <c:pt idx="193">
                  <c:v>2.307E-3</c:v>
                </c:pt>
                <c:pt idx="194">
                  <c:v>2.1329999999999999E-3</c:v>
                </c:pt>
                <c:pt idx="195">
                  <c:v>1.9840000000000001E-3</c:v>
                </c:pt>
                <c:pt idx="196">
                  <c:v>1.8550000000000001E-3</c:v>
                </c:pt>
                <c:pt idx="197">
                  <c:v>1.6429999999999999E-3</c:v>
                </c:pt>
                <c:pt idx="198">
                  <c:v>1.477E-3</c:v>
                </c:pt>
                <c:pt idx="199">
                  <c:v>1.3420000000000001E-3</c:v>
                </c:pt>
                <c:pt idx="200">
                  <c:v>1.2310000000000001E-3</c:v>
                </c:pt>
                <c:pt idx="201">
                  <c:v>1.137E-3</c:v>
                </c:pt>
                <c:pt idx="202">
                  <c:v>1.057E-3</c:v>
                </c:pt>
                <c:pt idx="203">
                  <c:v>9.8799999999999995E-4</c:v>
                </c:pt>
                <c:pt idx="204">
                  <c:v>9.2770000000000005E-4</c:v>
                </c:pt>
                <c:pt idx="205">
                  <c:v>8.7469999999999996E-4</c:v>
                </c:pt>
                <c:pt idx="206">
                  <c:v>8.2759999999999995E-4</c:v>
                </c:pt>
                <c:pt idx="207">
                  <c:v>7.8549999999999996E-4</c:v>
                </c:pt>
                <c:pt idx="208">
                  <c:v>7.8149999999999997E-4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884-4E8E-BF9E-1BB8F2B6CDA0}"/>
            </c:ext>
          </c:extLst>
        </c:ser>
        <c:ser>
          <c:idx val="2"/>
          <c:order val="2"/>
          <c:tx>
            <c:v>dE/dxTot</c:v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xVal>
            <c:numRef>
              <c:f>srim181Ta_Au!$D$20:$D$228</c:f>
              <c:numCache>
                <c:formatCode>0.00000</c:formatCode>
                <c:ptCount val="209"/>
                <c:pt idx="0">
                  <c:v>1.1049723756906078E-5</c:v>
                </c:pt>
                <c:pt idx="1">
                  <c:v>1.2430939226519336E-5</c:v>
                </c:pt>
                <c:pt idx="2">
                  <c:v>1.3812154696132597E-5</c:v>
                </c:pt>
                <c:pt idx="3">
                  <c:v>1.5193370165745856E-5</c:v>
                </c:pt>
                <c:pt idx="4">
                  <c:v>1.6574585635359117E-5</c:v>
                </c:pt>
                <c:pt idx="5">
                  <c:v>1.7955801104972374E-5</c:v>
                </c:pt>
                <c:pt idx="6">
                  <c:v>1.9337016574585635E-5</c:v>
                </c:pt>
                <c:pt idx="7">
                  <c:v>2.0718232044198896E-5</c:v>
                </c:pt>
                <c:pt idx="8">
                  <c:v>2.2099447513812157E-5</c:v>
                </c:pt>
                <c:pt idx="9">
                  <c:v>2.4861878453038672E-5</c:v>
                </c:pt>
                <c:pt idx="10">
                  <c:v>2.7624309392265193E-5</c:v>
                </c:pt>
                <c:pt idx="11">
                  <c:v>3.0386740331491712E-5</c:v>
                </c:pt>
                <c:pt idx="12">
                  <c:v>3.3149171270718233E-5</c:v>
                </c:pt>
                <c:pt idx="13">
                  <c:v>3.5911602209944748E-5</c:v>
                </c:pt>
                <c:pt idx="14">
                  <c:v>3.867403314917127E-5</c:v>
                </c:pt>
                <c:pt idx="15">
                  <c:v>4.4198895027624314E-5</c:v>
                </c:pt>
                <c:pt idx="16">
                  <c:v>4.9723756906077343E-5</c:v>
                </c:pt>
                <c:pt idx="17">
                  <c:v>5.5248618784530387E-5</c:v>
                </c:pt>
                <c:pt idx="18">
                  <c:v>6.0773480662983424E-5</c:v>
                </c:pt>
                <c:pt idx="19">
                  <c:v>6.6298342541436467E-5</c:v>
                </c:pt>
                <c:pt idx="20">
                  <c:v>7.1823204419889497E-5</c:v>
                </c:pt>
                <c:pt idx="21">
                  <c:v>7.734806629834254E-5</c:v>
                </c:pt>
                <c:pt idx="22">
                  <c:v>8.2872928176795584E-5</c:v>
                </c:pt>
                <c:pt idx="23">
                  <c:v>8.8397790055248627E-5</c:v>
                </c:pt>
                <c:pt idx="24">
                  <c:v>9.3922651933701671E-5</c:v>
                </c:pt>
                <c:pt idx="25">
                  <c:v>9.9447513812154687E-5</c:v>
                </c:pt>
                <c:pt idx="26">
                  <c:v>1.1049723756906077E-4</c:v>
                </c:pt>
                <c:pt idx="27">
                  <c:v>1.2430939226519336E-4</c:v>
                </c:pt>
                <c:pt idx="28">
                  <c:v>1.3812154696132598E-4</c:v>
                </c:pt>
                <c:pt idx="29">
                  <c:v>1.5193370165745857E-4</c:v>
                </c:pt>
                <c:pt idx="30">
                  <c:v>1.6574585635359117E-4</c:v>
                </c:pt>
                <c:pt idx="31">
                  <c:v>1.7955801104972376E-4</c:v>
                </c:pt>
                <c:pt idx="32">
                  <c:v>1.9337016574585638E-4</c:v>
                </c:pt>
                <c:pt idx="33">
                  <c:v>2.0718232044198895E-4</c:v>
                </c:pt>
                <c:pt idx="34">
                  <c:v>2.2099447513812155E-4</c:v>
                </c:pt>
                <c:pt idx="35">
                  <c:v>2.4861878453038671E-4</c:v>
                </c:pt>
                <c:pt idx="36">
                  <c:v>2.7624309392265195E-4</c:v>
                </c:pt>
                <c:pt idx="37">
                  <c:v>3.0386740331491714E-4</c:v>
                </c:pt>
                <c:pt idx="38">
                  <c:v>3.3149171270718233E-4</c:v>
                </c:pt>
                <c:pt idx="39">
                  <c:v>3.5911602209944752E-4</c:v>
                </c:pt>
                <c:pt idx="40">
                  <c:v>3.8674033149171277E-4</c:v>
                </c:pt>
                <c:pt idx="41">
                  <c:v>4.419889502762431E-4</c:v>
                </c:pt>
                <c:pt idx="42">
                  <c:v>4.9723756906077342E-4</c:v>
                </c:pt>
                <c:pt idx="43">
                  <c:v>5.5248618784530391E-4</c:v>
                </c:pt>
                <c:pt idx="44">
                  <c:v>6.0773480662983429E-4</c:v>
                </c:pt>
                <c:pt idx="45">
                  <c:v>6.6298342541436467E-4</c:v>
                </c:pt>
                <c:pt idx="46">
                  <c:v>7.1823204419889505E-4</c:v>
                </c:pt>
                <c:pt idx="47">
                  <c:v>7.7348066298342554E-4</c:v>
                </c:pt>
                <c:pt idx="48">
                  <c:v>8.2872928176795581E-4</c:v>
                </c:pt>
                <c:pt idx="49">
                  <c:v>8.8397790055248619E-4</c:v>
                </c:pt>
                <c:pt idx="50">
                  <c:v>9.3922651933701668E-4</c:v>
                </c:pt>
                <c:pt idx="51">
                  <c:v>9.9447513812154684E-4</c:v>
                </c:pt>
                <c:pt idx="52">
                  <c:v>1.1049723756906078E-3</c:v>
                </c:pt>
                <c:pt idx="53">
                  <c:v>1.2430939226519338E-3</c:v>
                </c:pt>
                <c:pt idx="54">
                  <c:v>1.3812154696132596E-3</c:v>
                </c:pt>
                <c:pt idx="55">
                  <c:v>1.5193370165745858E-3</c:v>
                </c:pt>
                <c:pt idx="56">
                  <c:v>1.6574585635359116E-3</c:v>
                </c:pt>
                <c:pt idx="57">
                  <c:v>1.7955801104972376E-3</c:v>
                </c:pt>
                <c:pt idx="58">
                  <c:v>1.9337016574585634E-3</c:v>
                </c:pt>
                <c:pt idx="59">
                  <c:v>2.0718232044198894E-3</c:v>
                </c:pt>
                <c:pt idx="60">
                  <c:v>2.2099447513812156E-3</c:v>
                </c:pt>
                <c:pt idx="61">
                  <c:v>2.4861878453038676E-3</c:v>
                </c:pt>
                <c:pt idx="62">
                  <c:v>2.7624309392265192E-3</c:v>
                </c:pt>
                <c:pt idx="63">
                  <c:v>3.0386740331491717E-3</c:v>
                </c:pt>
                <c:pt idx="64">
                  <c:v>3.3149171270718232E-3</c:v>
                </c:pt>
                <c:pt idx="65">
                  <c:v>3.5911602209944752E-3</c:v>
                </c:pt>
                <c:pt idx="66">
                  <c:v>3.8674033149171268E-3</c:v>
                </c:pt>
                <c:pt idx="67">
                  <c:v>4.4198895027624313E-3</c:v>
                </c:pt>
                <c:pt idx="68">
                  <c:v>4.9723756906077353E-3</c:v>
                </c:pt>
                <c:pt idx="69" formatCode="0.000">
                  <c:v>5.5248618784530384E-3</c:v>
                </c:pt>
                <c:pt idx="70" formatCode="0.000">
                  <c:v>6.0773480662983433E-3</c:v>
                </c:pt>
                <c:pt idx="71" formatCode="0.000">
                  <c:v>6.6298342541436465E-3</c:v>
                </c:pt>
                <c:pt idx="72" formatCode="0.000">
                  <c:v>7.1823204419889505E-3</c:v>
                </c:pt>
                <c:pt idx="73" formatCode="0.000">
                  <c:v>7.7348066298342536E-3</c:v>
                </c:pt>
                <c:pt idx="74" formatCode="0.000">
                  <c:v>8.2872928176795577E-3</c:v>
                </c:pt>
                <c:pt idx="75" formatCode="0.000">
                  <c:v>8.8397790055248626E-3</c:v>
                </c:pt>
                <c:pt idx="76" formatCode="0.000">
                  <c:v>9.3922651933701657E-3</c:v>
                </c:pt>
                <c:pt idx="77" formatCode="0.000">
                  <c:v>9.9447513812154706E-3</c:v>
                </c:pt>
                <c:pt idx="78" formatCode="0.000">
                  <c:v>1.1049723756906077E-2</c:v>
                </c:pt>
                <c:pt idx="79" formatCode="0.000">
                  <c:v>1.2430939226519336E-2</c:v>
                </c:pt>
                <c:pt idx="80" formatCode="0.000">
                  <c:v>1.3812154696132596E-2</c:v>
                </c:pt>
                <c:pt idx="81" formatCode="0.000">
                  <c:v>1.5193370165745856E-2</c:v>
                </c:pt>
                <c:pt idx="82" formatCode="0.000">
                  <c:v>1.6574585635359115E-2</c:v>
                </c:pt>
                <c:pt idx="83" formatCode="0.000">
                  <c:v>1.7955801104972375E-2</c:v>
                </c:pt>
                <c:pt idx="84" formatCode="0.000">
                  <c:v>1.9337016574585635E-2</c:v>
                </c:pt>
                <c:pt idx="85" formatCode="0.000">
                  <c:v>2.0718232044198894E-2</c:v>
                </c:pt>
                <c:pt idx="86" formatCode="0.000">
                  <c:v>2.2099447513812154E-2</c:v>
                </c:pt>
                <c:pt idx="87" formatCode="0.000">
                  <c:v>2.4861878453038673E-2</c:v>
                </c:pt>
                <c:pt idx="88" formatCode="0.000">
                  <c:v>2.7624309392265192E-2</c:v>
                </c:pt>
                <c:pt idx="89" formatCode="0.000">
                  <c:v>3.0386740331491711E-2</c:v>
                </c:pt>
                <c:pt idx="90" formatCode="0.000">
                  <c:v>3.3149171270718231E-2</c:v>
                </c:pt>
                <c:pt idx="91" formatCode="0.000">
                  <c:v>3.591160220994475E-2</c:v>
                </c:pt>
                <c:pt idx="92" formatCode="0.000">
                  <c:v>3.8674033149171269E-2</c:v>
                </c:pt>
                <c:pt idx="93" formatCode="0.000">
                  <c:v>4.4198895027624308E-2</c:v>
                </c:pt>
                <c:pt idx="94" formatCode="0.000">
                  <c:v>4.9723756906077346E-2</c:v>
                </c:pt>
                <c:pt idx="95" formatCode="0.000">
                  <c:v>5.5248618784530384E-2</c:v>
                </c:pt>
                <c:pt idx="96" formatCode="0.000">
                  <c:v>6.0773480662983423E-2</c:v>
                </c:pt>
                <c:pt idx="97" formatCode="0.000">
                  <c:v>6.6298342541436461E-2</c:v>
                </c:pt>
                <c:pt idx="98" formatCode="0.000">
                  <c:v>7.18232044198895E-2</c:v>
                </c:pt>
                <c:pt idx="99" formatCode="0.000">
                  <c:v>7.7348066298342538E-2</c:v>
                </c:pt>
                <c:pt idx="100" formatCode="0.000">
                  <c:v>8.2872928176795577E-2</c:v>
                </c:pt>
                <c:pt idx="101" formatCode="0.000">
                  <c:v>8.8397790055248615E-2</c:v>
                </c:pt>
                <c:pt idx="102" formatCode="0.000">
                  <c:v>9.3922651933701654E-2</c:v>
                </c:pt>
                <c:pt idx="103" formatCode="0.000">
                  <c:v>9.9447513812154692E-2</c:v>
                </c:pt>
                <c:pt idx="104" formatCode="0.000">
                  <c:v>0.11049723756906077</c:v>
                </c:pt>
                <c:pt idx="105" formatCode="0.000">
                  <c:v>0.12430939226519337</c:v>
                </c:pt>
                <c:pt idx="106" formatCode="0.000">
                  <c:v>0.13812154696132597</c:v>
                </c:pt>
                <c:pt idx="107" formatCode="0.000">
                  <c:v>0.15193370165745856</c:v>
                </c:pt>
                <c:pt idx="108" formatCode="0.000">
                  <c:v>0.16574585635359115</c:v>
                </c:pt>
                <c:pt idx="109" formatCode="0.000">
                  <c:v>0.17955801104972377</c:v>
                </c:pt>
                <c:pt idx="110" formatCode="0.000">
                  <c:v>0.19337016574585636</c:v>
                </c:pt>
                <c:pt idx="111" formatCode="0.000">
                  <c:v>0.20718232044198895</c:v>
                </c:pt>
                <c:pt idx="112" formatCode="0.000">
                  <c:v>0.22099447513812154</c:v>
                </c:pt>
                <c:pt idx="113" formatCode="0.000">
                  <c:v>0.24861878453038674</c:v>
                </c:pt>
                <c:pt idx="114" formatCode="0.000">
                  <c:v>0.27624309392265195</c:v>
                </c:pt>
                <c:pt idx="115" formatCode="0.000">
                  <c:v>0.30386740331491713</c:v>
                </c:pt>
                <c:pt idx="116" formatCode="0.000">
                  <c:v>0.33149171270718231</c:v>
                </c:pt>
                <c:pt idx="117" formatCode="0.000">
                  <c:v>0.35911602209944754</c:v>
                </c:pt>
                <c:pt idx="118" formatCode="0.000">
                  <c:v>0.38674033149171272</c:v>
                </c:pt>
                <c:pt idx="119" formatCode="0.000">
                  <c:v>0.44198895027624308</c:v>
                </c:pt>
                <c:pt idx="120" formatCode="0.000">
                  <c:v>0.49723756906077349</c:v>
                </c:pt>
                <c:pt idx="121" formatCode="0.000">
                  <c:v>0.5524861878453039</c:v>
                </c:pt>
                <c:pt idx="122" formatCode="0.000">
                  <c:v>0.60773480662983426</c:v>
                </c:pt>
                <c:pt idx="123" formatCode="0.000">
                  <c:v>0.66298342541436461</c:v>
                </c:pt>
                <c:pt idx="124" formatCode="0.000">
                  <c:v>0.71823204419889508</c:v>
                </c:pt>
                <c:pt idx="125" formatCode="0.000">
                  <c:v>0.77348066298342544</c:v>
                </c:pt>
                <c:pt idx="126" formatCode="0.000">
                  <c:v>0.82872928176795579</c:v>
                </c:pt>
                <c:pt idx="127" formatCode="0.000">
                  <c:v>0.88397790055248615</c:v>
                </c:pt>
                <c:pt idx="128" formatCode="0.000">
                  <c:v>0.93922651933701662</c:v>
                </c:pt>
                <c:pt idx="129" formatCode="0.000">
                  <c:v>0.99447513812154698</c:v>
                </c:pt>
                <c:pt idx="130" formatCode="0.000">
                  <c:v>1.1049723756906078</c:v>
                </c:pt>
                <c:pt idx="131" formatCode="0.000">
                  <c:v>1.2430939226519337</c:v>
                </c:pt>
                <c:pt idx="132" formatCode="0.000">
                  <c:v>1.3812154696132597</c:v>
                </c:pt>
                <c:pt idx="133" formatCode="0.000">
                  <c:v>1.5193370165745856</c:v>
                </c:pt>
                <c:pt idx="134" formatCode="0.000">
                  <c:v>1.6574585635359116</c:v>
                </c:pt>
                <c:pt idx="135" formatCode="0.000">
                  <c:v>1.7955801104972375</c:v>
                </c:pt>
                <c:pt idx="136" formatCode="0.000">
                  <c:v>1.9337016574585635</c:v>
                </c:pt>
                <c:pt idx="137" formatCode="0.000">
                  <c:v>2.0718232044198897</c:v>
                </c:pt>
                <c:pt idx="138" formatCode="0.000">
                  <c:v>2.2099447513812156</c:v>
                </c:pt>
                <c:pt idx="139" formatCode="0.000">
                  <c:v>2.4861878453038675</c:v>
                </c:pt>
                <c:pt idx="140" formatCode="0.000">
                  <c:v>2.7624309392265194</c:v>
                </c:pt>
                <c:pt idx="141" formatCode="0.000">
                  <c:v>3.0386740331491713</c:v>
                </c:pt>
                <c:pt idx="142" formatCode="0.000">
                  <c:v>3.3149171270718232</c:v>
                </c:pt>
                <c:pt idx="143" formatCode="0.000">
                  <c:v>3.5911602209944751</c:v>
                </c:pt>
                <c:pt idx="144" formatCode="0.000">
                  <c:v>3.867403314917127</c:v>
                </c:pt>
                <c:pt idx="145" formatCode="0.000">
                  <c:v>4.4198895027624312</c:v>
                </c:pt>
                <c:pt idx="146" formatCode="0.000">
                  <c:v>4.972375690607735</c:v>
                </c:pt>
                <c:pt idx="147" formatCode="0.000">
                  <c:v>5.5248618784530388</c:v>
                </c:pt>
                <c:pt idx="148" formatCode="0.000">
                  <c:v>6.0773480662983426</c:v>
                </c:pt>
                <c:pt idx="149" formatCode="0.000">
                  <c:v>6.6298342541436464</c:v>
                </c:pt>
                <c:pt idx="150" formatCode="0.000">
                  <c:v>7.1823204419889501</c:v>
                </c:pt>
                <c:pt idx="151" formatCode="0.000">
                  <c:v>7.7348066298342539</c:v>
                </c:pt>
                <c:pt idx="152" formatCode="0.000">
                  <c:v>8.2872928176795586</c:v>
                </c:pt>
                <c:pt idx="153" formatCode="0.000">
                  <c:v>8.8397790055248624</c:v>
                </c:pt>
                <c:pt idx="154" formatCode="0.000">
                  <c:v>9.3922651933701662</c:v>
                </c:pt>
                <c:pt idx="155" formatCode="0.000">
                  <c:v>9.94475138121547</c:v>
                </c:pt>
                <c:pt idx="156" formatCode="0.000">
                  <c:v>11.049723756906078</c:v>
                </c:pt>
                <c:pt idx="157" formatCode="0.000">
                  <c:v>12.430939226519337</c:v>
                </c:pt>
                <c:pt idx="158" formatCode="0.000">
                  <c:v>13.812154696132596</c:v>
                </c:pt>
                <c:pt idx="159" formatCode="0.000">
                  <c:v>15.193370165745856</c:v>
                </c:pt>
                <c:pt idx="160" formatCode="0.000">
                  <c:v>16.574585635359117</c:v>
                </c:pt>
                <c:pt idx="161" formatCode="0.000">
                  <c:v>17.955801104972377</c:v>
                </c:pt>
                <c:pt idx="162" formatCode="0.000">
                  <c:v>19.337016574585636</c:v>
                </c:pt>
                <c:pt idx="163" formatCode="0.000">
                  <c:v>20.718232044198896</c:v>
                </c:pt>
                <c:pt idx="164" formatCode="0.000">
                  <c:v>22.099447513812155</c:v>
                </c:pt>
                <c:pt idx="165" formatCode="0.000">
                  <c:v>24.861878453038674</c:v>
                </c:pt>
                <c:pt idx="166" formatCode="0.000">
                  <c:v>27.624309392265193</c:v>
                </c:pt>
                <c:pt idx="167" formatCode="0.000">
                  <c:v>30.386740331491712</c:v>
                </c:pt>
                <c:pt idx="168" formatCode="0.000">
                  <c:v>33.149171270718234</c:v>
                </c:pt>
                <c:pt idx="169" formatCode="0.000">
                  <c:v>35.911602209944753</c:v>
                </c:pt>
                <c:pt idx="170" formatCode="0.000">
                  <c:v>38.674033149171272</c:v>
                </c:pt>
                <c:pt idx="171" formatCode="0.000">
                  <c:v>44.19889502762431</c:v>
                </c:pt>
                <c:pt idx="172" formatCode="0.000">
                  <c:v>49.723756906077348</c:v>
                </c:pt>
                <c:pt idx="173" formatCode="0.000">
                  <c:v>55.248618784530386</c:v>
                </c:pt>
                <c:pt idx="174" formatCode="0.000">
                  <c:v>60.773480662983424</c:v>
                </c:pt>
                <c:pt idx="175" formatCode="0.000">
                  <c:v>66.298342541436469</c:v>
                </c:pt>
                <c:pt idx="176" formatCode="0.000">
                  <c:v>71.823204419889507</c:v>
                </c:pt>
                <c:pt idx="177" formatCode="0.000">
                  <c:v>77.348066298342545</c:v>
                </c:pt>
                <c:pt idx="178" formatCode="0.000">
                  <c:v>82.872928176795583</c:v>
                </c:pt>
                <c:pt idx="179" formatCode="0.000">
                  <c:v>88.39779005524862</c:v>
                </c:pt>
                <c:pt idx="180" formatCode="0.000">
                  <c:v>93.922651933701658</c:v>
                </c:pt>
                <c:pt idx="181" formatCode="0.000">
                  <c:v>99.447513812154696</c:v>
                </c:pt>
                <c:pt idx="182" formatCode="0.000">
                  <c:v>110.49723756906077</c:v>
                </c:pt>
                <c:pt idx="183" formatCode="0.000">
                  <c:v>124.30939226519337</c:v>
                </c:pt>
                <c:pt idx="184" formatCode="0.000">
                  <c:v>138.12154696132598</c:v>
                </c:pt>
                <c:pt idx="185" formatCode="0.000">
                  <c:v>151.93370165745856</c:v>
                </c:pt>
                <c:pt idx="186" formatCode="0.000">
                  <c:v>165.74585635359117</c:v>
                </c:pt>
                <c:pt idx="187" formatCode="0.000">
                  <c:v>179.55801104972375</c:v>
                </c:pt>
                <c:pt idx="188" formatCode="0.000">
                  <c:v>193.37016574585635</c:v>
                </c:pt>
                <c:pt idx="189" formatCode="0.000">
                  <c:v>207.18232044198896</c:v>
                </c:pt>
                <c:pt idx="190" formatCode="0.000">
                  <c:v>220.99447513812154</c:v>
                </c:pt>
                <c:pt idx="191" formatCode="0.000">
                  <c:v>248.61878453038673</c:v>
                </c:pt>
                <c:pt idx="192" formatCode="0.000">
                  <c:v>276.24309392265195</c:v>
                </c:pt>
                <c:pt idx="193" formatCode="0.000">
                  <c:v>303.86740331491711</c:v>
                </c:pt>
                <c:pt idx="194" formatCode="0.000">
                  <c:v>331.49171270718233</c:v>
                </c:pt>
                <c:pt idx="195" formatCode="0.000">
                  <c:v>359.11602209944749</c:v>
                </c:pt>
                <c:pt idx="196" formatCode="0.000">
                  <c:v>386.74033149171271</c:v>
                </c:pt>
                <c:pt idx="197" formatCode="0.000">
                  <c:v>441.98895027624309</c:v>
                </c:pt>
                <c:pt idx="198" formatCode="0.000">
                  <c:v>497.23756906077347</c:v>
                </c:pt>
                <c:pt idx="199" formatCode="0.000">
                  <c:v>552.4861878453039</c:v>
                </c:pt>
                <c:pt idx="200" formatCode="0.000">
                  <c:v>607.73480662983422</c:v>
                </c:pt>
                <c:pt idx="201" formatCode="0.000">
                  <c:v>662.98342541436466</c:v>
                </c:pt>
                <c:pt idx="202" formatCode="0.000">
                  <c:v>718.23204419889498</c:v>
                </c:pt>
                <c:pt idx="203" formatCode="0.000">
                  <c:v>773.48066298342542</c:v>
                </c:pt>
                <c:pt idx="204" formatCode="0.000">
                  <c:v>828.72928176795585</c:v>
                </c:pt>
                <c:pt idx="205" formatCode="0.000">
                  <c:v>883.97790055248618</c:v>
                </c:pt>
                <c:pt idx="206" formatCode="0.000">
                  <c:v>939.22651933701661</c:v>
                </c:pt>
                <c:pt idx="207" formatCode="0.000">
                  <c:v>994.47513812154693</c:v>
                </c:pt>
                <c:pt idx="208" formatCode="0.000">
                  <c:v>1000</c:v>
                </c:pt>
              </c:numCache>
            </c:numRef>
          </c:xVal>
          <c:yVal>
            <c:numRef>
              <c:f>srim181Ta_Au!$G$20:$G$228</c:f>
              <c:numCache>
                <c:formatCode>0.000E+00</c:formatCode>
                <c:ptCount val="209"/>
                <c:pt idx="0">
                  <c:v>0.79298999999999997</c:v>
                </c:pt>
                <c:pt idx="1">
                  <c:v>0.84384999999999999</c:v>
                </c:pt>
                <c:pt idx="2">
                  <c:v>0.89173000000000002</c:v>
                </c:pt>
                <c:pt idx="3">
                  <c:v>0.93684000000000001</c:v>
                </c:pt>
                <c:pt idx="4">
                  <c:v>0.9795799999999999</c:v>
                </c:pt>
                <c:pt idx="5">
                  <c:v>1.02037</c:v>
                </c:pt>
                <c:pt idx="6">
                  <c:v>1.05911</c:v>
                </c:pt>
                <c:pt idx="7">
                  <c:v>1.0963099999999999</c:v>
                </c:pt>
                <c:pt idx="8">
                  <c:v>1.1324700000000001</c:v>
                </c:pt>
                <c:pt idx="9">
                  <c:v>1.1996800000000001</c:v>
                </c:pt>
                <c:pt idx="10">
                  <c:v>1.2627699999999999</c:v>
                </c:pt>
                <c:pt idx="11">
                  <c:v>1.3217599999999998</c:v>
                </c:pt>
                <c:pt idx="12">
                  <c:v>1.3776599999999999</c:v>
                </c:pt>
                <c:pt idx="13">
                  <c:v>1.4304899999999998</c:v>
                </c:pt>
                <c:pt idx="14">
                  <c:v>1.48024</c:v>
                </c:pt>
                <c:pt idx="15">
                  <c:v>1.5735699999999999</c:v>
                </c:pt>
                <c:pt idx="16">
                  <c:v>1.6597</c:v>
                </c:pt>
                <c:pt idx="17">
                  <c:v>1.7386600000000001</c:v>
                </c:pt>
                <c:pt idx="18">
                  <c:v>1.81247</c:v>
                </c:pt>
                <c:pt idx="19">
                  <c:v>1.8811599999999999</c:v>
                </c:pt>
                <c:pt idx="20">
                  <c:v>1.9457399999999998</c:v>
                </c:pt>
                <c:pt idx="21">
                  <c:v>2.0072200000000002</c:v>
                </c:pt>
                <c:pt idx="22">
                  <c:v>2.06562</c:v>
                </c:pt>
                <c:pt idx="23">
                  <c:v>2.1199300000000001</c:v>
                </c:pt>
                <c:pt idx="24">
                  <c:v>2.1731799999999999</c:v>
                </c:pt>
                <c:pt idx="25">
                  <c:v>2.22336</c:v>
                </c:pt>
                <c:pt idx="26">
                  <c:v>2.3165399999999998</c:v>
                </c:pt>
                <c:pt idx="27">
                  <c:v>2.42449</c:v>
                </c:pt>
                <c:pt idx="28">
                  <c:v>2.52217</c:v>
                </c:pt>
                <c:pt idx="29">
                  <c:v>2.6116199999999998</c:v>
                </c:pt>
                <c:pt idx="30">
                  <c:v>2.6948700000000003</c:v>
                </c:pt>
                <c:pt idx="31">
                  <c:v>2.7719</c:v>
                </c:pt>
                <c:pt idx="32">
                  <c:v>2.8439000000000001</c:v>
                </c:pt>
                <c:pt idx="33">
                  <c:v>2.9116999999999997</c:v>
                </c:pt>
                <c:pt idx="34">
                  <c:v>2.9752999999999998</c:v>
                </c:pt>
                <c:pt idx="35">
                  <c:v>3.0923000000000003</c:v>
                </c:pt>
                <c:pt idx="36">
                  <c:v>3.1968999999999999</c:v>
                </c:pt>
                <c:pt idx="37">
                  <c:v>3.2922000000000002</c:v>
                </c:pt>
                <c:pt idx="38">
                  <c:v>3.3801999999999999</c:v>
                </c:pt>
                <c:pt idx="39">
                  <c:v>3.46</c:v>
                </c:pt>
                <c:pt idx="40">
                  <c:v>3.5346000000000002</c:v>
                </c:pt>
                <c:pt idx="41">
                  <c:v>3.6671</c:v>
                </c:pt>
                <c:pt idx="42">
                  <c:v>3.7829999999999999</c:v>
                </c:pt>
                <c:pt idx="43">
                  <c:v>3.8853</c:v>
                </c:pt>
                <c:pt idx="44">
                  <c:v>3.9762</c:v>
                </c:pt>
                <c:pt idx="45">
                  <c:v>4.0587</c:v>
                </c:pt>
                <c:pt idx="46">
                  <c:v>4.1329000000000002</c:v>
                </c:pt>
                <c:pt idx="47">
                  <c:v>4.2006999999999994</c:v>
                </c:pt>
                <c:pt idx="48">
                  <c:v>4.2622999999999998</c:v>
                </c:pt>
                <c:pt idx="49">
                  <c:v>4.3186</c:v>
                </c:pt>
                <c:pt idx="50">
                  <c:v>4.3707000000000003</c:v>
                </c:pt>
                <c:pt idx="51">
                  <c:v>4.4196</c:v>
                </c:pt>
                <c:pt idx="52">
                  <c:v>4.5049000000000001</c:v>
                </c:pt>
                <c:pt idx="53">
                  <c:v>4.5965000000000007</c:v>
                </c:pt>
                <c:pt idx="54">
                  <c:v>4.6743000000000006</c:v>
                </c:pt>
                <c:pt idx="55">
                  <c:v>4.7403999999999993</c:v>
                </c:pt>
                <c:pt idx="56">
                  <c:v>4.7968000000000002</c:v>
                </c:pt>
                <c:pt idx="57">
                  <c:v>4.8457000000000008</c:v>
                </c:pt>
                <c:pt idx="58">
                  <c:v>4.8880999999999997</c:v>
                </c:pt>
                <c:pt idx="59">
                  <c:v>4.9352999999999998</c:v>
                </c:pt>
                <c:pt idx="60">
                  <c:v>4.9818999999999996</c:v>
                </c:pt>
                <c:pt idx="61">
                  <c:v>5.0514000000000001</c:v>
                </c:pt>
                <c:pt idx="62">
                  <c:v>5.0982000000000003</c:v>
                </c:pt>
                <c:pt idx="63">
                  <c:v>5.1292999999999997</c:v>
                </c:pt>
                <c:pt idx="64">
                  <c:v>5.1494</c:v>
                </c:pt>
                <c:pt idx="65">
                  <c:v>5.1624999999999996</c:v>
                </c:pt>
                <c:pt idx="66">
                  <c:v>5.1708999999999996</c:v>
                </c:pt>
                <c:pt idx="67">
                  <c:v>5.1768000000000001</c:v>
                </c:pt>
                <c:pt idx="68">
                  <c:v>5.1745999999999999</c:v>
                </c:pt>
                <c:pt idx="69">
                  <c:v>5.1696999999999997</c:v>
                </c:pt>
                <c:pt idx="70">
                  <c:v>5.1616</c:v>
                </c:pt>
                <c:pt idx="71">
                  <c:v>5.1527000000000003</c:v>
                </c:pt>
                <c:pt idx="72">
                  <c:v>5.1414000000000009</c:v>
                </c:pt>
                <c:pt idx="73">
                  <c:v>5.1302000000000003</c:v>
                </c:pt>
                <c:pt idx="74">
                  <c:v>5.1188000000000002</c:v>
                </c:pt>
                <c:pt idx="75">
                  <c:v>5.1059999999999999</c:v>
                </c:pt>
                <c:pt idx="76">
                  <c:v>5.0937000000000001</c:v>
                </c:pt>
                <c:pt idx="77">
                  <c:v>5.0805999999999996</c:v>
                </c:pt>
                <c:pt idx="78">
                  <c:v>5.0540000000000003</c:v>
                </c:pt>
                <c:pt idx="79">
                  <c:v>5.0199999999999996</c:v>
                </c:pt>
                <c:pt idx="80">
                  <c:v>4.9870000000000001</c:v>
                </c:pt>
                <c:pt idx="81">
                  <c:v>4.9539999999999997</c:v>
                </c:pt>
                <c:pt idx="82">
                  <c:v>4.923</c:v>
                </c:pt>
                <c:pt idx="83">
                  <c:v>4.891</c:v>
                </c:pt>
                <c:pt idx="84">
                  <c:v>4.8620000000000001</c:v>
                </c:pt>
                <c:pt idx="85">
                  <c:v>4.8339999999999996</c:v>
                </c:pt>
                <c:pt idx="86">
                  <c:v>4.8070000000000004</c:v>
                </c:pt>
                <c:pt idx="87">
                  <c:v>4.76</c:v>
                </c:pt>
                <c:pt idx="88">
                  <c:v>4.72</c:v>
                </c:pt>
                <c:pt idx="89">
                  <c:v>4.6890000000000001</c:v>
                </c:pt>
                <c:pt idx="90">
                  <c:v>4.665</c:v>
                </c:pt>
                <c:pt idx="91">
                  <c:v>4.649</c:v>
                </c:pt>
                <c:pt idx="92">
                  <c:v>4.6400000000000006</c:v>
                </c:pt>
                <c:pt idx="93">
                  <c:v>4.6440000000000001</c:v>
                </c:pt>
                <c:pt idx="94">
                  <c:v>4.6760000000000002</c:v>
                </c:pt>
                <c:pt idx="95">
                  <c:v>4.7300000000000004</c:v>
                </c:pt>
                <c:pt idx="96">
                  <c:v>4.8040000000000003</c:v>
                </c:pt>
                <c:pt idx="97">
                  <c:v>4.8970000000000002</c:v>
                </c:pt>
                <c:pt idx="98">
                  <c:v>5.0039999999999996</c:v>
                </c:pt>
                <c:pt idx="99">
                  <c:v>5.1230000000000002</c:v>
                </c:pt>
                <c:pt idx="100">
                  <c:v>5.2530000000000001</c:v>
                </c:pt>
                <c:pt idx="101">
                  <c:v>5.3929999999999998</c:v>
                </c:pt>
                <c:pt idx="102">
                  <c:v>5.5389999999999997</c:v>
                </c:pt>
                <c:pt idx="103">
                  <c:v>5.6920000000000002</c:v>
                </c:pt>
                <c:pt idx="104">
                  <c:v>6.0120000000000005</c:v>
                </c:pt>
                <c:pt idx="105">
                  <c:v>6.431</c:v>
                </c:pt>
                <c:pt idx="106">
                  <c:v>6.8620000000000001</c:v>
                </c:pt>
                <c:pt idx="107">
                  <c:v>7.2970000000000006</c:v>
                </c:pt>
                <c:pt idx="108">
                  <c:v>7.734</c:v>
                </c:pt>
                <c:pt idx="109">
                  <c:v>8.1690000000000005</c:v>
                </c:pt>
                <c:pt idx="110">
                  <c:v>8.6</c:v>
                </c:pt>
                <c:pt idx="111">
                  <c:v>9.0259999999999998</c:v>
                </c:pt>
                <c:pt idx="112">
                  <c:v>9.4465000000000003</c:v>
                </c:pt>
                <c:pt idx="113">
                  <c:v>10.267799999999999</c:v>
                </c:pt>
                <c:pt idx="114">
                  <c:v>11.0619</c:v>
                </c:pt>
                <c:pt idx="115">
                  <c:v>11.8291</c:v>
                </c:pt>
                <c:pt idx="116">
                  <c:v>12.573499999999999</c:v>
                </c:pt>
                <c:pt idx="117">
                  <c:v>13.293699999999999</c:v>
                </c:pt>
                <c:pt idx="118">
                  <c:v>13.9885</c:v>
                </c:pt>
                <c:pt idx="119">
                  <c:v>15.309100000000001</c:v>
                </c:pt>
                <c:pt idx="120">
                  <c:v>16.540900000000001</c:v>
                </c:pt>
                <c:pt idx="121">
                  <c:v>17.710699999999999</c:v>
                </c:pt>
                <c:pt idx="122">
                  <c:v>18.796800000000001</c:v>
                </c:pt>
                <c:pt idx="123">
                  <c:v>19.8277</c:v>
                </c:pt>
                <c:pt idx="124">
                  <c:v>20.792400000000001</c:v>
                </c:pt>
                <c:pt idx="125">
                  <c:v>21.700199999999999</c:v>
                </c:pt>
                <c:pt idx="126">
                  <c:v>22.550600000000003</c:v>
                </c:pt>
                <c:pt idx="127">
                  <c:v>23.353000000000002</c:v>
                </c:pt>
                <c:pt idx="128">
                  <c:v>24.107300000000002</c:v>
                </c:pt>
                <c:pt idx="129">
                  <c:v>24.823</c:v>
                </c:pt>
                <c:pt idx="130">
                  <c:v>26.138200000000001</c:v>
                </c:pt>
                <c:pt idx="131">
                  <c:v>27.572699999999998</c:v>
                </c:pt>
                <c:pt idx="132">
                  <c:v>28.8217</c:v>
                </c:pt>
                <c:pt idx="133">
                  <c:v>29.923999999999999</c:v>
                </c:pt>
                <c:pt idx="134">
                  <c:v>30.878900000000002</c:v>
                </c:pt>
                <c:pt idx="135">
                  <c:v>31.735900000000001</c:v>
                </c:pt>
                <c:pt idx="136">
                  <c:v>32.484499999999997</c:v>
                </c:pt>
                <c:pt idx="137">
                  <c:v>33.234500000000004</c:v>
                </c:pt>
                <c:pt idx="138">
                  <c:v>33.915599999999998</c:v>
                </c:pt>
                <c:pt idx="139">
                  <c:v>34.900500000000001</c:v>
                </c:pt>
                <c:pt idx="140">
                  <c:v>35.698</c:v>
                </c:pt>
                <c:pt idx="141">
                  <c:v>36.3476</c:v>
                </c:pt>
                <c:pt idx="142">
                  <c:v>36.8688</c:v>
                </c:pt>
                <c:pt idx="143">
                  <c:v>37.291199999999996</c:v>
                </c:pt>
                <c:pt idx="144">
                  <c:v>37.654599999999995</c:v>
                </c:pt>
                <c:pt idx="145">
                  <c:v>38.193550000000002</c:v>
                </c:pt>
                <c:pt idx="146">
                  <c:v>38.574780000000004</c:v>
                </c:pt>
                <c:pt idx="147">
                  <c:v>38.857610000000001</c:v>
                </c:pt>
                <c:pt idx="148">
                  <c:v>39.05162</c:v>
                </c:pt>
                <c:pt idx="149">
                  <c:v>39.196550000000002</c:v>
                </c:pt>
                <c:pt idx="150">
                  <c:v>39.282199999999996</c:v>
                </c:pt>
                <c:pt idx="151">
                  <c:v>39.338410000000003</c:v>
                </c:pt>
                <c:pt idx="152">
                  <c:v>39.355079999999994</c:v>
                </c:pt>
                <c:pt idx="153">
                  <c:v>39.342140000000001</c:v>
                </c:pt>
                <c:pt idx="154">
                  <c:v>39.309509999999996</c:v>
                </c:pt>
                <c:pt idx="155">
                  <c:v>39.247150000000005</c:v>
                </c:pt>
                <c:pt idx="156">
                  <c:v>39.073090000000001</c:v>
                </c:pt>
                <c:pt idx="157">
                  <c:v>38.758949999999999</c:v>
                </c:pt>
                <c:pt idx="158">
                  <c:v>38.35557</c:v>
                </c:pt>
                <c:pt idx="159">
                  <c:v>37.882770000000001</c:v>
                </c:pt>
                <c:pt idx="160">
                  <c:v>37.360389999999995</c:v>
                </c:pt>
                <c:pt idx="161">
                  <c:v>36.80836</c:v>
                </c:pt>
                <c:pt idx="162">
                  <c:v>36.226600000000005</c:v>
                </c:pt>
                <c:pt idx="163">
                  <c:v>35.625050000000002</c:v>
                </c:pt>
                <c:pt idx="164">
                  <c:v>35.013680000000001</c:v>
                </c:pt>
                <c:pt idx="165">
                  <c:v>33.801369999999999</c:v>
                </c:pt>
                <c:pt idx="166">
                  <c:v>32.6295</c:v>
                </c:pt>
                <c:pt idx="167">
                  <c:v>31.487939999999998</c:v>
                </c:pt>
                <c:pt idx="168">
                  <c:v>30.31662</c:v>
                </c:pt>
                <c:pt idx="169">
                  <c:v>29.235489999999999</c:v>
                </c:pt>
                <c:pt idx="170">
                  <c:v>28.244520000000001</c:v>
                </c:pt>
                <c:pt idx="171">
                  <c:v>26.462910000000001</c:v>
                </c:pt>
                <c:pt idx="172">
                  <c:v>24.931630000000002</c:v>
                </c:pt>
                <c:pt idx="173">
                  <c:v>23.590599999999998</c:v>
                </c:pt>
                <c:pt idx="174">
                  <c:v>22.409742999999999</c:v>
                </c:pt>
                <c:pt idx="175">
                  <c:v>21.369019999999999</c:v>
                </c:pt>
                <c:pt idx="176">
                  <c:v>20.448402000000002</c:v>
                </c:pt>
                <c:pt idx="177">
                  <c:v>19.617867</c:v>
                </c:pt>
                <c:pt idx="178">
                  <c:v>18.867398999999999</c:v>
                </c:pt>
                <c:pt idx="179">
                  <c:v>18.186986000000001</c:v>
                </c:pt>
                <c:pt idx="180">
                  <c:v>17.566617999999998</c:v>
                </c:pt>
                <c:pt idx="181">
                  <c:v>17.00629</c:v>
                </c:pt>
                <c:pt idx="182">
                  <c:v>16.005725000000002</c:v>
                </c:pt>
                <c:pt idx="183">
                  <c:v>14.965153000000001</c:v>
                </c:pt>
                <c:pt idx="184">
                  <c:v>14.08469</c:v>
                </c:pt>
                <c:pt idx="185">
                  <c:v>13.344306</c:v>
                </c:pt>
                <c:pt idx="186">
                  <c:v>12.713983000000001</c:v>
                </c:pt>
                <c:pt idx="187">
                  <c:v>12.163705999999999</c:v>
                </c:pt>
                <c:pt idx="188">
                  <c:v>11.683468</c:v>
                </c:pt>
                <c:pt idx="189">
                  <c:v>11.253259</c:v>
                </c:pt>
                <c:pt idx="190">
                  <c:v>10.873075</c:v>
                </c:pt>
                <c:pt idx="191">
                  <c:v>10.232765000000001</c:v>
                </c:pt>
                <c:pt idx="192">
                  <c:v>9.6985150000000004</c:v>
                </c:pt>
                <c:pt idx="193">
                  <c:v>9.2563069999999996</c:v>
                </c:pt>
                <c:pt idx="194">
                  <c:v>8.8831330000000008</c:v>
                </c:pt>
                <c:pt idx="195">
                  <c:v>8.5659840000000003</c:v>
                </c:pt>
                <c:pt idx="196">
                  <c:v>8.2928550000000012</c:v>
                </c:pt>
                <c:pt idx="197">
                  <c:v>7.848643</c:v>
                </c:pt>
                <c:pt idx="198">
                  <c:v>7.5044770000000005</c:v>
                </c:pt>
                <c:pt idx="199">
                  <c:v>7.2313420000000006</c:v>
                </c:pt>
                <c:pt idx="200">
                  <c:v>7.0122309999999999</c:v>
                </c:pt>
                <c:pt idx="201">
                  <c:v>6.8331369999999998</c:v>
                </c:pt>
                <c:pt idx="202">
                  <c:v>6.6840570000000001</c:v>
                </c:pt>
                <c:pt idx="203">
                  <c:v>6.560988</c:v>
                </c:pt>
                <c:pt idx="204">
                  <c:v>6.4569277000000005</c:v>
                </c:pt>
                <c:pt idx="205">
                  <c:v>6.3688747000000001</c:v>
                </c:pt>
                <c:pt idx="206">
                  <c:v>6.2948275999999996</c:v>
                </c:pt>
                <c:pt idx="207">
                  <c:v>6.2307855000000005</c:v>
                </c:pt>
                <c:pt idx="208">
                  <c:v>6.2257815000000001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9884-4E8E-BF9E-1BB8F2B6CD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39832816"/>
        <c:axId val="639833208"/>
      </c:scatterChart>
      <c:valAx>
        <c:axId val="639832816"/>
        <c:scaling>
          <c:logBase val="10"/>
          <c:orientation val="minMax"/>
        </c:scaling>
        <c:delete val="0"/>
        <c:axPos val="b"/>
        <c:majorGridlines>
          <c:spPr>
            <a:ln>
              <a:solidFill>
                <a:schemeClr val="tx1">
                  <a:lumMod val="50000"/>
                  <a:lumOff val="50000"/>
                </a:schemeClr>
              </a:solidFill>
              <a:prstDash val="dash"/>
            </a:ln>
          </c:spPr>
        </c:majorGridlines>
        <c:minorGridlines>
          <c:spPr>
            <a:ln>
              <a:solidFill>
                <a:srgbClr val="CCECFF"/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E</a:t>
                </a:r>
                <a:r>
                  <a:rPr lang="en-US" baseline="0"/>
                  <a:t> beam</a:t>
                </a:r>
                <a:r>
                  <a:rPr lang="en-US"/>
                  <a:t> [MeV/A]</a:t>
                </a:r>
                <a:endParaRPr lang="ja-JP"/>
              </a:p>
            </c:rich>
          </c:tx>
          <c:layout>
            <c:manualLayout>
              <c:xMode val="edge"/>
              <c:yMode val="edge"/>
              <c:x val="0.7129419278863911"/>
              <c:y val="0.87084520417853872"/>
            </c:manualLayout>
          </c:layout>
          <c:overlay val="0"/>
          <c:spPr>
            <a:solidFill>
              <a:schemeClr val="bg1"/>
            </a:solidFill>
          </c:spPr>
        </c:title>
        <c:numFmt formatCode="General" sourceLinked="0"/>
        <c:majorTickMark val="cross"/>
        <c:minorTickMark val="in"/>
        <c:tickLblPos val="nextTo"/>
        <c:txPr>
          <a:bodyPr/>
          <a:lstStyle/>
          <a:p>
            <a:pPr>
              <a:defRPr b="1"/>
            </a:pPr>
            <a:endParaRPr lang="ja-JP"/>
          </a:p>
        </c:txPr>
        <c:crossAx val="639833208"/>
        <c:crosses val="autoZero"/>
        <c:crossBetween val="midCat"/>
        <c:majorUnit val="10"/>
      </c:valAx>
      <c:valAx>
        <c:axId val="639833208"/>
        <c:scaling>
          <c:logBase val="10"/>
          <c:orientation val="minMax"/>
          <c:min val="1.0000000000000005E-2"/>
        </c:scaling>
        <c:delete val="0"/>
        <c:axPos val="l"/>
        <c:majorGridlines>
          <c:spPr>
            <a:ln w="12700">
              <a:solidFill>
                <a:schemeClr val="tx2"/>
              </a:solidFill>
              <a:prstDash val="sysDash"/>
            </a:ln>
          </c:spPr>
        </c:majorGridlines>
        <c:minorGridlines>
          <c:spPr>
            <a:ln>
              <a:solidFill>
                <a:schemeClr val="tx2">
                  <a:lumMod val="20000"/>
                  <a:lumOff val="80000"/>
                </a:schemeClr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>
                    <a:solidFill>
                      <a:schemeClr val="tx1"/>
                    </a:solidFill>
                  </a:defRPr>
                </a:pPr>
                <a:r>
                  <a:rPr lang="en-US" altLang="ja-JP">
                    <a:solidFill>
                      <a:schemeClr val="tx1"/>
                    </a:solidFill>
                  </a:rPr>
                  <a:t>dE/dX</a:t>
                </a:r>
                <a:r>
                  <a:rPr lang="en-US" altLang="ja-JP" baseline="0">
                    <a:solidFill>
                      <a:schemeClr val="tx1"/>
                    </a:solidFill>
                  </a:rPr>
                  <a:t> [MeV/(mg/cm2)]</a:t>
                </a:r>
                <a:endParaRPr lang="ja-JP">
                  <a:solidFill>
                    <a:schemeClr val="tx1"/>
                  </a:solidFill>
                </a:endParaRPr>
              </a:p>
            </c:rich>
          </c:tx>
          <c:layout>
            <c:manualLayout>
              <c:xMode val="edge"/>
              <c:yMode val="edge"/>
              <c:x val="9.3999580850872747E-2"/>
              <c:y val="0.18000134598559794"/>
            </c:manualLayout>
          </c:layout>
          <c:overlay val="0"/>
          <c:spPr>
            <a:solidFill>
              <a:schemeClr val="bg1"/>
            </a:solidFill>
          </c:spPr>
        </c:title>
        <c:numFmt formatCode="General" sourceLinked="0"/>
        <c:majorTickMark val="cross"/>
        <c:minorTickMark val="out"/>
        <c:tickLblPos val="nextTo"/>
        <c:spPr>
          <a:ln>
            <a:solidFill>
              <a:schemeClr val="tx2"/>
            </a:solidFill>
          </a:ln>
        </c:spPr>
        <c:txPr>
          <a:bodyPr/>
          <a:lstStyle/>
          <a:p>
            <a:pPr>
              <a:defRPr b="1">
                <a:solidFill>
                  <a:schemeClr val="tx1"/>
                </a:solidFill>
              </a:defRPr>
            </a:pPr>
            <a:endParaRPr lang="ja-JP"/>
          </a:p>
        </c:txPr>
        <c:crossAx val="639832816"/>
        <c:crosses val="autoZero"/>
        <c:crossBetween val="midCat"/>
      </c:valAx>
      <c:spPr>
        <a:noFill/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70929153445371562"/>
          <c:y val="0.56885232520883811"/>
          <c:w val="0.24938594652854704"/>
          <c:h val="0.15493819682796098"/>
        </c:manualLayout>
      </c:layout>
      <c:overlay val="0"/>
      <c:spPr>
        <a:solidFill>
          <a:schemeClr val="bg1"/>
        </a:solidFill>
        <a:ln>
          <a:noFill/>
        </a:ln>
      </c:spPr>
    </c:legend>
    <c:plotVisOnly val="1"/>
    <c:dispBlanksAs val="gap"/>
    <c:showDLblsOverMax val="0"/>
  </c:chart>
  <c:spPr>
    <a:solidFill>
      <a:schemeClr val="bg1"/>
    </a:solidFill>
    <a:ln w="3175">
      <a:solidFill>
        <a:schemeClr val="tx1">
          <a:lumMod val="50000"/>
          <a:lumOff val="50000"/>
        </a:schemeClr>
      </a:solidFill>
    </a:ln>
  </c:spPr>
  <c:txPr>
    <a:bodyPr/>
    <a:lstStyle/>
    <a:p>
      <a:pPr>
        <a:defRPr baseline="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srim181Ta_Au!$P$5</c:f>
          <c:strCache>
            <c:ptCount val="1"/>
            <c:pt idx="0">
              <c:v>srim181Ta_Au</c:v>
            </c:pt>
          </c:strCache>
        </c:strRef>
      </c:tx>
      <c:layout>
        <c:manualLayout>
          <c:xMode val="edge"/>
          <c:yMode val="edge"/>
          <c:x val="0.10167170191339379"/>
          <c:y val="6.9135802469135796E-2"/>
        </c:manualLayout>
      </c:layout>
      <c:overlay val="1"/>
      <c:spPr>
        <a:solidFill>
          <a:schemeClr val="bg1"/>
        </a:solidFill>
        <a:ln>
          <a:solidFill>
            <a:srgbClr val="00B050"/>
          </a:solidFill>
        </a:ln>
      </c:spPr>
      <c:txPr>
        <a:bodyPr/>
        <a:lstStyle/>
        <a:p>
          <a:pPr>
            <a:defRPr sz="1200"/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5.0907058670898057E-2"/>
          <c:y val="4.1004378353659665E-2"/>
          <c:w val="0.89444707244294086"/>
          <c:h val="0.9081176241858655"/>
        </c:manualLayout>
      </c:layout>
      <c:scatterChart>
        <c:scatterStyle val="lineMarker"/>
        <c:varyColors val="0"/>
        <c:ser>
          <c:idx val="0"/>
          <c:order val="0"/>
          <c:tx>
            <c:v>Range</c:v>
          </c:tx>
          <c:spPr>
            <a:ln>
              <a:solidFill>
                <a:srgbClr val="FF0000"/>
              </a:solidFill>
            </a:ln>
          </c:spPr>
          <c:marker>
            <c:symbol val="circle"/>
            <c:size val="2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srim181Ta_Au!$D$20:$D$228</c:f>
              <c:numCache>
                <c:formatCode>0.00000</c:formatCode>
                <c:ptCount val="209"/>
                <c:pt idx="0">
                  <c:v>1.1049723756906078E-5</c:v>
                </c:pt>
                <c:pt idx="1">
                  <c:v>1.2430939226519336E-5</c:v>
                </c:pt>
                <c:pt idx="2">
                  <c:v>1.3812154696132597E-5</c:v>
                </c:pt>
                <c:pt idx="3">
                  <c:v>1.5193370165745856E-5</c:v>
                </c:pt>
                <c:pt idx="4">
                  <c:v>1.6574585635359117E-5</c:v>
                </c:pt>
                <c:pt idx="5">
                  <c:v>1.7955801104972374E-5</c:v>
                </c:pt>
                <c:pt idx="6">
                  <c:v>1.9337016574585635E-5</c:v>
                </c:pt>
                <c:pt idx="7">
                  <c:v>2.0718232044198896E-5</c:v>
                </c:pt>
                <c:pt idx="8">
                  <c:v>2.2099447513812157E-5</c:v>
                </c:pt>
                <c:pt idx="9">
                  <c:v>2.4861878453038672E-5</c:v>
                </c:pt>
                <c:pt idx="10">
                  <c:v>2.7624309392265193E-5</c:v>
                </c:pt>
                <c:pt idx="11">
                  <c:v>3.0386740331491712E-5</c:v>
                </c:pt>
                <c:pt idx="12">
                  <c:v>3.3149171270718233E-5</c:v>
                </c:pt>
                <c:pt idx="13">
                  <c:v>3.5911602209944748E-5</c:v>
                </c:pt>
                <c:pt idx="14">
                  <c:v>3.867403314917127E-5</c:v>
                </c:pt>
                <c:pt idx="15">
                  <c:v>4.4198895027624314E-5</c:v>
                </c:pt>
                <c:pt idx="16">
                  <c:v>4.9723756906077343E-5</c:v>
                </c:pt>
                <c:pt idx="17">
                  <c:v>5.5248618784530387E-5</c:v>
                </c:pt>
                <c:pt idx="18">
                  <c:v>6.0773480662983424E-5</c:v>
                </c:pt>
                <c:pt idx="19">
                  <c:v>6.6298342541436467E-5</c:v>
                </c:pt>
                <c:pt idx="20">
                  <c:v>7.1823204419889497E-5</c:v>
                </c:pt>
                <c:pt idx="21">
                  <c:v>7.734806629834254E-5</c:v>
                </c:pt>
                <c:pt idx="22">
                  <c:v>8.2872928176795584E-5</c:v>
                </c:pt>
                <c:pt idx="23">
                  <c:v>8.8397790055248627E-5</c:v>
                </c:pt>
                <c:pt idx="24">
                  <c:v>9.3922651933701671E-5</c:v>
                </c:pt>
                <c:pt idx="25">
                  <c:v>9.9447513812154687E-5</c:v>
                </c:pt>
                <c:pt idx="26">
                  <c:v>1.1049723756906077E-4</c:v>
                </c:pt>
                <c:pt idx="27">
                  <c:v>1.2430939226519336E-4</c:v>
                </c:pt>
                <c:pt idx="28">
                  <c:v>1.3812154696132598E-4</c:v>
                </c:pt>
                <c:pt idx="29">
                  <c:v>1.5193370165745857E-4</c:v>
                </c:pt>
                <c:pt idx="30">
                  <c:v>1.6574585635359117E-4</c:v>
                </c:pt>
                <c:pt idx="31">
                  <c:v>1.7955801104972376E-4</c:v>
                </c:pt>
                <c:pt idx="32">
                  <c:v>1.9337016574585638E-4</c:v>
                </c:pt>
                <c:pt idx="33">
                  <c:v>2.0718232044198895E-4</c:v>
                </c:pt>
                <c:pt idx="34">
                  <c:v>2.2099447513812155E-4</c:v>
                </c:pt>
                <c:pt idx="35">
                  <c:v>2.4861878453038671E-4</c:v>
                </c:pt>
                <c:pt idx="36">
                  <c:v>2.7624309392265195E-4</c:v>
                </c:pt>
                <c:pt idx="37">
                  <c:v>3.0386740331491714E-4</c:v>
                </c:pt>
                <c:pt idx="38">
                  <c:v>3.3149171270718233E-4</c:v>
                </c:pt>
                <c:pt idx="39">
                  <c:v>3.5911602209944752E-4</c:v>
                </c:pt>
                <c:pt idx="40">
                  <c:v>3.8674033149171277E-4</c:v>
                </c:pt>
                <c:pt idx="41">
                  <c:v>4.419889502762431E-4</c:v>
                </c:pt>
                <c:pt idx="42">
                  <c:v>4.9723756906077342E-4</c:v>
                </c:pt>
                <c:pt idx="43">
                  <c:v>5.5248618784530391E-4</c:v>
                </c:pt>
                <c:pt idx="44">
                  <c:v>6.0773480662983429E-4</c:v>
                </c:pt>
                <c:pt idx="45">
                  <c:v>6.6298342541436467E-4</c:v>
                </c:pt>
                <c:pt idx="46">
                  <c:v>7.1823204419889505E-4</c:v>
                </c:pt>
                <c:pt idx="47">
                  <c:v>7.7348066298342554E-4</c:v>
                </c:pt>
                <c:pt idx="48">
                  <c:v>8.2872928176795581E-4</c:v>
                </c:pt>
                <c:pt idx="49">
                  <c:v>8.8397790055248619E-4</c:v>
                </c:pt>
                <c:pt idx="50">
                  <c:v>9.3922651933701668E-4</c:v>
                </c:pt>
                <c:pt idx="51">
                  <c:v>9.9447513812154684E-4</c:v>
                </c:pt>
                <c:pt idx="52">
                  <c:v>1.1049723756906078E-3</c:v>
                </c:pt>
                <c:pt idx="53">
                  <c:v>1.2430939226519338E-3</c:v>
                </c:pt>
                <c:pt idx="54">
                  <c:v>1.3812154696132596E-3</c:v>
                </c:pt>
                <c:pt idx="55">
                  <c:v>1.5193370165745858E-3</c:v>
                </c:pt>
                <c:pt idx="56">
                  <c:v>1.6574585635359116E-3</c:v>
                </c:pt>
                <c:pt idx="57">
                  <c:v>1.7955801104972376E-3</c:v>
                </c:pt>
                <c:pt idx="58">
                  <c:v>1.9337016574585634E-3</c:v>
                </c:pt>
                <c:pt idx="59">
                  <c:v>2.0718232044198894E-3</c:v>
                </c:pt>
                <c:pt idx="60">
                  <c:v>2.2099447513812156E-3</c:v>
                </c:pt>
                <c:pt idx="61">
                  <c:v>2.4861878453038676E-3</c:v>
                </c:pt>
                <c:pt idx="62">
                  <c:v>2.7624309392265192E-3</c:v>
                </c:pt>
                <c:pt idx="63">
                  <c:v>3.0386740331491717E-3</c:v>
                </c:pt>
                <c:pt idx="64">
                  <c:v>3.3149171270718232E-3</c:v>
                </c:pt>
                <c:pt idx="65">
                  <c:v>3.5911602209944752E-3</c:v>
                </c:pt>
                <c:pt idx="66">
                  <c:v>3.8674033149171268E-3</c:v>
                </c:pt>
                <c:pt idx="67">
                  <c:v>4.4198895027624313E-3</c:v>
                </c:pt>
                <c:pt idx="68">
                  <c:v>4.9723756906077353E-3</c:v>
                </c:pt>
                <c:pt idx="69" formatCode="0.000">
                  <c:v>5.5248618784530384E-3</c:v>
                </c:pt>
                <c:pt idx="70" formatCode="0.000">
                  <c:v>6.0773480662983433E-3</c:v>
                </c:pt>
                <c:pt idx="71" formatCode="0.000">
                  <c:v>6.6298342541436465E-3</c:v>
                </c:pt>
                <c:pt idx="72" formatCode="0.000">
                  <c:v>7.1823204419889505E-3</c:v>
                </c:pt>
                <c:pt idx="73" formatCode="0.000">
                  <c:v>7.7348066298342536E-3</c:v>
                </c:pt>
                <c:pt idx="74" formatCode="0.000">
                  <c:v>8.2872928176795577E-3</c:v>
                </c:pt>
                <c:pt idx="75" formatCode="0.000">
                  <c:v>8.8397790055248626E-3</c:v>
                </c:pt>
                <c:pt idx="76" formatCode="0.000">
                  <c:v>9.3922651933701657E-3</c:v>
                </c:pt>
                <c:pt idx="77" formatCode="0.000">
                  <c:v>9.9447513812154706E-3</c:v>
                </c:pt>
                <c:pt idx="78" formatCode="0.000">
                  <c:v>1.1049723756906077E-2</c:v>
                </c:pt>
                <c:pt idx="79" formatCode="0.000">
                  <c:v>1.2430939226519336E-2</c:v>
                </c:pt>
                <c:pt idx="80" formatCode="0.000">
                  <c:v>1.3812154696132596E-2</c:v>
                </c:pt>
                <c:pt idx="81" formatCode="0.000">
                  <c:v>1.5193370165745856E-2</c:v>
                </c:pt>
                <c:pt idx="82" formatCode="0.000">
                  <c:v>1.6574585635359115E-2</c:v>
                </c:pt>
                <c:pt idx="83" formatCode="0.000">
                  <c:v>1.7955801104972375E-2</c:v>
                </c:pt>
                <c:pt idx="84" formatCode="0.000">
                  <c:v>1.9337016574585635E-2</c:v>
                </c:pt>
                <c:pt idx="85" formatCode="0.000">
                  <c:v>2.0718232044198894E-2</c:v>
                </c:pt>
                <c:pt idx="86" formatCode="0.000">
                  <c:v>2.2099447513812154E-2</c:v>
                </c:pt>
                <c:pt idx="87" formatCode="0.000">
                  <c:v>2.4861878453038673E-2</c:v>
                </c:pt>
                <c:pt idx="88" formatCode="0.000">
                  <c:v>2.7624309392265192E-2</c:v>
                </c:pt>
                <c:pt idx="89" formatCode="0.000">
                  <c:v>3.0386740331491711E-2</c:v>
                </c:pt>
                <c:pt idx="90" formatCode="0.000">
                  <c:v>3.3149171270718231E-2</c:v>
                </c:pt>
                <c:pt idx="91" formatCode="0.000">
                  <c:v>3.591160220994475E-2</c:v>
                </c:pt>
                <c:pt idx="92" formatCode="0.000">
                  <c:v>3.8674033149171269E-2</c:v>
                </c:pt>
                <c:pt idx="93" formatCode="0.000">
                  <c:v>4.4198895027624308E-2</c:v>
                </c:pt>
                <c:pt idx="94" formatCode="0.000">
                  <c:v>4.9723756906077346E-2</c:v>
                </c:pt>
                <c:pt idx="95" formatCode="0.000">
                  <c:v>5.5248618784530384E-2</c:v>
                </c:pt>
                <c:pt idx="96" formatCode="0.000">
                  <c:v>6.0773480662983423E-2</c:v>
                </c:pt>
                <c:pt idx="97" formatCode="0.000">
                  <c:v>6.6298342541436461E-2</c:v>
                </c:pt>
                <c:pt idx="98" formatCode="0.000">
                  <c:v>7.18232044198895E-2</c:v>
                </c:pt>
                <c:pt idx="99" formatCode="0.000">
                  <c:v>7.7348066298342538E-2</c:v>
                </c:pt>
                <c:pt idx="100" formatCode="0.000">
                  <c:v>8.2872928176795577E-2</c:v>
                </c:pt>
                <c:pt idx="101" formatCode="0.000">
                  <c:v>8.8397790055248615E-2</c:v>
                </c:pt>
                <c:pt idx="102" formatCode="0.000">
                  <c:v>9.3922651933701654E-2</c:v>
                </c:pt>
                <c:pt idx="103" formatCode="0.000">
                  <c:v>9.9447513812154692E-2</c:v>
                </c:pt>
                <c:pt idx="104" formatCode="0.000">
                  <c:v>0.11049723756906077</c:v>
                </c:pt>
                <c:pt idx="105" formatCode="0.000">
                  <c:v>0.12430939226519337</c:v>
                </c:pt>
                <c:pt idx="106" formatCode="0.000">
                  <c:v>0.13812154696132597</c:v>
                </c:pt>
                <c:pt idx="107" formatCode="0.000">
                  <c:v>0.15193370165745856</c:v>
                </c:pt>
                <c:pt idx="108" formatCode="0.000">
                  <c:v>0.16574585635359115</c:v>
                </c:pt>
                <c:pt idx="109" formatCode="0.000">
                  <c:v>0.17955801104972377</c:v>
                </c:pt>
                <c:pt idx="110" formatCode="0.000">
                  <c:v>0.19337016574585636</c:v>
                </c:pt>
                <c:pt idx="111" formatCode="0.000">
                  <c:v>0.20718232044198895</c:v>
                </c:pt>
                <c:pt idx="112" formatCode="0.000">
                  <c:v>0.22099447513812154</c:v>
                </c:pt>
                <c:pt idx="113" formatCode="0.000">
                  <c:v>0.24861878453038674</c:v>
                </c:pt>
                <c:pt idx="114" formatCode="0.000">
                  <c:v>0.27624309392265195</c:v>
                </c:pt>
                <c:pt idx="115" formatCode="0.000">
                  <c:v>0.30386740331491713</c:v>
                </c:pt>
                <c:pt idx="116" formatCode="0.000">
                  <c:v>0.33149171270718231</c:v>
                </c:pt>
                <c:pt idx="117" formatCode="0.000">
                  <c:v>0.35911602209944754</c:v>
                </c:pt>
                <c:pt idx="118" formatCode="0.000">
                  <c:v>0.38674033149171272</c:v>
                </c:pt>
                <c:pt idx="119" formatCode="0.000">
                  <c:v>0.44198895027624308</c:v>
                </c:pt>
                <c:pt idx="120" formatCode="0.000">
                  <c:v>0.49723756906077349</c:v>
                </c:pt>
                <c:pt idx="121" formatCode="0.000">
                  <c:v>0.5524861878453039</c:v>
                </c:pt>
                <c:pt idx="122" formatCode="0.000">
                  <c:v>0.60773480662983426</c:v>
                </c:pt>
                <c:pt idx="123" formatCode="0.000">
                  <c:v>0.66298342541436461</c:v>
                </c:pt>
                <c:pt idx="124" formatCode="0.000">
                  <c:v>0.71823204419889508</c:v>
                </c:pt>
                <c:pt idx="125" formatCode="0.000">
                  <c:v>0.77348066298342544</c:v>
                </c:pt>
                <c:pt idx="126" formatCode="0.000">
                  <c:v>0.82872928176795579</c:v>
                </c:pt>
                <c:pt idx="127" formatCode="0.000">
                  <c:v>0.88397790055248615</c:v>
                </c:pt>
                <c:pt idx="128" formatCode="0.000">
                  <c:v>0.93922651933701662</c:v>
                </c:pt>
                <c:pt idx="129" formatCode="0.000">
                  <c:v>0.99447513812154698</c:v>
                </c:pt>
                <c:pt idx="130" formatCode="0.000">
                  <c:v>1.1049723756906078</c:v>
                </c:pt>
                <c:pt idx="131" formatCode="0.000">
                  <c:v>1.2430939226519337</c:v>
                </c:pt>
                <c:pt idx="132" formatCode="0.000">
                  <c:v>1.3812154696132597</c:v>
                </c:pt>
                <c:pt idx="133" formatCode="0.000">
                  <c:v>1.5193370165745856</c:v>
                </c:pt>
                <c:pt idx="134" formatCode="0.000">
                  <c:v>1.6574585635359116</c:v>
                </c:pt>
                <c:pt idx="135" formatCode="0.000">
                  <c:v>1.7955801104972375</c:v>
                </c:pt>
                <c:pt idx="136" formatCode="0.000">
                  <c:v>1.9337016574585635</c:v>
                </c:pt>
                <c:pt idx="137" formatCode="0.000">
                  <c:v>2.0718232044198897</c:v>
                </c:pt>
                <c:pt idx="138" formatCode="0.000">
                  <c:v>2.2099447513812156</c:v>
                </c:pt>
                <c:pt idx="139" formatCode="0.000">
                  <c:v>2.4861878453038675</c:v>
                </c:pt>
                <c:pt idx="140" formatCode="0.000">
                  <c:v>2.7624309392265194</c:v>
                </c:pt>
                <c:pt idx="141" formatCode="0.000">
                  <c:v>3.0386740331491713</c:v>
                </c:pt>
                <c:pt idx="142" formatCode="0.000">
                  <c:v>3.3149171270718232</c:v>
                </c:pt>
                <c:pt idx="143" formatCode="0.000">
                  <c:v>3.5911602209944751</c:v>
                </c:pt>
                <c:pt idx="144" formatCode="0.000">
                  <c:v>3.867403314917127</c:v>
                </c:pt>
                <c:pt idx="145" formatCode="0.000">
                  <c:v>4.4198895027624312</c:v>
                </c:pt>
                <c:pt idx="146" formatCode="0.000">
                  <c:v>4.972375690607735</c:v>
                </c:pt>
                <c:pt idx="147" formatCode="0.000">
                  <c:v>5.5248618784530388</c:v>
                </c:pt>
                <c:pt idx="148" formatCode="0.000">
                  <c:v>6.0773480662983426</c:v>
                </c:pt>
                <c:pt idx="149" formatCode="0.000">
                  <c:v>6.6298342541436464</c:v>
                </c:pt>
                <c:pt idx="150" formatCode="0.000">
                  <c:v>7.1823204419889501</c:v>
                </c:pt>
                <c:pt idx="151" formatCode="0.000">
                  <c:v>7.7348066298342539</c:v>
                </c:pt>
                <c:pt idx="152" formatCode="0.000">
                  <c:v>8.2872928176795586</c:v>
                </c:pt>
                <c:pt idx="153" formatCode="0.000">
                  <c:v>8.8397790055248624</c:v>
                </c:pt>
                <c:pt idx="154" formatCode="0.000">
                  <c:v>9.3922651933701662</c:v>
                </c:pt>
                <c:pt idx="155" formatCode="0.000">
                  <c:v>9.94475138121547</c:v>
                </c:pt>
                <c:pt idx="156" formatCode="0.000">
                  <c:v>11.049723756906078</c:v>
                </c:pt>
                <c:pt idx="157" formatCode="0.000">
                  <c:v>12.430939226519337</c:v>
                </c:pt>
                <c:pt idx="158" formatCode="0.000">
                  <c:v>13.812154696132596</c:v>
                </c:pt>
                <c:pt idx="159" formatCode="0.000">
                  <c:v>15.193370165745856</c:v>
                </c:pt>
                <c:pt idx="160" formatCode="0.000">
                  <c:v>16.574585635359117</c:v>
                </c:pt>
                <c:pt idx="161" formatCode="0.000">
                  <c:v>17.955801104972377</c:v>
                </c:pt>
                <c:pt idx="162" formatCode="0.000">
                  <c:v>19.337016574585636</c:v>
                </c:pt>
                <c:pt idx="163" formatCode="0.000">
                  <c:v>20.718232044198896</c:v>
                </c:pt>
                <c:pt idx="164" formatCode="0.000">
                  <c:v>22.099447513812155</c:v>
                </c:pt>
                <c:pt idx="165" formatCode="0.000">
                  <c:v>24.861878453038674</c:v>
                </c:pt>
                <c:pt idx="166" formatCode="0.000">
                  <c:v>27.624309392265193</c:v>
                </c:pt>
                <c:pt idx="167" formatCode="0.000">
                  <c:v>30.386740331491712</c:v>
                </c:pt>
                <c:pt idx="168" formatCode="0.000">
                  <c:v>33.149171270718234</c:v>
                </c:pt>
                <c:pt idx="169" formatCode="0.000">
                  <c:v>35.911602209944753</c:v>
                </c:pt>
                <c:pt idx="170" formatCode="0.000">
                  <c:v>38.674033149171272</c:v>
                </c:pt>
                <c:pt idx="171" formatCode="0.000">
                  <c:v>44.19889502762431</c:v>
                </c:pt>
                <c:pt idx="172" formatCode="0.000">
                  <c:v>49.723756906077348</c:v>
                </c:pt>
                <c:pt idx="173" formatCode="0.000">
                  <c:v>55.248618784530386</c:v>
                </c:pt>
                <c:pt idx="174" formatCode="0.000">
                  <c:v>60.773480662983424</c:v>
                </c:pt>
                <c:pt idx="175" formatCode="0.000">
                  <c:v>66.298342541436469</c:v>
                </c:pt>
                <c:pt idx="176" formatCode="0.000">
                  <c:v>71.823204419889507</c:v>
                </c:pt>
                <c:pt idx="177" formatCode="0.000">
                  <c:v>77.348066298342545</c:v>
                </c:pt>
                <c:pt idx="178" formatCode="0.000">
                  <c:v>82.872928176795583</c:v>
                </c:pt>
                <c:pt idx="179" formatCode="0.000">
                  <c:v>88.39779005524862</c:v>
                </c:pt>
                <c:pt idx="180" formatCode="0.000">
                  <c:v>93.922651933701658</c:v>
                </c:pt>
                <c:pt idx="181" formatCode="0.000">
                  <c:v>99.447513812154696</c:v>
                </c:pt>
                <c:pt idx="182" formatCode="0.000">
                  <c:v>110.49723756906077</c:v>
                </c:pt>
                <c:pt idx="183" formatCode="0.000">
                  <c:v>124.30939226519337</c:v>
                </c:pt>
                <c:pt idx="184" formatCode="0.000">
                  <c:v>138.12154696132598</c:v>
                </c:pt>
                <c:pt idx="185" formatCode="0.000">
                  <c:v>151.93370165745856</c:v>
                </c:pt>
                <c:pt idx="186" formatCode="0.000">
                  <c:v>165.74585635359117</c:v>
                </c:pt>
                <c:pt idx="187" formatCode="0.000">
                  <c:v>179.55801104972375</c:v>
                </c:pt>
                <c:pt idx="188" formatCode="0.000">
                  <c:v>193.37016574585635</c:v>
                </c:pt>
                <c:pt idx="189" formatCode="0.000">
                  <c:v>207.18232044198896</c:v>
                </c:pt>
                <c:pt idx="190" formatCode="0.000">
                  <c:v>220.99447513812154</c:v>
                </c:pt>
                <c:pt idx="191" formatCode="0.000">
                  <c:v>248.61878453038673</c:v>
                </c:pt>
                <c:pt idx="192" formatCode="0.000">
                  <c:v>276.24309392265195</c:v>
                </c:pt>
                <c:pt idx="193" formatCode="0.000">
                  <c:v>303.86740331491711</c:v>
                </c:pt>
                <c:pt idx="194" formatCode="0.000">
                  <c:v>331.49171270718233</c:v>
                </c:pt>
                <c:pt idx="195" formatCode="0.000">
                  <c:v>359.11602209944749</c:v>
                </c:pt>
                <c:pt idx="196" formatCode="0.000">
                  <c:v>386.74033149171271</c:v>
                </c:pt>
                <c:pt idx="197" formatCode="0.000">
                  <c:v>441.98895027624309</c:v>
                </c:pt>
                <c:pt idx="198" formatCode="0.000">
                  <c:v>497.23756906077347</c:v>
                </c:pt>
                <c:pt idx="199" formatCode="0.000">
                  <c:v>552.4861878453039</c:v>
                </c:pt>
                <c:pt idx="200" formatCode="0.000">
                  <c:v>607.73480662983422</c:v>
                </c:pt>
                <c:pt idx="201" formatCode="0.000">
                  <c:v>662.98342541436466</c:v>
                </c:pt>
                <c:pt idx="202" formatCode="0.000">
                  <c:v>718.23204419889498</c:v>
                </c:pt>
                <c:pt idx="203" formatCode="0.000">
                  <c:v>773.48066298342542</c:v>
                </c:pt>
                <c:pt idx="204" formatCode="0.000">
                  <c:v>828.72928176795585</c:v>
                </c:pt>
                <c:pt idx="205" formatCode="0.000">
                  <c:v>883.97790055248618</c:v>
                </c:pt>
                <c:pt idx="206" formatCode="0.000">
                  <c:v>939.22651933701661</c:v>
                </c:pt>
                <c:pt idx="207" formatCode="0.000">
                  <c:v>994.47513812154693</c:v>
                </c:pt>
                <c:pt idx="208" formatCode="0.000">
                  <c:v>1000</c:v>
                </c:pt>
              </c:numCache>
            </c:numRef>
          </c:xVal>
          <c:yVal>
            <c:numRef>
              <c:f>srim181Ta_Au!$J$20:$J$228</c:f>
              <c:numCache>
                <c:formatCode>0.000</c:formatCode>
                <c:ptCount val="209"/>
                <c:pt idx="0">
                  <c:v>1.2999999999999999E-3</c:v>
                </c:pt>
                <c:pt idx="1">
                  <c:v>1.4E-3</c:v>
                </c:pt>
                <c:pt idx="2">
                  <c:v>1.5E-3</c:v>
                </c:pt>
                <c:pt idx="3">
                  <c:v>1.5E-3</c:v>
                </c:pt>
                <c:pt idx="4">
                  <c:v>1.6000000000000001E-3</c:v>
                </c:pt>
                <c:pt idx="5">
                  <c:v>1.7000000000000001E-3</c:v>
                </c:pt>
                <c:pt idx="6">
                  <c:v>1.7000000000000001E-3</c:v>
                </c:pt>
                <c:pt idx="7">
                  <c:v>1.8E-3</c:v>
                </c:pt>
                <c:pt idx="8">
                  <c:v>1.8E-3</c:v>
                </c:pt>
                <c:pt idx="9">
                  <c:v>1.9E-3</c:v>
                </c:pt>
                <c:pt idx="10">
                  <c:v>2E-3</c:v>
                </c:pt>
                <c:pt idx="11">
                  <c:v>2.1000000000000003E-3</c:v>
                </c:pt>
                <c:pt idx="12">
                  <c:v>2.1999999999999997E-3</c:v>
                </c:pt>
                <c:pt idx="13">
                  <c:v>2.3E-3</c:v>
                </c:pt>
                <c:pt idx="14">
                  <c:v>2.4000000000000002E-3</c:v>
                </c:pt>
                <c:pt idx="15">
                  <c:v>2.5999999999999999E-3</c:v>
                </c:pt>
                <c:pt idx="16">
                  <c:v>2.7000000000000001E-3</c:v>
                </c:pt>
                <c:pt idx="17">
                  <c:v>2.9000000000000002E-3</c:v>
                </c:pt>
                <c:pt idx="18">
                  <c:v>3.0000000000000001E-3</c:v>
                </c:pt>
                <c:pt idx="19">
                  <c:v>3.2000000000000002E-3</c:v>
                </c:pt>
                <c:pt idx="20">
                  <c:v>3.3E-3</c:v>
                </c:pt>
                <c:pt idx="21">
                  <c:v>3.4000000000000002E-3</c:v>
                </c:pt>
                <c:pt idx="22">
                  <c:v>3.5999999999999999E-3</c:v>
                </c:pt>
                <c:pt idx="23">
                  <c:v>3.6999999999999997E-3</c:v>
                </c:pt>
                <c:pt idx="24">
                  <c:v>3.8E-3</c:v>
                </c:pt>
                <c:pt idx="25">
                  <c:v>3.8999999999999998E-3</c:v>
                </c:pt>
                <c:pt idx="26">
                  <c:v>4.2000000000000006E-3</c:v>
                </c:pt>
                <c:pt idx="27">
                  <c:v>4.4999999999999997E-3</c:v>
                </c:pt>
                <c:pt idx="28">
                  <c:v>4.7000000000000002E-3</c:v>
                </c:pt>
                <c:pt idx="29">
                  <c:v>5.0000000000000001E-3</c:v>
                </c:pt>
                <c:pt idx="30">
                  <c:v>5.3E-3</c:v>
                </c:pt>
                <c:pt idx="31">
                  <c:v>5.4999999999999997E-3</c:v>
                </c:pt>
                <c:pt idx="32">
                  <c:v>5.8000000000000005E-3</c:v>
                </c:pt>
                <c:pt idx="33">
                  <c:v>6.0000000000000001E-3</c:v>
                </c:pt>
                <c:pt idx="34">
                  <c:v>6.3E-3</c:v>
                </c:pt>
                <c:pt idx="35">
                  <c:v>6.7000000000000002E-3</c:v>
                </c:pt>
                <c:pt idx="36">
                  <c:v>7.1999999999999998E-3</c:v>
                </c:pt>
                <c:pt idx="37">
                  <c:v>7.6E-3</c:v>
                </c:pt>
                <c:pt idx="38">
                  <c:v>8.0999999999999996E-3</c:v>
                </c:pt>
                <c:pt idx="39">
                  <c:v>8.5000000000000006E-3</c:v>
                </c:pt>
                <c:pt idx="40">
                  <c:v>8.8999999999999999E-3</c:v>
                </c:pt>
                <c:pt idx="41">
                  <c:v>9.7999999999999997E-3</c:v>
                </c:pt>
                <c:pt idx="42">
                  <c:v>1.06E-2</c:v>
                </c:pt>
                <c:pt idx="43">
                  <c:v>1.14E-2</c:v>
                </c:pt>
                <c:pt idx="44">
                  <c:v>1.2199999999999999E-2</c:v>
                </c:pt>
                <c:pt idx="45">
                  <c:v>1.29E-2</c:v>
                </c:pt>
                <c:pt idx="46">
                  <c:v>1.37E-2</c:v>
                </c:pt>
                <c:pt idx="47">
                  <c:v>1.44E-2</c:v>
                </c:pt>
                <c:pt idx="48">
                  <c:v>1.52E-2</c:v>
                </c:pt>
                <c:pt idx="49">
                  <c:v>1.5900000000000001E-2</c:v>
                </c:pt>
                <c:pt idx="50">
                  <c:v>1.66E-2</c:v>
                </c:pt>
                <c:pt idx="51">
                  <c:v>1.7399999999999999E-2</c:v>
                </c:pt>
                <c:pt idx="52">
                  <c:v>1.8800000000000001E-2</c:v>
                </c:pt>
                <c:pt idx="53">
                  <c:v>2.06E-2</c:v>
                </c:pt>
                <c:pt idx="54">
                  <c:v>2.23E-2</c:v>
                </c:pt>
                <c:pt idx="55">
                  <c:v>2.4E-2</c:v>
                </c:pt>
                <c:pt idx="56">
                  <c:v>2.58E-2</c:v>
                </c:pt>
                <c:pt idx="57">
                  <c:v>2.7500000000000004E-2</c:v>
                </c:pt>
                <c:pt idx="58">
                  <c:v>2.9199999999999997E-2</c:v>
                </c:pt>
                <c:pt idx="59">
                  <c:v>3.09E-2</c:v>
                </c:pt>
                <c:pt idx="60">
                  <c:v>3.2600000000000004E-2</c:v>
                </c:pt>
                <c:pt idx="61">
                  <c:v>3.5999999999999997E-2</c:v>
                </c:pt>
                <c:pt idx="62">
                  <c:v>3.9300000000000002E-2</c:v>
                </c:pt>
                <c:pt idx="63">
                  <c:v>4.2700000000000002E-2</c:v>
                </c:pt>
                <c:pt idx="64">
                  <c:v>4.6100000000000002E-2</c:v>
                </c:pt>
                <c:pt idx="65">
                  <c:v>4.9399999999999999E-2</c:v>
                </c:pt>
                <c:pt idx="66">
                  <c:v>5.28E-2</c:v>
                </c:pt>
                <c:pt idx="67">
                  <c:v>5.9699999999999996E-2</c:v>
                </c:pt>
                <c:pt idx="68">
                  <c:v>6.6600000000000006E-2</c:v>
                </c:pt>
                <c:pt idx="69">
                  <c:v>7.3499999999999996E-2</c:v>
                </c:pt>
                <c:pt idx="70">
                  <c:v>8.0600000000000005E-2</c:v>
                </c:pt>
                <c:pt idx="71">
                  <c:v>8.7599999999999997E-2</c:v>
                </c:pt>
                <c:pt idx="72">
                  <c:v>9.4799999999999995E-2</c:v>
                </c:pt>
                <c:pt idx="73">
                  <c:v>0.10200000000000001</c:v>
                </c:pt>
                <c:pt idx="74">
                  <c:v>0.10920000000000001</c:v>
                </c:pt>
                <c:pt idx="75">
                  <c:v>0.11650000000000001</c:v>
                </c:pt>
                <c:pt idx="76">
                  <c:v>0.12390000000000001</c:v>
                </c:pt>
                <c:pt idx="77">
                  <c:v>0.1313</c:v>
                </c:pt>
                <c:pt idx="78">
                  <c:v>0.14630000000000001</c:v>
                </c:pt>
                <c:pt idx="79">
                  <c:v>0.1653</c:v>
                </c:pt>
                <c:pt idx="80">
                  <c:v>0.1845</c:v>
                </c:pt>
                <c:pt idx="81">
                  <c:v>0.2041</c:v>
                </c:pt>
                <c:pt idx="82">
                  <c:v>0.22389999999999999</c:v>
                </c:pt>
                <c:pt idx="83">
                  <c:v>0.24399999999999999</c:v>
                </c:pt>
                <c:pt idx="84">
                  <c:v>0.26429999999999998</c:v>
                </c:pt>
                <c:pt idx="85">
                  <c:v>0.2848</c:v>
                </c:pt>
                <c:pt idx="86">
                  <c:v>0.30559999999999998</c:v>
                </c:pt>
                <c:pt idx="87">
                  <c:v>0.34770000000000001</c:v>
                </c:pt>
                <c:pt idx="88">
                  <c:v>0.3906</c:v>
                </c:pt>
                <c:pt idx="89">
                  <c:v>0.43419999999999997</c:v>
                </c:pt>
                <c:pt idx="90">
                  <c:v>0.47830000000000006</c:v>
                </c:pt>
                <c:pt idx="91">
                  <c:v>0.52290000000000003</c:v>
                </c:pt>
                <c:pt idx="92">
                  <c:v>0.56779999999999997</c:v>
                </c:pt>
                <c:pt idx="93">
                  <c:v>0.65849999999999997</c:v>
                </c:pt>
                <c:pt idx="94">
                  <c:v>0.74960000000000004</c:v>
                </c:pt>
                <c:pt idx="95">
                  <c:v>0.84060000000000001</c:v>
                </c:pt>
                <c:pt idx="96">
                  <c:v>0.93110000000000004</c:v>
                </c:pt>
                <c:pt idx="97" formatCode="0.00">
                  <c:v>1.02</c:v>
                </c:pt>
                <c:pt idx="98" formatCode="0.00">
                  <c:v>1.1100000000000001</c:v>
                </c:pt>
                <c:pt idx="99" formatCode="0.00">
                  <c:v>1.2</c:v>
                </c:pt>
                <c:pt idx="100" formatCode="0.00">
                  <c:v>1.28</c:v>
                </c:pt>
                <c:pt idx="101" formatCode="0.00">
                  <c:v>1.36</c:v>
                </c:pt>
                <c:pt idx="102" formatCode="0.00">
                  <c:v>1.45</c:v>
                </c:pt>
                <c:pt idx="103" formatCode="0.00">
                  <c:v>1.53</c:v>
                </c:pt>
                <c:pt idx="104" formatCode="0.00">
                  <c:v>1.68</c:v>
                </c:pt>
                <c:pt idx="105" formatCode="0.00">
                  <c:v>1.87</c:v>
                </c:pt>
                <c:pt idx="106" formatCode="0.00">
                  <c:v>2.04</c:v>
                </c:pt>
                <c:pt idx="107" formatCode="0.00">
                  <c:v>2.2000000000000002</c:v>
                </c:pt>
                <c:pt idx="108" formatCode="0.00">
                  <c:v>2.36</c:v>
                </c:pt>
                <c:pt idx="109" formatCode="0.00">
                  <c:v>2.5099999999999998</c:v>
                </c:pt>
                <c:pt idx="110" formatCode="0.00">
                  <c:v>2.65</c:v>
                </c:pt>
                <c:pt idx="111" formatCode="0.00">
                  <c:v>2.78</c:v>
                </c:pt>
                <c:pt idx="112" formatCode="0.00">
                  <c:v>2.91</c:v>
                </c:pt>
                <c:pt idx="113" formatCode="0.00">
                  <c:v>3.16</c:v>
                </c:pt>
                <c:pt idx="114" formatCode="0.00">
                  <c:v>3.39</c:v>
                </c:pt>
                <c:pt idx="115" formatCode="0.00">
                  <c:v>3.6</c:v>
                </c:pt>
                <c:pt idx="116" formatCode="0.00">
                  <c:v>3.8</c:v>
                </c:pt>
                <c:pt idx="117" formatCode="0.00">
                  <c:v>4</c:v>
                </c:pt>
                <c:pt idx="118" formatCode="0.00">
                  <c:v>4.18</c:v>
                </c:pt>
                <c:pt idx="119" formatCode="0.00">
                  <c:v>4.5199999999999996</c:v>
                </c:pt>
                <c:pt idx="120" formatCode="0.00">
                  <c:v>4.83</c:v>
                </c:pt>
                <c:pt idx="121" formatCode="0.00">
                  <c:v>5.13</c:v>
                </c:pt>
                <c:pt idx="122" formatCode="0.00">
                  <c:v>5.4</c:v>
                </c:pt>
                <c:pt idx="123" formatCode="0.00">
                  <c:v>5.67</c:v>
                </c:pt>
                <c:pt idx="124" formatCode="0.00">
                  <c:v>5.92</c:v>
                </c:pt>
                <c:pt idx="125" formatCode="0.00">
                  <c:v>6.15</c:v>
                </c:pt>
                <c:pt idx="126" formatCode="0.00">
                  <c:v>6.38</c:v>
                </c:pt>
                <c:pt idx="127" formatCode="0.00">
                  <c:v>6.61</c:v>
                </c:pt>
                <c:pt idx="128" formatCode="0.00">
                  <c:v>6.82</c:v>
                </c:pt>
                <c:pt idx="129" formatCode="0.00">
                  <c:v>7.03</c:v>
                </c:pt>
                <c:pt idx="130" formatCode="0.00">
                  <c:v>7.43</c:v>
                </c:pt>
                <c:pt idx="131" formatCode="0.00">
                  <c:v>7.91</c:v>
                </c:pt>
                <c:pt idx="132" formatCode="0.00">
                  <c:v>8.36</c:v>
                </c:pt>
                <c:pt idx="133" formatCode="0.00">
                  <c:v>8.8000000000000007</c:v>
                </c:pt>
                <c:pt idx="134" formatCode="0.00">
                  <c:v>9.2200000000000006</c:v>
                </c:pt>
                <c:pt idx="135" formatCode="0.00">
                  <c:v>9.6300000000000008</c:v>
                </c:pt>
                <c:pt idx="136" formatCode="0.00">
                  <c:v>10.039999999999999</c:v>
                </c:pt>
                <c:pt idx="137" formatCode="0.00">
                  <c:v>10.43</c:v>
                </c:pt>
                <c:pt idx="138" formatCode="0.00">
                  <c:v>10.81</c:v>
                </c:pt>
                <c:pt idx="139" formatCode="0.00">
                  <c:v>11.56</c:v>
                </c:pt>
                <c:pt idx="140" formatCode="0.00">
                  <c:v>12.29</c:v>
                </c:pt>
                <c:pt idx="141" formatCode="0.00">
                  <c:v>13.01</c:v>
                </c:pt>
                <c:pt idx="142" formatCode="0.00">
                  <c:v>13.71</c:v>
                </c:pt>
                <c:pt idx="143" formatCode="0.00">
                  <c:v>14.41</c:v>
                </c:pt>
                <c:pt idx="144" formatCode="0.00">
                  <c:v>15.1</c:v>
                </c:pt>
                <c:pt idx="145" formatCode="0.00">
                  <c:v>16.46</c:v>
                </c:pt>
                <c:pt idx="146" formatCode="0.00">
                  <c:v>17.809999999999999</c:v>
                </c:pt>
                <c:pt idx="147" formatCode="0.00">
                  <c:v>19.14</c:v>
                </c:pt>
                <c:pt idx="148" formatCode="0.00">
                  <c:v>20.47</c:v>
                </c:pt>
                <c:pt idx="149" formatCode="0.00">
                  <c:v>21.79</c:v>
                </c:pt>
                <c:pt idx="150" formatCode="0.00">
                  <c:v>23.11</c:v>
                </c:pt>
                <c:pt idx="151" formatCode="0.00">
                  <c:v>24.42</c:v>
                </c:pt>
                <c:pt idx="152" formatCode="0.00">
                  <c:v>25.74</c:v>
                </c:pt>
                <c:pt idx="153" formatCode="0.00">
                  <c:v>27.05</c:v>
                </c:pt>
                <c:pt idx="154" formatCode="0.00">
                  <c:v>28.37</c:v>
                </c:pt>
                <c:pt idx="155" formatCode="0.00">
                  <c:v>29.69</c:v>
                </c:pt>
                <c:pt idx="156" formatCode="0.00">
                  <c:v>32.33</c:v>
                </c:pt>
                <c:pt idx="157" formatCode="0.00">
                  <c:v>35.65</c:v>
                </c:pt>
                <c:pt idx="158" formatCode="0.00">
                  <c:v>39.01</c:v>
                </c:pt>
                <c:pt idx="159" formatCode="0.00">
                  <c:v>42.4</c:v>
                </c:pt>
                <c:pt idx="160" formatCode="0.00">
                  <c:v>45.84</c:v>
                </c:pt>
                <c:pt idx="161" formatCode="0.00">
                  <c:v>49.33</c:v>
                </c:pt>
                <c:pt idx="162" formatCode="0.00">
                  <c:v>52.88</c:v>
                </c:pt>
                <c:pt idx="163" formatCode="0.00">
                  <c:v>56.48</c:v>
                </c:pt>
                <c:pt idx="164" formatCode="0.00">
                  <c:v>60.15</c:v>
                </c:pt>
                <c:pt idx="165" formatCode="0.00">
                  <c:v>67.67</c:v>
                </c:pt>
                <c:pt idx="166" formatCode="0.00">
                  <c:v>75.47</c:v>
                </c:pt>
                <c:pt idx="167" formatCode="0.00">
                  <c:v>83.55</c:v>
                </c:pt>
                <c:pt idx="168" formatCode="0.00">
                  <c:v>91.93</c:v>
                </c:pt>
                <c:pt idx="169" formatCode="0.00">
                  <c:v>100.62</c:v>
                </c:pt>
                <c:pt idx="170" formatCode="0.00">
                  <c:v>109.63</c:v>
                </c:pt>
                <c:pt idx="171" formatCode="0.00">
                  <c:v>128.58000000000001</c:v>
                </c:pt>
                <c:pt idx="172" formatCode="0.00">
                  <c:v>148.75</c:v>
                </c:pt>
                <c:pt idx="173" formatCode="0.00">
                  <c:v>170.11</c:v>
                </c:pt>
                <c:pt idx="174" formatCode="0.00">
                  <c:v>192.63</c:v>
                </c:pt>
                <c:pt idx="175" formatCode="0.00">
                  <c:v>216.3</c:v>
                </c:pt>
                <c:pt idx="176" formatCode="0.00">
                  <c:v>241.07</c:v>
                </c:pt>
                <c:pt idx="177" formatCode="0.00">
                  <c:v>266.94</c:v>
                </c:pt>
                <c:pt idx="178" formatCode="0.00">
                  <c:v>293.86</c:v>
                </c:pt>
                <c:pt idx="179" formatCode="0.00">
                  <c:v>321.82</c:v>
                </c:pt>
                <c:pt idx="180" formatCode="0.00">
                  <c:v>350.8</c:v>
                </c:pt>
                <c:pt idx="181" formatCode="0.00">
                  <c:v>380.77</c:v>
                </c:pt>
                <c:pt idx="182" formatCode="0.00">
                  <c:v>443.57</c:v>
                </c:pt>
                <c:pt idx="183" formatCode="0.00">
                  <c:v>527.26</c:v>
                </c:pt>
                <c:pt idx="184" formatCode="0.00">
                  <c:v>616.47</c:v>
                </c:pt>
                <c:pt idx="185" formatCode="0.00">
                  <c:v>710.9</c:v>
                </c:pt>
                <c:pt idx="186" formatCode="0.00">
                  <c:v>810.31</c:v>
                </c:pt>
                <c:pt idx="187" formatCode="0.00">
                  <c:v>914.45</c:v>
                </c:pt>
                <c:pt idx="188" formatCode="0.0">
                  <c:v>1020</c:v>
                </c:pt>
                <c:pt idx="189" formatCode="0.0">
                  <c:v>1140</c:v>
                </c:pt>
                <c:pt idx="190" formatCode="0.0">
                  <c:v>1250</c:v>
                </c:pt>
                <c:pt idx="191" formatCode="0.0">
                  <c:v>1500</c:v>
                </c:pt>
                <c:pt idx="192" formatCode="0.0">
                  <c:v>1760</c:v>
                </c:pt>
                <c:pt idx="193" formatCode="0.0">
                  <c:v>2029.9999999999998</c:v>
                </c:pt>
                <c:pt idx="194" formatCode="0.0">
                  <c:v>2320</c:v>
                </c:pt>
                <c:pt idx="195" formatCode="0.0">
                  <c:v>2610</c:v>
                </c:pt>
                <c:pt idx="196" formatCode="0.0">
                  <c:v>2920</c:v>
                </c:pt>
                <c:pt idx="197" formatCode="0.0">
                  <c:v>3560</c:v>
                </c:pt>
                <c:pt idx="198" formatCode="0.0">
                  <c:v>4240</c:v>
                </c:pt>
                <c:pt idx="199" formatCode="0.0">
                  <c:v>4940</c:v>
                </c:pt>
                <c:pt idx="200" formatCode="0.0">
                  <c:v>5670</c:v>
                </c:pt>
                <c:pt idx="201" formatCode="0.0">
                  <c:v>6420</c:v>
                </c:pt>
                <c:pt idx="202" formatCode="0.0">
                  <c:v>7180</c:v>
                </c:pt>
                <c:pt idx="203" formatCode="0.0">
                  <c:v>7970</c:v>
                </c:pt>
                <c:pt idx="204" formatCode="0.0">
                  <c:v>8760</c:v>
                </c:pt>
                <c:pt idx="205" formatCode="0.0">
                  <c:v>9570</c:v>
                </c:pt>
                <c:pt idx="206" formatCode="0.0">
                  <c:v>10390</c:v>
                </c:pt>
                <c:pt idx="207" formatCode="0.0">
                  <c:v>11210</c:v>
                </c:pt>
                <c:pt idx="208" formatCode="0.0">
                  <c:v>11300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FE0B-433D-97E3-BE2DD9338C24}"/>
            </c:ext>
          </c:extLst>
        </c:ser>
        <c:ser>
          <c:idx val="1"/>
          <c:order val="1"/>
          <c:tx>
            <c:v>Stragg. Long</c:v>
          </c:tx>
          <c:spPr>
            <a:ln>
              <a:solidFill>
                <a:srgbClr val="0000FF"/>
              </a:solidFill>
            </a:ln>
          </c:spPr>
          <c:marker>
            <c:symbol val="none"/>
          </c:marker>
          <c:xVal>
            <c:numRef>
              <c:f>srim181Ta_Au!$D$20:$D$228</c:f>
              <c:numCache>
                <c:formatCode>0.00000</c:formatCode>
                <c:ptCount val="209"/>
                <c:pt idx="0">
                  <c:v>1.1049723756906078E-5</c:v>
                </c:pt>
                <c:pt idx="1">
                  <c:v>1.2430939226519336E-5</c:v>
                </c:pt>
                <c:pt idx="2">
                  <c:v>1.3812154696132597E-5</c:v>
                </c:pt>
                <c:pt idx="3">
                  <c:v>1.5193370165745856E-5</c:v>
                </c:pt>
                <c:pt idx="4">
                  <c:v>1.6574585635359117E-5</c:v>
                </c:pt>
                <c:pt idx="5">
                  <c:v>1.7955801104972374E-5</c:v>
                </c:pt>
                <c:pt idx="6">
                  <c:v>1.9337016574585635E-5</c:v>
                </c:pt>
                <c:pt idx="7">
                  <c:v>2.0718232044198896E-5</c:v>
                </c:pt>
                <c:pt idx="8">
                  <c:v>2.2099447513812157E-5</c:v>
                </c:pt>
                <c:pt idx="9">
                  <c:v>2.4861878453038672E-5</c:v>
                </c:pt>
                <c:pt idx="10">
                  <c:v>2.7624309392265193E-5</c:v>
                </c:pt>
                <c:pt idx="11">
                  <c:v>3.0386740331491712E-5</c:v>
                </c:pt>
                <c:pt idx="12">
                  <c:v>3.3149171270718233E-5</c:v>
                </c:pt>
                <c:pt idx="13">
                  <c:v>3.5911602209944748E-5</c:v>
                </c:pt>
                <c:pt idx="14">
                  <c:v>3.867403314917127E-5</c:v>
                </c:pt>
                <c:pt idx="15">
                  <c:v>4.4198895027624314E-5</c:v>
                </c:pt>
                <c:pt idx="16">
                  <c:v>4.9723756906077343E-5</c:v>
                </c:pt>
                <c:pt idx="17">
                  <c:v>5.5248618784530387E-5</c:v>
                </c:pt>
                <c:pt idx="18">
                  <c:v>6.0773480662983424E-5</c:v>
                </c:pt>
                <c:pt idx="19">
                  <c:v>6.6298342541436467E-5</c:v>
                </c:pt>
                <c:pt idx="20">
                  <c:v>7.1823204419889497E-5</c:v>
                </c:pt>
                <c:pt idx="21">
                  <c:v>7.734806629834254E-5</c:v>
                </c:pt>
                <c:pt idx="22">
                  <c:v>8.2872928176795584E-5</c:v>
                </c:pt>
                <c:pt idx="23">
                  <c:v>8.8397790055248627E-5</c:v>
                </c:pt>
                <c:pt idx="24">
                  <c:v>9.3922651933701671E-5</c:v>
                </c:pt>
                <c:pt idx="25">
                  <c:v>9.9447513812154687E-5</c:v>
                </c:pt>
                <c:pt idx="26">
                  <c:v>1.1049723756906077E-4</c:v>
                </c:pt>
                <c:pt idx="27">
                  <c:v>1.2430939226519336E-4</c:v>
                </c:pt>
                <c:pt idx="28">
                  <c:v>1.3812154696132598E-4</c:v>
                </c:pt>
                <c:pt idx="29">
                  <c:v>1.5193370165745857E-4</c:v>
                </c:pt>
                <c:pt idx="30">
                  <c:v>1.6574585635359117E-4</c:v>
                </c:pt>
                <c:pt idx="31">
                  <c:v>1.7955801104972376E-4</c:v>
                </c:pt>
                <c:pt idx="32">
                  <c:v>1.9337016574585638E-4</c:v>
                </c:pt>
                <c:pt idx="33">
                  <c:v>2.0718232044198895E-4</c:v>
                </c:pt>
                <c:pt idx="34">
                  <c:v>2.2099447513812155E-4</c:v>
                </c:pt>
                <c:pt idx="35">
                  <c:v>2.4861878453038671E-4</c:v>
                </c:pt>
                <c:pt idx="36">
                  <c:v>2.7624309392265195E-4</c:v>
                </c:pt>
                <c:pt idx="37">
                  <c:v>3.0386740331491714E-4</c:v>
                </c:pt>
                <c:pt idx="38">
                  <c:v>3.3149171270718233E-4</c:v>
                </c:pt>
                <c:pt idx="39">
                  <c:v>3.5911602209944752E-4</c:v>
                </c:pt>
                <c:pt idx="40">
                  <c:v>3.8674033149171277E-4</c:v>
                </c:pt>
                <c:pt idx="41">
                  <c:v>4.419889502762431E-4</c:v>
                </c:pt>
                <c:pt idx="42">
                  <c:v>4.9723756906077342E-4</c:v>
                </c:pt>
                <c:pt idx="43">
                  <c:v>5.5248618784530391E-4</c:v>
                </c:pt>
                <c:pt idx="44">
                  <c:v>6.0773480662983429E-4</c:v>
                </c:pt>
                <c:pt idx="45">
                  <c:v>6.6298342541436467E-4</c:v>
                </c:pt>
                <c:pt idx="46">
                  <c:v>7.1823204419889505E-4</c:v>
                </c:pt>
                <c:pt idx="47">
                  <c:v>7.7348066298342554E-4</c:v>
                </c:pt>
                <c:pt idx="48">
                  <c:v>8.2872928176795581E-4</c:v>
                </c:pt>
                <c:pt idx="49">
                  <c:v>8.8397790055248619E-4</c:v>
                </c:pt>
                <c:pt idx="50">
                  <c:v>9.3922651933701668E-4</c:v>
                </c:pt>
                <c:pt idx="51">
                  <c:v>9.9447513812154684E-4</c:v>
                </c:pt>
                <c:pt idx="52">
                  <c:v>1.1049723756906078E-3</c:v>
                </c:pt>
                <c:pt idx="53">
                  <c:v>1.2430939226519338E-3</c:v>
                </c:pt>
                <c:pt idx="54">
                  <c:v>1.3812154696132596E-3</c:v>
                </c:pt>
                <c:pt idx="55">
                  <c:v>1.5193370165745858E-3</c:v>
                </c:pt>
                <c:pt idx="56">
                  <c:v>1.6574585635359116E-3</c:v>
                </c:pt>
                <c:pt idx="57">
                  <c:v>1.7955801104972376E-3</c:v>
                </c:pt>
                <c:pt idx="58">
                  <c:v>1.9337016574585634E-3</c:v>
                </c:pt>
                <c:pt idx="59">
                  <c:v>2.0718232044198894E-3</c:v>
                </c:pt>
                <c:pt idx="60">
                  <c:v>2.2099447513812156E-3</c:v>
                </c:pt>
                <c:pt idx="61">
                  <c:v>2.4861878453038676E-3</c:v>
                </c:pt>
                <c:pt idx="62">
                  <c:v>2.7624309392265192E-3</c:v>
                </c:pt>
                <c:pt idx="63">
                  <c:v>3.0386740331491717E-3</c:v>
                </c:pt>
                <c:pt idx="64">
                  <c:v>3.3149171270718232E-3</c:v>
                </c:pt>
                <c:pt idx="65">
                  <c:v>3.5911602209944752E-3</c:v>
                </c:pt>
                <c:pt idx="66">
                  <c:v>3.8674033149171268E-3</c:v>
                </c:pt>
                <c:pt idx="67">
                  <c:v>4.4198895027624313E-3</c:v>
                </c:pt>
                <c:pt idx="68">
                  <c:v>4.9723756906077353E-3</c:v>
                </c:pt>
                <c:pt idx="69" formatCode="0.000">
                  <c:v>5.5248618784530384E-3</c:v>
                </c:pt>
                <c:pt idx="70" formatCode="0.000">
                  <c:v>6.0773480662983433E-3</c:v>
                </c:pt>
                <c:pt idx="71" formatCode="0.000">
                  <c:v>6.6298342541436465E-3</c:v>
                </c:pt>
                <c:pt idx="72" formatCode="0.000">
                  <c:v>7.1823204419889505E-3</c:v>
                </c:pt>
                <c:pt idx="73" formatCode="0.000">
                  <c:v>7.7348066298342536E-3</c:v>
                </c:pt>
                <c:pt idx="74" formatCode="0.000">
                  <c:v>8.2872928176795577E-3</c:v>
                </c:pt>
                <c:pt idx="75" formatCode="0.000">
                  <c:v>8.8397790055248626E-3</c:v>
                </c:pt>
                <c:pt idx="76" formatCode="0.000">
                  <c:v>9.3922651933701657E-3</c:v>
                </c:pt>
                <c:pt idx="77" formatCode="0.000">
                  <c:v>9.9447513812154706E-3</c:v>
                </c:pt>
                <c:pt idx="78" formatCode="0.000">
                  <c:v>1.1049723756906077E-2</c:v>
                </c:pt>
                <c:pt idx="79" formatCode="0.000">
                  <c:v>1.2430939226519336E-2</c:v>
                </c:pt>
                <c:pt idx="80" formatCode="0.000">
                  <c:v>1.3812154696132596E-2</c:v>
                </c:pt>
                <c:pt idx="81" formatCode="0.000">
                  <c:v>1.5193370165745856E-2</c:v>
                </c:pt>
                <c:pt idx="82" formatCode="0.000">
                  <c:v>1.6574585635359115E-2</c:v>
                </c:pt>
                <c:pt idx="83" formatCode="0.000">
                  <c:v>1.7955801104972375E-2</c:v>
                </c:pt>
                <c:pt idx="84" formatCode="0.000">
                  <c:v>1.9337016574585635E-2</c:v>
                </c:pt>
                <c:pt idx="85" formatCode="0.000">
                  <c:v>2.0718232044198894E-2</c:v>
                </c:pt>
                <c:pt idx="86" formatCode="0.000">
                  <c:v>2.2099447513812154E-2</c:v>
                </c:pt>
                <c:pt idx="87" formatCode="0.000">
                  <c:v>2.4861878453038673E-2</c:v>
                </c:pt>
                <c:pt idx="88" formatCode="0.000">
                  <c:v>2.7624309392265192E-2</c:v>
                </c:pt>
                <c:pt idx="89" formatCode="0.000">
                  <c:v>3.0386740331491711E-2</c:v>
                </c:pt>
                <c:pt idx="90" formatCode="0.000">
                  <c:v>3.3149171270718231E-2</c:v>
                </c:pt>
                <c:pt idx="91" formatCode="0.000">
                  <c:v>3.591160220994475E-2</c:v>
                </c:pt>
                <c:pt idx="92" formatCode="0.000">
                  <c:v>3.8674033149171269E-2</c:v>
                </c:pt>
                <c:pt idx="93" formatCode="0.000">
                  <c:v>4.4198895027624308E-2</c:v>
                </c:pt>
                <c:pt idx="94" formatCode="0.000">
                  <c:v>4.9723756906077346E-2</c:v>
                </c:pt>
                <c:pt idx="95" formatCode="0.000">
                  <c:v>5.5248618784530384E-2</c:v>
                </c:pt>
                <c:pt idx="96" formatCode="0.000">
                  <c:v>6.0773480662983423E-2</c:v>
                </c:pt>
                <c:pt idx="97" formatCode="0.000">
                  <c:v>6.6298342541436461E-2</c:v>
                </c:pt>
                <c:pt idx="98" formatCode="0.000">
                  <c:v>7.18232044198895E-2</c:v>
                </c:pt>
                <c:pt idx="99" formatCode="0.000">
                  <c:v>7.7348066298342538E-2</c:v>
                </c:pt>
                <c:pt idx="100" formatCode="0.000">
                  <c:v>8.2872928176795577E-2</c:v>
                </c:pt>
                <c:pt idx="101" formatCode="0.000">
                  <c:v>8.8397790055248615E-2</c:v>
                </c:pt>
                <c:pt idx="102" formatCode="0.000">
                  <c:v>9.3922651933701654E-2</c:v>
                </c:pt>
                <c:pt idx="103" formatCode="0.000">
                  <c:v>9.9447513812154692E-2</c:v>
                </c:pt>
                <c:pt idx="104" formatCode="0.000">
                  <c:v>0.11049723756906077</c:v>
                </c:pt>
                <c:pt idx="105" formatCode="0.000">
                  <c:v>0.12430939226519337</c:v>
                </c:pt>
                <c:pt idx="106" formatCode="0.000">
                  <c:v>0.13812154696132597</c:v>
                </c:pt>
                <c:pt idx="107" formatCode="0.000">
                  <c:v>0.15193370165745856</c:v>
                </c:pt>
                <c:pt idx="108" formatCode="0.000">
                  <c:v>0.16574585635359115</c:v>
                </c:pt>
                <c:pt idx="109" formatCode="0.000">
                  <c:v>0.17955801104972377</c:v>
                </c:pt>
                <c:pt idx="110" formatCode="0.000">
                  <c:v>0.19337016574585636</c:v>
                </c:pt>
                <c:pt idx="111" formatCode="0.000">
                  <c:v>0.20718232044198895</c:v>
                </c:pt>
                <c:pt idx="112" formatCode="0.000">
                  <c:v>0.22099447513812154</c:v>
                </c:pt>
                <c:pt idx="113" formatCode="0.000">
                  <c:v>0.24861878453038674</c:v>
                </c:pt>
                <c:pt idx="114" formatCode="0.000">
                  <c:v>0.27624309392265195</c:v>
                </c:pt>
                <c:pt idx="115" formatCode="0.000">
                  <c:v>0.30386740331491713</c:v>
                </c:pt>
                <c:pt idx="116" formatCode="0.000">
                  <c:v>0.33149171270718231</c:v>
                </c:pt>
                <c:pt idx="117" formatCode="0.000">
                  <c:v>0.35911602209944754</c:v>
                </c:pt>
                <c:pt idx="118" formatCode="0.000">
                  <c:v>0.38674033149171272</c:v>
                </c:pt>
                <c:pt idx="119" formatCode="0.000">
                  <c:v>0.44198895027624308</c:v>
                </c:pt>
                <c:pt idx="120" formatCode="0.000">
                  <c:v>0.49723756906077349</c:v>
                </c:pt>
                <c:pt idx="121" formatCode="0.000">
                  <c:v>0.5524861878453039</c:v>
                </c:pt>
                <c:pt idx="122" formatCode="0.000">
                  <c:v>0.60773480662983426</c:v>
                </c:pt>
                <c:pt idx="123" formatCode="0.000">
                  <c:v>0.66298342541436461</c:v>
                </c:pt>
                <c:pt idx="124" formatCode="0.000">
                  <c:v>0.71823204419889508</c:v>
                </c:pt>
                <c:pt idx="125" formatCode="0.000">
                  <c:v>0.77348066298342544</c:v>
                </c:pt>
                <c:pt idx="126" formatCode="0.000">
                  <c:v>0.82872928176795579</c:v>
                </c:pt>
                <c:pt idx="127" formatCode="0.000">
                  <c:v>0.88397790055248615</c:v>
                </c:pt>
                <c:pt idx="128" formatCode="0.000">
                  <c:v>0.93922651933701662</c:v>
                </c:pt>
                <c:pt idx="129" formatCode="0.000">
                  <c:v>0.99447513812154698</c:v>
                </c:pt>
                <c:pt idx="130" formatCode="0.000">
                  <c:v>1.1049723756906078</c:v>
                </c:pt>
                <c:pt idx="131" formatCode="0.000">
                  <c:v>1.2430939226519337</c:v>
                </c:pt>
                <c:pt idx="132" formatCode="0.000">
                  <c:v>1.3812154696132597</c:v>
                </c:pt>
                <c:pt idx="133" formatCode="0.000">
                  <c:v>1.5193370165745856</c:v>
                </c:pt>
                <c:pt idx="134" formatCode="0.000">
                  <c:v>1.6574585635359116</c:v>
                </c:pt>
                <c:pt idx="135" formatCode="0.000">
                  <c:v>1.7955801104972375</c:v>
                </c:pt>
                <c:pt idx="136" formatCode="0.000">
                  <c:v>1.9337016574585635</c:v>
                </c:pt>
                <c:pt idx="137" formatCode="0.000">
                  <c:v>2.0718232044198897</c:v>
                </c:pt>
                <c:pt idx="138" formatCode="0.000">
                  <c:v>2.2099447513812156</c:v>
                </c:pt>
                <c:pt idx="139" formatCode="0.000">
                  <c:v>2.4861878453038675</c:v>
                </c:pt>
                <c:pt idx="140" formatCode="0.000">
                  <c:v>2.7624309392265194</c:v>
                </c:pt>
                <c:pt idx="141" formatCode="0.000">
                  <c:v>3.0386740331491713</c:v>
                </c:pt>
                <c:pt idx="142" formatCode="0.000">
                  <c:v>3.3149171270718232</c:v>
                </c:pt>
                <c:pt idx="143" formatCode="0.000">
                  <c:v>3.5911602209944751</c:v>
                </c:pt>
                <c:pt idx="144" formatCode="0.000">
                  <c:v>3.867403314917127</c:v>
                </c:pt>
                <c:pt idx="145" formatCode="0.000">
                  <c:v>4.4198895027624312</c:v>
                </c:pt>
                <c:pt idx="146" formatCode="0.000">
                  <c:v>4.972375690607735</c:v>
                </c:pt>
                <c:pt idx="147" formatCode="0.000">
                  <c:v>5.5248618784530388</c:v>
                </c:pt>
                <c:pt idx="148" formatCode="0.000">
                  <c:v>6.0773480662983426</c:v>
                </c:pt>
                <c:pt idx="149" formatCode="0.000">
                  <c:v>6.6298342541436464</c:v>
                </c:pt>
                <c:pt idx="150" formatCode="0.000">
                  <c:v>7.1823204419889501</c:v>
                </c:pt>
                <c:pt idx="151" formatCode="0.000">
                  <c:v>7.7348066298342539</c:v>
                </c:pt>
                <c:pt idx="152" formatCode="0.000">
                  <c:v>8.2872928176795586</c:v>
                </c:pt>
                <c:pt idx="153" formatCode="0.000">
                  <c:v>8.8397790055248624</c:v>
                </c:pt>
                <c:pt idx="154" formatCode="0.000">
                  <c:v>9.3922651933701662</c:v>
                </c:pt>
                <c:pt idx="155" formatCode="0.000">
                  <c:v>9.94475138121547</c:v>
                </c:pt>
                <c:pt idx="156" formatCode="0.000">
                  <c:v>11.049723756906078</c:v>
                </c:pt>
                <c:pt idx="157" formatCode="0.000">
                  <c:v>12.430939226519337</c:v>
                </c:pt>
                <c:pt idx="158" formatCode="0.000">
                  <c:v>13.812154696132596</c:v>
                </c:pt>
                <c:pt idx="159" formatCode="0.000">
                  <c:v>15.193370165745856</c:v>
                </c:pt>
                <c:pt idx="160" formatCode="0.000">
                  <c:v>16.574585635359117</c:v>
                </c:pt>
                <c:pt idx="161" formatCode="0.000">
                  <c:v>17.955801104972377</c:v>
                </c:pt>
                <c:pt idx="162" formatCode="0.000">
                  <c:v>19.337016574585636</c:v>
                </c:pt>
                <c:pt idx="163" formatCode="0.000">
                  <c:v>20.718232044198896</c:v>
                </c:pt>
                <c:pt idx="164" formatCode="0.000">
                  <c:v>22.099447513812155</c:v>
                </c:pt>
                <c:pt idx="165" formatCode="0.000">
                  <c:v>24.861878453038674</c:v>
                </c:pt>
                <c:pt idx="166" formatCode="0.000">
                  <c:v>27.624309392265193</c:v>
                </c:pt>
                <c:pt idx="167" formatCode="0.000">
                  <c:v>30.386740331491712</c:v>
                </c:pt>
                <c:pt idx="168" formatCode="0.000">
                  <c:v>33.149171270718234</c:v>
                </c:pt>
                <c:pt idx="169" formatCode="0.000">
                  <c:v>35.911602209944753</c:v>
                </c:pt>
                <c:pt idx="170" formatCode="0.000">
                  <c:v>38.674033149171272</c:v>
                </c:pt>
                <c:pt idx="171" formatCode="0.000">
                  <c:v>44.19889502762431</c:v>
                </c:pt>
                <c:pt idx="172" formatCode="0.000">
                  <c:v>49.723756906077348</c:v>
                </c:pt>
                <c:pt idx="173" formatCode="0.000">
                  <c:v>55.248618784530386</c:v>
                </c:pt>
                <c:pt idx="174" formatCode="0.000">
                  <c:v>60.773480662983424</c:v>
                </c:pt>
                <c:pt idx="175" formatCode="0.000">
                  <c:v>66.298342541436469</c:v>
                </c:pt>
                <c:pt idx="176" formatCode="0.000">
                  <c:v>71.823204419889507</c:v>
                </c:pt>
                <c:pt idx="177" formatCode="0.000">
                  <c:v>77.348066298342545</c:v>
                </c:pt>
                <c:pt idx="178" formatCode="0.000">
                  <c:v>82.872928176795583</c:v>
                </c:pt>
                <c:pt idx="179" formatCode="0.000">
                  <c:v>88.39779005524862</c:v>
                </c:pt>
                <c:pt idx="180" formatCode="0.000">
                  <c:v>93.922651933701658</c:v>
                </c:pt>
                <c:pt idx="181" formatCode="0.000">
                  <c:v>99.447513812154696</c:v>
                </c:pt>
                <c:pt idx="182" formatCode="0.000">
                  <c:v>110.49723756906077</c:v>
                </c:pt>
                <c:pt idx="183" formatCode="0.000">
                  <c:v>124.30939226519337</c:v>
                </c:pt>
                <c:pt idx="184" formatCode="0.000">
                  <c:v>138.12154696132598</c:v>
                </c:pt>
                <c:pt idx="185" formatCode="0.000">
                  <c:v>151.93370165745856</c:v>
                </c:pt>
                <c:pt idx="186" formatCode="0.000">
                  <c:v>165.74585635359117</c:v>
                </c:pt>
                <c:pt idx="187" formatCode="0.000">
                  <c:v>179.55801104972375</c:v>
                </c:pt>
                <c:pt idx="188" formatCode="0.000">
                  <c:v>193.37016574585635</c:v>
                </c:pt>
                <c:pt idx="189" formatCode="0.000">
                  <c:v>207.18232044198896</c:v>
                </c:pt>
                <c:pt idx="190" formatCode="0.000">
                  <c:v>220.99447513812154</c:v>
                </c:pt>
                <c:pt idx="191" formatCode="0.000">
                  <c:v>248.61878453038673</c:v>
                </c:pt>
                <c:pt idx="192" formatCode="0.000">
                  <c:v>276.24309392265195</c:v>
                </c:pt>
                <c:pt idx="193" formatCode="0.000">
                  <c:v>303.86740331491711</c:v>
                </c:pt>
                <c:pt idx="194" formatCode="0.000">
                  <c:v>331.49171270718233</c:v>
                </c:pt>
                <c:pt idx="195" formatCode="0.000">
                  <c:v>359.11602209944749</c:v>
                </c:pt>
                <c:pt idx="196" formatCode="0.000">
                  <c:v>386.74033149171271</c:v>
                </c:pt>
                <c:pt idx="197" formatCode="0.000">
                  <c:v>441.98895027624309</c:v>
                </c:pt>
                <c:pt idx="198" formatCode="0.000">
                  <c:v>497.23756906077347</c:v>
                </c:pt>
                <c:pt idx="199" formatCode="0.000">
                  <c:v>552.4861878453039</c:v>
                </c:pt>
                <c:pt idx="200" formatCode="0.000">
                  <c:v>607.73480662983422</c:v>
                </c:pt>
                <c:pt idx="201" formatCode="0.000">
                  <c:v>662.98342541436466</c:v>
                </c:pt>
                <c:pt idx="202" formatCode="0.000">
                  <c:v>718.23204419889498</c:v>
                </c:pt>
                <c:pt idx="203" formatCode="0.000">
                  <c:v>773.48066298342542</c:v>
                </c:pt>
                <c:pt idx="204" formatCode="0.000">
                  <c:v>828.72928176795585</c:v>
                </c:pt>
                <c:pt idx="205" formatCode="0.000">
                  <c:v>883.97790055248618</c:v>
                </c:pt>
                <c:pt idx="206" formatCode="0.000">
                  <c:v>939.22651933701661</c:v>
                </c:pt>
                <c:pt idx="207" formatCode="0.000">
                  <c:v>994.47513812154693</c:v>
                </c:pt>
                <c:pt idx="208" formatCode="0.000">
                  <c:v>1000</c:v>
                </c:pt>
              </c:numCache>
            </c:numRef>
          </c:xVal>
          <c:yVal>
            <c:numRef>
              <c:f>srim181Ta_Au!$M$20:$M$228</c:f>
              <c:numCache>
                <c:formatCode>0.000</c:formatCode>
                <c:ptCount val="209"/>
                <c:pt idx="0">
                  <c:v>1.0999999999999998E-3</c:v>
                </c:pt>
                <c:pt idx="1">
                  <c:v>1.0999999999999998E-3</c:v>
                </c:pt>
                <c:pt idx="2">
                  <c:v>1.2000000000000001E-3</c:v>
                </c:pt>
                <c:pt idx="3">
                  <c:v>1.2000000000000001E-3</c:v>
                </c:pt>
                <c:pt idx="4">
                  <c:v>1.2999999999999999E-3</c:v>
                </c:pt>
                <c:pt idx="5">
                  <c:v>1.2999999999999999E-3</c:v>
                </c:pt>
                <c:pt idx="6">
                  <c:v>1.4E-3</c:v>
                </c:pt>
                <c:pt idx="7">
                  <c:v>1.4E-3</c:v>
                </c:pt>
                <c:pt idx="8">
                  <c:v>1.4E-3</c:v>
                </c:pt>
                <c:pt idx="9">
                  <c:v>1.5E-3</c:v>
                </c:pt>
                <c:pt idx="10">
                  <c:v>1.6000000000000001E-3</c:v>
                </c:pt>
                <c:pt idx="11">
                  <c:v>1.7000000000000001E-3</c:v>
                </c:pt>
                <c:pt idx="12">
                  <c:v>1.7000000000000001E-3</c:v>
                </c:pt>
                <c:pt idx="13">
                  <c:v>1.8E-3</c:v>
                </c:pt>
                <c:pt idx="14">
                  <c:v>1.8E-3</c:v>
                </c:pt>
                <c:pt idx="15">
                  <c:v>2E-3</c:v>
                </c:pt>
                <c:pt idx="16">
                  <c:v>2.1000000000000003E-3</c:v>
                </c:pt>
                <c:pt idx="17">
                  <c:v>2.1999999999999997E-3</c:v>
                </c:pt>
                <c:pt idx="18">
                  <c:v>2.3E-3</c:v>
                </c:pt>
                <c:pt idx="19">
                  <c:v>2.4000000000000002E-3</c:v>
                </c:pt>
                <c:pt idx="20">
                  <c:v>2.5000000000000001E-3</c:v>
                </c:pt>
                <c:pt idx="21">
                  <c:v>2.5000000000000001E-3</c:v>
                </c:pt>
                <c:pt idx="22">
                  <c:v>2.5999999999999999E-3</c:v>
                </c:pt>
                <c:pt idx="23">
                  <c:v>2.7000000000000001E-3</c:v>
                </c:pt>
                <c:pt idx="24">
                  <c:v>2.8E-3</c:v>
                </c:pt>
                <c:pt idx="25">
                  <c:v>2.9000000000000002E-3</c:v>
                </c:pt>
                <c:pt idx="26">
                  <c:v>3.0000000000000001E-3</c:v>
                </c:pt>
                <c:pt idx="27">
                  <c:v>3.2000000000000002E-3</c:v>
                </c:pt>
                <c:pt idx="28">
                  <c:v>3.4000000000000002E-3</c:v>
                </c:pt>
                <c:pt idx="29">
                  <c:v>3.5000000000000005E-3</c:v>
                </c:pt>
                <c:pt idx="30">
                  <c:v>3.6999999999999997E-3</c:v>
                </c:pt>
                <c:pt idx="31">
                  <c:v>3.8E-3</c:v>
                </c:pt>
                <c:pt idx="32">
                  <c:v>4.0000000000000001E-3</c:v>
                </c:pt>
                <c:pt idx="33">
                  <c:v>4.1000000000000003E-3</c:v>
                </c:pt>
                <c:pt idx="34">
                  <c:v>4.3E-3</c:v>
                </c:pt>
                <c:pt idx="35">
                  <c:v>4.4999999999999997E-3</c:v>
                </c:pt>
                <c:pt idx="36">
                  <c:v>4.8000000000000004E-3</c:v>
                </c:pt>
                <c:pt idx="37">
                  <c:v>5.0999999999999995E-3</c:v>
                </c:pt>
                <c:pt idx="38">
                  <c:v>5.3E-3</c:v>
                </c:pt>
                <c:pt idx="39">
                  <c:v>5.5999999999999999E-3</c:v>
                </c:pt>
                <c:pt idx="40">
                  <c:v>5.8000000000000005E-3</c:v>
                </c:pt>
                <c:pt idx="41">
                  <c:v>6.3E-3</c:v>
                </c:pt>
                <c:pt idx="42">
                  <c:v>6.7000000000000002E-3</c:v>
                </c:pt>
                <c:pt idx="43">
                  <c:v>7.0999999999999995E-3</c:v>
                </c:pt>
                <c:pt idx="44">
                  <c:v>7.6E-3</c:v>
                </c:pt>
                <c:pt idx="45">
                  <c:v>8.0000000000000002E-3</c:v>
                </c:pt>
                <c:pt idx="46">
                  <c:v>8.4000000000000012E-3</c:v>
                </c:pt>
                <c:pt idx="47">
                  <c:v>8.7999999999999988E-3</c:v>
                </c:pt>
                <c:pt idx="48">
                  <c:v>9.1999999999999998E-3</c:v>
                </c:pt>
                <c:pt idx="49">
                  <c:v>9.6000000000000009E-3</c:v>
                </c:pt>
                <c:pt idx="50">
                  <c:v>9.9000000000000008E-3</c:v>
                </c:pt>
                <c:pt idx="51">
                  <c:v>1.03E-2</c:v>
                </c:pt>
                <c:pt idx="52">
                  <c:v>1.11E-2</c:v>
                </c:pt>
                <c:pt idx="53">
                  <c:v>1.2E-2</c:v>
                </c:pt>
                <c:pt idx="54">
                  <c:v>1.29E-2</c:v>
                </c:pt>
                <c:pt idx="55">
                  <c:v>1.37E-2</c:v>
                </c:pt>
                <c:pt idx="56">
                  <c:v>1.4599999999999998E-2</c:v>
                </c:pt>
                <c:pt idx="57">
                  <c:v>1.55E-2</c:v>
                </c:pt>
                <c:pt idx="58">
                  <c:v>1.6300000000000002E-2</c:v>
                </c:pt>
                <c:pt idx="59">
                  <c:v>1.72E-2</c:v>
                </c:pt>
                <c:pt idx="60">
                  <c:v>1.7999999999999999E-2</c:v>
                </c:pt>
                <c:pt idx="61">
                  <c:v>1.9599999999999999E-2</c:v>
                </c:pt>
                <c:pt idx="62">
                  <c:v>2.12E-2</c:v>
                </c:pt>
                <c:pt idx="63">
                  <c:v>2.2800000000000001E-2</c:v>
                </c:pt>
                <c:pt idx="64">
                  <c:v>2.4399999999999998E-2</c:v>
                </c:pt>
                <c:pt idx="65">
                  <c:v>2.6000000000000002E-2</c:v>
                </c:pt>
                <c:pt idx="66">
                  <c:v>2.7600000000000003E-2</c:v>
                </c:pt>
                <c:pt idx="67">
                  <c:v>3.0800000000000001E-2</c:v>
                </c:pt>
                <c:pt idx="68">
                  <c:v>3.39E-2</c:v>
                </c:pt>
                <c:pt idx="69">
                  <c:v>3.7100000000000001E-2</c:v>
                </c:pt>
                <c:pt idx="70">
                  <c:v>4.02E-2</c:v>
                </c:pt>
                <c:pt idx="71">
                  <c:v>4.3299999999999998E-2</c:v>
                </c:pt>
                <c:pt idx="72">
                  <c:v>4.6400000000000004E-2</c:v>
                </c:pt>
                <c:pt idx="73">
                  <c:v>4.9500000000000002E-2</c:v>
                </c:pt>
                <c:pt idx="74">
                  <c:v>5.2600000000000001E-2</c:v>
                </c:pt>
                <c:pt idx="75">
                  <c:v>5.5600000000000004E-2</c:v>
                </c:pt>
                <c:pt idx="76">
                  <c:v>5.8699999999999995E-2</c:v>
                </c:pt>
                <c:pt idx="77">
                  <c:v>6.1699999999999998E-2</c:v>
                </c:pt>
                <c:pt idx="78">
                  <c:v>6.7799999999999999E-2</c:v>
                </c:pt>
                <c:pt idx="79">
                  <c:v>7.5200000000000003E-2</c:v>
                </c:pt>
                <c:pt idx="80">
                  <c:v>8.2699999999999996E-2</c:v>
                </c:pt>
                <c:pt idx="81">
                  <c:v>9.01E-2</c:v>
                </c:pt>
                <c:pt idx="82">
                  <c:v>9.74E-2</c:v>
                </c:pt>
                <c:pt idx="83">
                  <c:v>0.10469999999999999</c:v>
                </c:pt>
                <c:pt idx="84">
                  <c:v>0.1119</c:v>
                </c:pt>
                <c:pt idx="85">
                  <c:v>0.11910000000000001</c:v>
                </c:pt>
                <c:pt idx="86">
                  <c:v>0.12620000000000001</c:v>
                </c:pt>
                <c:pt idx="87">
                  <c:v>0.14030000000000001</c:v>
                </c:pt>
                <c:pt idx="88">
                  <c:v>0.1542</c:v>
                </c:pt>
                <c:pt idx="89">
                  <c:v>0.16789999999999999</c:v>
                </c:pt>
                <c:pt idx="90">
                  <c:v>0.18140000000000001</c:v>
                </c:pt>
                <c:pt idx="91">
                  <c:v>0.1946</c:v>
                </c:pt>
                <c:pt idx="92">
                  <c:v>0.20760000000000001</c:v>
                </c:pt>
                <c:pt idx="93">
                  <c:v>0.23279999999999998</c:v>
                </c:pt>
                <c:pt idx="94">
                  <c:v>0.25680000000000003</c:v>
                </c:pt>
                <c:pt idx="95">
                  <c:v>0.2797</c:v>
                </c:pt>
                <c:pt idx="96">
                  <c:v>0.3014</c:v>
                </c:pt>
                <c:pt idx="97">
                  <c:v>0.32179999999999997</c:v>
                </c:pt>
                <c:pt idx="98">
                  <c:v>0.34100000000000003</c:v>
                </c:pt>
                <c:pt idx="99">
                  <c:v>0.35910000000000003</c:v>
                </c:pt>
                <c:pt idx="100">
                  <c:v>0.37609999999999999</c:v>
                </c:pt>
                <c:pt idx="101">
                  <c:v>0.39200000000000002</c:v>
                </c:pt>
                <c:pt idx="102">
                  <c:v>0.40700000000000003</c:v>
                </c:pt>
                <c:pt idx="103">
                  <c:v>0.42099999999999999</c:v>
                </c:pt>
                <c:pt idx="104">
                  <c:v>0.44669999999999999</c:v>
                </c:pt>
                <c:pt idx="105">
                  <c:v>0.47470000000000001</c:v>
                </c:pt>
                <c:pt idx="106">
                  <c:v>0.49890000000000001</c:v>
                </c:pt>
                <c:pt idx="107">
                  <c:v>0.51990000000000003</c:v>
                </c:pt>
                <c:pt idx="108">
                  <c:v>0.5383</c:v>
                </c:pt>
                <c:pt idx="109">
                  <c:v>0.55449999999999999</c:v>
                </c:pt>
                <c:pt idx="110">
                  <c:v>0.56889999999999996</c:v>
                </c:pt>
                <c:pt idx="111">
                  <c:v>0.58169999999999999</c:v>
                </c:pt>
                <c:pt idx="112">
                  <c:v>0.59320000000000006</c:v>
                </c:pt>
                <c:pt idx="113">
                  <c:v>0.61340000000000006</c:v>
                </c:pt>
                <c:pt idx="114">
                  <c:v>0.63019999999999998</c:v>
                </c:pt>
                <c:pt idx="115">
                  <c:v>0.64439999999999997</c:v>
                </c:pt>
                <c:pt idx="116">
                  <c:v>0.65650000000000008</c:v>
                </c:pt>
                <c:pt idx="117">
                  <c:v>0.66710000000000003</c:v>
                </c:pt>
                <c:pt idx="118">
                  <c:v>0.67630000000000001</c:v>
                </c:pt>
                <c:pt idx="119">
                  <c:v>0.69240000000000002</c:v>
                </c:pt>
                <c:pt idx="120">
                  <c:v>0.70540000000000003</c:v>
                </c:pt>
                <c:pt idx="121">
                  <c:v>0.71619999999999995</c:v>
                </c:pt>
                <c:pt idx="122">
                  <c:v>0.72530000000000006</c:v>
                </c:pt>
                <c:pt idx="123">
                  <c:v>0.73299999999999998</c:v>
                </c:pt>
                <c:pt idx="124">
                  <c:v>0.73980000000000001</c:v>
                </c:pt>
                <c:pt idx="125">
                  <c:v>0.74580000000000002</c:v>
                </c:pt>
                <c:pt idx="126">
                  <c:v>0.75109999999999999</c:v>
                </c:pt>
                <c:pt idx="127">
                  <c:v>0.75590000000000002</c:v>
                </c:pt>
                <c:pt idx="128">
                  <c:v>0.76029999999999998</c:v>
                </c:pt>
                <c:pt idx="129">
                  <c:v>0.76419999999999999</c:v>
                </c:pt>
                <c:pt idx="130">
                  <c:v>0.77229999999999999</c:v>
                </c:pt>
                <c:pt idx="131">
                  <c:v>0.78139999999999998</c:v>
                </c:pt>
                <c:pt idx="132">
                  <c:v>0.7893</c:v>
                </c:pt>
                <c:pt idx="133">
                  <c:v>0.79620000000000002</c:v>
                </c:pt>
                <c:pt idx="134">
                  <c:v>0.80239999999999989</c:v>
                </c:pt>
                <c:pt idx="135">
                  <c:v>0.80809999999999993</c:v>
                </c:pt>
                <c:pt idx="136">
                  <c:v>0.81329999999999991</c:v>
                </c:pt>
                <c:pt idx="137">
                  <c:v>0.81809999999999994</c:v>
                </c:pt>
                <c:pt idx="138">
                  <c:v>0.82250000000000001</c:v>
                </c:pt>
                <c:pt idx="139">
                  <c:v>0.83409999999999995</c:v>
                </c:pt>
                <c:pt idx="140">
                  <c:v>0.84460000000000002</c:v>
                </c:pt>
                <c:pt idx="141">
                  <c:v>0.85440000000000005</c:v>
                </c:pt>
                <c:pt idx="142">
                  <c:v>0.86359999999999992</c:v>
                </c:pt>
                <c:pt idx="143">
                  <c:v>0.87230000000000008</c:v>
                </c:pt>
                <c:pt idx="144">
                  <c:v>0.88059999999999994</c:v>
                </c:pt>
                <c:pt idx="145">
                  <c:v>0.90660000000000007</c:v>
                </c:pt>
                <c:pt idx="146">
                  <c:v>0.93100000000000005</c:v>
                </c:pt>
                <c:pt idx="147">
                  <c:v>0.95410000000000006</c:v>
                </c:pt>
                <c:pt idx="148">
                  <c:v>0.97629999999999995</c:v>
                </c:pt>
                <c:pt idx="149">
                  <c:v>0.99760000000000004</c:v>
                </c:pt>
                <c:pt idx="150" formatCode="0.00">
                  <c:v>1.02</c:v>
                </c:pt>
                <c:pt idx="151" formatCode="0.00">
                  <c:v>1.04</c:v>
                </c:pt>
                <c:pt idx="152" formatCode="0.00">
                  <c:v>1.06</c:v>
                </c:pt>
                <c:pt idx="153" formatCode="0.00">
                  <c:v>1.08</c:v>
                </c:pt>
                <c:pt idx="154" formatCode="0.00">
                  <c:v>1.1000000000000001</c:v>
                </c:pt>
                <c:pt idx="155" formatCode="0.00">
                  <c:v>1.1100000000000001</c:v>
                </c:pt>
                <c:pt idx="156" formatCode="0.00">
                  <c:v>1.18</c:v>
                </c:pt>
                <c:pt idx="157" formatCode="0.00">
                  <c:v>1.28</c:v>
                </c:pt>
                <c:pt idx="158" formatCode="0.00">
                  <c:v>1.37</c:v>
                </c:pt>
                <c:pt idx="159" formatCode="0.00">
                  <c:v>1.45</c:v>
                </c:pt>
                <c:pt idx="160" formatCode="0.00">
                  <c:v>1.54</c:v>
                </c:pt>
                <c:pt idx="161" formatCode="0.00">
                  <c:v>1.62</c:v>
                </c:pt>
                <c:pt idx="162" formatCode="0.00">
                  <c:v>1.7</c:v>
                </c:pt>
                <c:pt idx="163" formatCode="0.00">
                  <c:v>1.78</c:v>
                </c:pt>
                <c:pt idx="164" formatCode="0.00">
                  <c:v>1.86</c:v>
                </c:pt>
                <c:pt idx="165" formatCode="0.00">
                  <c:v>2.15</c:v>
                </c:pt>
                <c:pt idx="166" formatCode="0.00">
                  <c:v>2.42</c:v>
                </c:pt>
                <c:pt idx="167" formatCode="0.00">
                  <c:v>2.68</c:v>
                </c:pt>
                <c:pt idx="168" formatCode="0.00">
                  <c:v>2.94</c:v>
                </c:pt>
                <c:pt idx="169" formatCode="0.00">
                  <c:v>3.19</c:v>
                </c:pt>
                <c:pt idx="170" formatCode="0.00">
                  <c:v>3.45</c:v>
                </c:pt>
                <c:pt idx="171" formatCode="0.00">
                  <c:v>4.38</c:v>
                </c:pt>
                <c:pt idx="172" formatCode="0.00">
                  <c:v>5.23</c:v>
                </c:pt>
                <c:pt idx="173" formatCode="0.00">
                  <c:v>6.05</c:v>
                </c:pt>
                <c:pt idx="174" formatCode="0.00">
                  <c:v>6.85</c:v>
                </c:pt>
                <c:pt idx="175" formatCode="0.00">
                  <c:v>7.64</c:v>
                </c:pt>
                <c:pt idx="176" formatCode="0.00">
                  <c:v>8.41</c:v>
                </c:pt>
                <c:pt idx="177" formatCode="0.00">
                  <c:v>9.19</c:v>
                </c:pt>
                <c:pt idx="178" formatCode="0.00">
                  <c:v>9.9600000000000009</c:v>
                </c:pt>
                <c:pt idx="179" formatCode="0.00">
                  <c:v>10.73</c:v>
                </c:pt>
                <c:pt idx="180" formatCode="0.00">
                  <c:v>11.49</c:v>
                </c:pt>
                <c:pt idx="181" formatCode="0.00">
                  <c:v>12.26</c:v>
                </c:pt>
                <c:pt idx="182" formatCode="0.00">
                  <c:v>15.17</c:v>
                </c:pt>
                <c:pt idx="183" formatCode="0.00">
                  <c:v>19.27</c:v>
                </c:pt>
                <c:pt idx="184" formatCode="0.00">
                  <c:v>23.06</c:v>
                </c:pt>
                <c:pt idx="185" formatCode="0.00">
                  <c:v>26.67</c:v>
                </c:pt>
                <c:pt idx="186" formatCode="0.00">
                  <c:v>30.18</c:v>
                </c:pt>
                <c:pt idx="187" formatCode="0.00">
                  <c:v>33.61</c:v>
                </c:pt>
                <c:pt idx="188" formatCode="0.00">
                  <c:v>36.99</c:v>
                </c:pt>
                <c:pt idx="189" formatCode="0.00">
                  <c:v>40.32</c:v>
                </c:pt>
                <c:pt idx="190" formatCode="0.00">
                  <c:v>43.62</c:v>
                </c:pt>
                <c:pt idx="191" formatCode="0.00">
                  <c:v>55.81</c:v>
                </c:pt>
                <c:pt idx="192" formatCode="0.00">
                  <c:v>66.89</c:v>
                </c:pt>
                <c:pt idx="193" formatCode="0.00">
                  <c:v>77.319999999999993</c:v>
                </c:pt>
                <c:pt idx="194" formatCode="0.00">
                  <c:v>87.29</c:v>
                </c:pt>
                <c:pt idx="195" formatCode="0.00">
                  <c:v>96.92</c:v>
                </c:pt>
                <c:pt idx="196" formatCode="0.00">
                  <c:v>106.28</c:v>
                </c:pt>
                <c:pt idx="197" formatCode="0.00">
                  <c:v>139.9</c:v>
                </c:pt>
                <c:pt idx="198" formatCode="0.00">
                  <c:v>169.46</c:v>
                </c:pt>
                <c:pt idx="199" formatCode="0.00">
                  <c:v>196.58</c:v>
                </c:pt>
                <c:pt idx="200" formatCode="0.00">
                  <c:v>221.97</c:v>
                </c:pt>
                <c:pt idx="201" formatCode="0.00">
                  <c:v>246</c:v>
                </c:pt>
                <c:pt idx="202" formatCode="0.00">
                  <c:v>268.91000000000003</c:v>
                </c:pt>
                <c:pt idx="203" formatCode="0.00">
                  <c:v>290.87</c:v>
                </c:pt>
                <c:pt idx="204" formatCode="0.00">
                  <c:v>311.97000000000003</c:v>
                </c:pt>
                <c:pt idx="205" formatCode="0.00">
                  <c:v>332.32</c:v>
                </c:pt>
                <c:pt idx="206" formatCode="0.00">
                  <c:v>351.97</c:v>
                </c:pt>
                <c:pt idx="207" formatCode="0.00">
                  <c:v>370.98</c:v>
                </c:pt>
                <c:pt idx="208" formatCode="0.00">
                  <c:v>371.18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FE0B-433D-97E3-BE2DD9338C24}"/>
            </c:ext>
          </c:extLst>
        </c:ser>
        <c:ser>
          <c:idx val="2"/>
          <c:order val="2"/>
          <c:tx>
            <c:v>Stragg.Lateral</c:v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xVal>
            <c:numRef>
              <c:f>srim181Ta_Au!$D$20:$D$228</c:f>
              <c:numCache>
                <c:formatCode>0.00000</c:formatCode>
                <c:ptCount val="209"/>
                <c:pt idx="0">
                  <c:v>1.1049723756906078E-5</c:v>
                </c:pt>
                <c:pt idx="1">
                  <c:v>1.2430939226519336E-5</c:v>
                </c:pt>
                <c:pt idx="2">
                  <c:v>1.3812154696132597E-5</c:v>
                </c:pt>
                <c:pt idx="3">
                  <c:v>1.5193370165745856E-5</c:v>
                </c:pt>
                <c:pt idx="4">
                  <c:v>1.6574585635359117E-5</c:v>
                </c:pt>
                <c:pt idx="5">
                  <c:v>1.7955801104972374E-5</c:v>
                </c:pt>
                <c:pt idx="6">
                  <c:v>1.9337016574585635E-5</c:v>
                </c:pt>
                <c:pt idx="7">
                  <c:v>2.0718232044198896E-5</c:v>
                </c:pt>
                <c:pt idx="8">
                  <c:v>2.2099447513812157E-5</c:v>
                </c:pt>
                <c:pt idx="9">
                  <c:v>2.4861878453038672E-5</c:v>
                </c:pt>
                <c:pt idx="10">
                  <c:v>2.7624309392265193E-5</c:v>
                </c:pt>
                <c:pt idx="11">
                  <c:v>3.0386740331491712E-5</c:v>
                </c:pt>
                <c:pt idx="12">
                  <c:v>3.3149171270718233E-5</c:v>
                </c:pt>
                <c:pt idx="13">
                  <c:v>3.5911602209944748E-5</c:v>
                </c:pt>
                <c:pt idx="14">
                  <c:v>3.867403314917127E-5</c:v>
                </c:pt>
                <c:pt idx="15">
                  <c:v>4.4198895027624314E-5</c:v>
                </c:pt>
                <c:pt idx="16">
                  <c:v>4.9723756906077343E-5</c:v>
                </c:pt>
                <c:pt idx="17">
                  <c:v>5.5248618784530387E-5</c:v>
                </c:pt>
                <c:pt idx="18">
                  <c:v>6.0773480662983424E-5</c:v>
                </c:pt>
                <c:pt idx="19">
                  <c:v>6.6298342541436467E-5</c:v>
                </c:pt>
                <c:pt idx="20">
                  <c:v>7.1823204419889497E-5</c:v>
                </c:pt>
                <c:pt idx="21">
                  <c:v>7.734806629834254E-5</c:v>
                </c:pt>
                <c:pt idx="22">
                  <c:v>8.2872928176795584E-5</c:v>
                </c:pt>
                <c:pt idx="23">
                  <c:v>8.8397790055248627E-5</c:v>
                </c:pt>
                <c:pt idx="24">
                  <c:v>9.3922651933701671E-5</c:v>
                </c:pt>
                <c:pt idx="25">
                  <c:v>9.9447513812154687E-5</c:v>
                </c:pt>
                <c:pt idx="26">
                  <c:v>1.1049723756906077E-4</c:v>
                </c:pt>
                <c:pt idx="27">
                  <c:v>1.2430939226519336E-4</c:v>
                </c:pt>
                <c:pt idx="28">
                  <c:v>1.3812154696132598E-4</c:v>
                </c:pt>
                <c:pt idx="29">
                  <c:v>1.5193370165745857E-4</c:v>
                </c:pt>
                <c:pt idx="30">
                  <c:v>1.6574585635359117E-4</c:v>
                </c:pt>
                <c:pt idx="31">
                  <c:v>1.7955801104972376E-4</c:v>
                </c:pt>
                <c:pt idx="32">
                  <c:v>1.9337016574585638E-4</c:v>
                </c:pt>
                <c:pt idx="33">
                  <c:v>2.0718232044198895E-4</c:v>
                </c:pt>
                <c:pt idx="34">
                  <c:v>2.2099447513812155E-4</c:v>
                </c:pt>
                <c:pt idx="35">
                  <c:v>2.4861878453038671E-4</c:v>
                </c:pt>
                <c:pt idx="36">
                  <c:v>2.7624309392265195E-4</c:v>
                </c:pt>
                <c:pt idx="37">
                  <c:v>3.0386740331491714E-4</c:v>
                </c:pt>
                <c:pt idx="38">
                  <c:v>3.3149171270718233E-4</c:v>
                </c:pt>
                <c:pt idx="39">
                  <c:v>3.5911602209944752E-4</c:v>
                </c:pt>
                <c:pt idx="40">
                  <c:v>3.8674033149171277E-4</c:v>
                </c:pt>
                <c:pt idx="41">
                  <c:v>4.419889502762431E-4</c:v>
                </c:pt>
                <c:pt idx="42">
                  <c:v>4.9723756906077342E-4</c:v>
                </c:pt>
                <c:pt idx="43">
                  <c:v>5.5248618784530391E-4</c:v>
                </c:pt>
                <c:pt idx="44">
                  <c:v>6.0773480662983429E-4</c:v>
                </c:pt>
                <c:pt idx="45">
                  <c:v>6.6298342541436467E-4</c:v>
                </c:pt>
                <c:pt idx="46">
                  <c:v>7.1823204419889505E-4</c:v>
                </c:pt>
                <c:pt idx="47">
                  <c:v>7.7348066298342554E-4</c:v>
                </c:pt>
                <c:pt idx="48">
                  <c:v>8.2872928176795581E-4</c:v>
                </c:pt>
                <c:pt idx="49">
                  <c:v>8.8397790055248619E-4</c:v>
                </c:pt>
                <c:pt idx="50">
                  <c:v>9.3922651933701668E-4</c:v>
                </c:pt>
                <c:pt idx="51">
                  <c:v>9.9447513812154684E-4</c:v>
                </c:pt>
                <c:pt idx="52">
                  <c:v>1.1049723756906078E-3</c:v>
                </c:pt>
                <c:pt idx="53">
                  <c:v>1.2430939226519338E-3</c:v>
                </c:pt>
                <c:pt idx="54">
                  <c:v>1.3812154696132596E-3</c:v>
                </c:pt>
                <c:pt idx="55">
                  <c:v>1.5193370165745858E-3</c:v>
                </c:pt>
                <c:pt idx="56">
                  <c:v>1.6574585635359116E-3</c:v>
                </c:pt>
                <c:pt idx="57">
                  <c:v>1.7955801104972376E-3</c:v>
                </c:pt>
                <c:pt idx="58">
                  <c:v>1.9337016574585634E-3</c:v>
                </c:pt>
                <c:pt idx="59">
                  <c:v>2.0718232044198894E-3</c:v>
                </c:pt>
                <c:pt idx="60">
                  <c:v>2.2099447513812156E-3</c:v>
                </c:pt>
                <c:pt idx="61">
                  <c:v>2.4861878453038676E-3</c:v>
                </c:pt>
                <c:pt idx="62">
                  <c:v>2.7624309392265192E-3</c:v>
                </c:pt>
                <c:pt idx="63">
                  <c:v>3.0386740331491717E-3</c:v>
                </c:pt>
                <c:pt idx="64">
                  <c:v>3.3149171270718232E-3</c:v>
                </c:pt>
                <c:pt idx="65">
                  <c:v>3.5911602209944752E-3</c:v>
                </c:pt>
                <c:pt idx="66">
                  <c:v>3.8674033149171268E-3</c:v>
                </c:pt>
                <c:pt idx="67">
                  <c:v>4.4198895027624313E-3</c:v>
                </c:pt>
                <c:pt idx="68">
                  <c:v>4.9723756906077353E-3</c:v>
                </c:pt>
                <c:pt idx="69" formatCode="0.000">
                  <c:v>5.5248618784530384E-3</c:v>
                </c:pt>
                <c:pt idx="70" formatCode="0.000">
                  <c:v>6.0773480662983433E-3</c:v>
                </c:pt>
                <c:pt idx="71" formatCode="0.000">
                  <c:v>6.6298342541436465E-3</c:v>
                </c:pt>
                <c:pt idx="72" formatCode="0.000">
                  <c:v>7.1823204419889505E-3</c:v>
                </c:pt>
                <c:pt idx="73" formatCode="0.000">
                  <c:v>7.7348066298342536E-3</c:v>
                </c:pt>
                <c:pt idx="74" formatCode="0.000">
                  <c:v>8.2872928176795577E-3</c:v>
                </c:pt>
                <c:pt idx="75" formatCode="0.000">
                  <c:v>8.8397790055248626E-3</c:v>
                </c:pt>
                <c:pt idx="76" formatCode="0.000">
                  <c:v>9.3922651933701657E-3</c:v>
                </c:pt>
                <c:pt idx="77" formatCode="0.000">
                  <c:v>9.9447513812154706E-3</c:v>
                </c:pt>
                <c:pt idx="78" formatCode="0.000">
                  <c:v>1.1049723756906077E-2</c:v>
                </c:pt>
                <c:pt idx="79" formatCode="0.000">
                  <c:v>1.2430939226519336E-2</c:v>
                </c:pt>
                <c:pt idx="80" formatCode="0.000">
                  <c:v>1.3812154696132596E-2</c:v>
                </c:pt>
                <c:pt idx="81" formatCode="0.000">
                  <c:v>1.5193370165745856E-2</c:v>
                </c:pt>
                <c:pt idx="82" formatCode="0.000">
                  <c:v>1.6574585635359115E-2</c:v>
                </c:pt>
                <c:pt idx="83" formatCode="0.000">
                  <c:v>1.7955801104972375E-2</c:v>
                </c:pt>
                <c:pt idx="84" formatCode="0.000">
                  <c:v>1.9337016574585635E-2</c:v>
                </c:pt>
                <c:pt idx="85" formatCode="0.000">
                  <c:v>2.0718232044198894E-2</c:v>
                </c:pt>
                <c:pt idx="86" formatCode="0.000">
                  <c:v>2.2099447513812154E-2</c:v>
                </c:pt>
                <c:pt idx="87" formatCode="0.000">
                  <c:v>2.4861878453038673E-2</c:v>
                </c:pt>
                <c:pt idx="88" formatCode="0.000">
                  <c:v>2.7624309392265192E-2</c:v>
                </c:pt>
                <c:pt idx="89" formatCode="0.000">
                  <c:v>3.0386740331491711E-2</c:v>
                </c:pt>
                <c:pt idx="90" formatCode="0.000">
                  <c:v>3.3149171270718231E-2</c:v>
                </c:pt>
                <c:pt idx="91" formatCode="0.000">
                  <c:v>3.591160220994475E-2</c:v>
                </c:pt>
                <c:pt idx="92" formatCode="0.000">
                  <c:v>3.8674033149171269E-2</c:v>
                </c:pt>
                <c:pt idx="93" formatCode="0.000">
                  <c:v>4.4198895027624308E-2</c:v>
                </c:pt>
                <c:pt idx="94" formatCode="0.000">
                  <c:v>4.9723756906077346E-2</c:v>
                </c:pt>
                <c:pt idx="95" formatCode="0.000">
                  <c:v>5.5248618784530384E-2</c:v>
                </c:pt>
                <c:pt idx="96" formatCode="0.000">
                  <c:v>6.0773480662983423E-2</c:v>
                </c:pt>
                <c:pt idx="97" formatCode="0.000">
                  <c:v>6.6298342541436461E-2</c:v>
                </c:pt>
                <c:pt idx="98" formatCode="0.000">
                  <c:v>7.18232044198895E-2</c:v>
                </c:pt>
                <c:pt idx="99" formatCode="0.000">
                  <c:v>7.7348066298342538E-2</c:v>
                </c:pt>
                <c:pt idx="100" formatCode="0.000">
                  <c:v>8.2872928176795577E-2</c:v>
                </c:pt>
                <c:pt idx="101" formatCode="0.000">
                  <c:v>8.8397790055248615E-2</c:v>
                </c:pt>
                <c:pt idx="102" formatCode="0.000">
                  <c:v>9.3922651933701654E-2</c:v>
                </c:pt>
                <c:pt idx="103" formatCode="0.000">
                  <c:v>9.9447513812154692E-2</c:v>
                </c:pt>
                <c:pt idx="104" formatCode="0.000">
                  <c:v>0.11049723756906077</c:v>
                </c:pt>
                <c:pt idx="105" formatCode="0.000">
                  <c:v>0.12430939226519337</c:v>
                </c:pt>
                <c:pt idx="106" formatCode="0.000">
                  <c:v>0.13812154696132597</c:v>
                </c:pt>
                <c:pt idx="107" formatCode="0.000">
                  <c:v>0.15193370165745856</c:v>
                </c:pt>
                <c:pt idx="108" formatCode="0.000">
                  <c:v>0.16574585635359115</c:v>
                </c:pt>
                <c:pt idx="109" formatCode="0.000">
                  <c:v>0.17955801104972377</c:v>
                </c:pt>
                <c:pt idx="110" formatCode="0.000">
                  <c:v>0.19337016574585636</c:v>
                </c:pt>
                <c:pt idx="111" formatCode="0.000">
                  <c:v>0.20718232044198895</c:v>
                </c:pt>
                <c:pt idx="112" formatCode="0.000">
                  <c:v>0.22099447513812154</c:v>
                </c:pt>
                <c:pt idx="113" formatCode="0.000">
                  <c:v>0.24861878453038674</c:v>
                </c:pt>
                <c:pt idx="114" formatCode="0.000">
                  <c:v>0.27624309392265195</c:v>
                </c:pt>
                <c:pt idx="115" formatCode="0.000">
                  <c:v>0.30386740331491713</c:v>
                </c:pt>
                <c:pt idx="116" formatCode="0.000">
                  <c:v>0.33149171270718231</c:v>
                </c:pt>
                <c:pt idx="117" formatCode="0.000">
                  <c:v>0.35911602209944754</c:v>
                </c:pt>
                <c:pt idx="118" formatCode="0.000">
                  <c:v>0.38674033149171272</c:v>
                </c:pt>
                <c:pt idx="119" formatCode="0.000">
                  <c:v>0.44198895027624308</c:v>
                </c:pt>
                <c:pt idx="120" formatCode="0.000">
                  <c:v>0.49723756906077349</c:v>
                </c:pt>
                <c:pt idx="121" formatCode="0.000">
                  <c:v>0.5524861878453039</c:v>
                </c:pt>
                <c:pt idx="122" formatCode="0.000">
                  <c:v>0.60773480662983426</c:v>
                </c:pt>
                <c:pt idx="123" formatCode="0.000">
                  <c:v>0.66298342541436461</c:v>
                </c:pt>
                <c:pt idx="124" formatCode="0.000">
                  <c:v>0.71823204419889508</c:v>
                </c:pt>
                <c:pt idx="125" formatCode="0.000">
                  <c:v>0.77348066298342544</c:v>
                </c:pt>
                <c:pt idx="126" formatCode="0.000">
                  <c:v>0.82872928176795579</c:v>
                </c:pt>
                <c:pt idx="127" formatCode="0.000">
                  <c:v>0.88397790055248615</c:v>
                </c:pt>
                <c:pt idx="128" formatCode="0.000">
                  <c:v>0.93922651933701662</c:v>
                </c:pt>
                <c:pt idx="129" formatCode="0.000">
                  <c:v>0.99447513812154698</c:v>
                </c:pt>
                <c:pt idx="130" formatCode="0.000">
                  <c:v>1.1049723756906078</c:v>
                </c:pt>
                <c:pt idx="131" formatCode="0.000">
                  <c:v>1.2430939226519337</c:v>
                </c:pt>
                <c:pt idx="132" formatCode="0.000">
                  <c:v>1.3812154696132597</c:v>
                </c:pt>
                <c:pt idx="133" formatCode="0.000">
                  <c:v>1.5193370165745856</c:v>
                </c:pt>
                <c:pt idx="134" formatCode="0.000">
                  <c:v>1.6574585635359116</c:v>
                </c:pt>
                <c:pt idx="135" formatCode="0.000">
                  <c:v>1.7955801104972375</c:v>
                </c:pt>
                <c:pt idx="136" formatCode="0.000">
                  <c:v>1.9337016574585635</c:v>
                </c:pt>
                <c:pt idx="137" formatCode="0.000">
                  <c:v>2.0718232044198897</c:v>
                </c:pt>
                <c:pt idx="138" formatCode="0.000">
                  <c:v>2.2099447513812156</c:v>
                </c:pt>
                <c:pt idx="139" formatCode="0.000">
                  <c:v>2.4861878453038675</c:v>
                </c:pt>
                <c:pt idx="140" formatCode="0.000">
                  <c:v>2.7624309392265194</c:v>
                </c:pt>
                <c:pt idx="141" formatCode="0.000">
                  <c:v>3.0386740331491713</c:v>
                </c:pt>
                <c:pt idx="142" formatCode="0.000">
                  <c:v>3.3149171270718232</c:v>
                </c:pt>
                <c:pt idx="143" formatCode="0.000">
                  <c:v>3.5911602209944751</c:v>
                </c:pt>
                <c:pt idx="144" formatCode="0.000">
                  <c:v>3.867403314917127</c:v>
                </c:pt>
                <c:pt idx="145" formatCode="0.000">
                  <c:v>4.4198895027624312</c:v>
                </c:pt>
                <c:pt idx="146" formatCode="0.000">
                  <c:v>4.972375690607735</c:v>
                </c:pt>
                <c:pt idx="147" formatCode="0.000">
                  <c:v>5.5248618784530388</c:v>
                </c:pt>
                <c:pt idx="148" formatCode="0.000">
                  <c:v>6.0773480662983426</c:v>
                </c:pt>
                <c:pt idx="149" formatCode="0.000">
                  <c:v>6.6298342541436464</c:v>
                </c:pt>
                <c:pt idx="150" formatCode="0.000">
                  <c:v>7.1823204419889501</c:v>
                </c:pt>
                <c:pt idx="151" formatCode="0.000">
                  <c:v>7.7348066298342539</c:v>
                </c:pt>
                <c:pt idx="152" formatCode="0.000">
                  <c:v>8.2872928176795586</c:v>
                </c:pt>
                <c:pt idx="153" formatCode="0.000">
                  <c:v>8.8397790055248624</c:v>
                </c:pt>
                <c:pt idx="154" formatCode="0.000">
                  <c:v>9.3922651933701662</c:v>
                </c:pt>
                <c:pt idx="155" formatCode="0.000">
                  <c:v>9.94475138121547</c:v>
                </c:pt>
                <c:pt idx="156" formatCode="0.000">
                  <c:v>11.049723756906078</c:v>
                </c:pt>
                <c:pt idx="157" formatCode="0.000">
                  <c:v>12.430939226519337</c:v>
                </c:pt>
                <c:pt idx="158" formatCode="0.000">
                  <c:v>13.812154696132596</c:v>
                </c:pt>
                <c:pt idx="159" formatCode="0.000">
                  <c:v>15.193370165745856</c:v>
                </c:pt>
                <c:pt idx="160" formatCode="0.000">
                  <c:v>16.574585635359117</c:v>
                </c:pt>
                <c:pt idx="161" formatCode="0.000">
                  <c:v>17.955801104972377</c:v>
                </c:pt>
                <c:pt idx="162" formatCode="0.000">
                  <c:v>19.337016574585636</c:v>
                </c:pt>
                <c:pt idx="163" formatCode="0.000">
                  <c:v>20.718232044198896</c:v>
                </c:pt>
                <c:pt idx="164" formatCode="0.000">
                  <c:v>22.099447513812155</c:v>
                </c:pt>
                <c:pt idx="165" formatCode="0.000">
                  <c:v>24.861878453038674</c:v>
                </c:pt>
                <c:pt idx="166" formatCode="0.000">
                  <c:v>27.624309392265193</c:v>
                </c:pt>
                <c:pt idx="167" formatCode="0.000">
                  <c:v>30.386740331491712</c:v>
                </c:pt>
                <c:pt idx="168" formatCode="0.000">
                  <c:v>33.149171270718234</c:v>
                </c:pt>
                <c:pt idx="169" formatCode="0.000">
                  <c:v>35.911602209944753</c:v>
                </c:pt>
                <c:pt idx="170" formatCode="0.000">
                  <c:v>38.674033149171272</c:v>
                </c:pt>
                <c:pt idx="171" formatCode="0.000">
                  <c:v>44.19889502762431</c:v>
                </c:pt>
                <c:pt idx="172" formatCode="0.000">
                  <c:v>49.723756906077348</c:v>
                </c:pt>
                <c:pt idx="173" formatCode="0.000">
                  <c:v>55.248618784530386</c:v>
                </c:pt>
                <c:pt idx="174" formatCode="0.000">
                  <c:v>60.773480662983424</c:v>
                </c:pt>
                <c:pt idx="175" formatCode="0.000">
                  <c:v>66.298342541436469</c:v>
                </c:pt>
                <c:pt idx="176" formatCode="0.000">
                  <c:v>71.823204419889507</c:v>
                </c:pt>
                <c:pt idx="177" formatCode="0.000">
                  <c:v>77.348066298342545</c:v>
                </c:pt>
                <c:pt idx="178" formatCode="0.000">
                  <c:v>82.872928176795583</c:v>
                </c:pt>
                <c:pt idx="179" formatCode="0.000">
                  <c:v>88.39779005524862</c:v>
                </c:pt>
                <c:pt idx="180" formatCode="0.000">
                  <c:v>93.922651933701658</c:v>
                </c:pt>
                <c:pt idx="181" formatCode="0.000">
                  <c:v>99.447513812154696</c:v>
                </c:pt>
                <c:pt idx="182" formatCode="0.000">
                  <c:v>110.49723756906077</c:v>
                </c:pt>
                <c:pt idx="183" formatCode="0.000">
                  <c:v>124.30939226519337</c:v>
                </c:pt>
                <c:pt idx="184" formatCode="0.000">
                  <c:v>138.12154696132598</c:v>
                </c:pt>
                <c:pt idx="185" formatCode="0.000">
                  <c:v>151.93370165745856</c:v>
                </c:pt>
                <c:pt idx="186" formatCode="0.000">
                  <c:v>165.74585635359117</c:v>
                </c:pt>
                <c:pt idx="187" formatCode="0.000">
                  <c:v>179.55801104972375</c:v>
                </c:pt>
                <c:pt idx="188" formatCode="0.000">
                  <c:v>193.37016574585635</c:v>
                </c:pt>
                <c:pt idx="189" formatCode="0.000">
                  <c:v>207.18232044198896</c:v>
                </c:pt>
                <c:pt idx="190" formatCode="0.000">
                  <c:v>220.99447513812154</c:v>
                </c:pt>
                <c:pt idx="191" formatCode="0.000">
                  <c:v>248.61878453038673</c:v>
                </c:pt>
                <c:pt idx="192" formatCode="0.000">
                  <c:v>276.24309392265195</c:v>
                </c:pt>
                <c:pt idx="193" formatCode="0.000">
                  <c:v>303.86740331491711</c:v>
                </c:pt>
                <c:pt idx="194" formatCode="0.000">
                  <c:v>331.49171270718233</c:v>
                </c:pt>
                <c:pt idx="195" formatCode="0.000">
                  <c:v>359.11602209944749</c:v>
                </c:pt>
                <c:pt idx="196" formatCode="0.000">
                  <c:v>386.74033149171271</c:v>
                </c:pt>
                <c:pt idx="197" formatCode="0.000">
                  <c:v>441.98895027624309</c:v>
                </c:pt>
                <c:pt idx="198" formatCode="0.000">
                  <c:v>497.23756906077347</c:v>
                </c:pt>
                <c:pt idx="199" formatCode="0.000">
                  <c:v>552.4861878453039</c:v>
                </c:pt>
                <c:pt idx="200" formatCode="0.000">
                  <c:v>607.73480662983422</c:v>
                </c:pt>
                <c:pt idx="201" formatCode="0.000">
                  <c:v>662.98342541436466</c:v>
                </c:pt>
                <c:pt idx="202" formatCode="0.000">
                  <c:v>718.23204419889498</c:v>
                </c:pt>
                <c:pt idx="203" formatCode="0.000">
                  <c:v>773.48066298342542</c:v>
                </c:pt>
                <c:pt idx="204" formatCode="0.000">
                  <c:v>828.72928176795585</c:v>
                </c:pt>
                <c:pt idx="205" formatCode="0.000">
                  <c:v>883.97790055248618</c:v>
                </c:pt>
                <c:pt idx="206" formatCode="0.000">
                  <c:v>939.22651933701661</c:v>
                </c:pt>
                <c:pt idx="207" formatCode="0.000">
                  <c:v>994.47513812154693</c:v>
                </c:pt>
                <c:pt idx="208" formatCode="0.000">
                  <c:v>1000</c:v>
                </c:pt>
              </c:numCache>
            </c:numRef>
          </c:xVal>
          <c:yVal>
            <c:numRef>
              <c:f>srim181Ta_Au!$P$20:$P$228</c:f>
              <c:numCache>
                <c:formatCode>0.000</c:formatCode>
                <c:ptCount val="209"/>
                <c:pt idx="0">
                  <c:v>8.0000000000000004E-4</c:v>
                </c:pt>
                <c:pt idx="1">
                  <c:v>8.0000000000000004E-4</c:v>
                </c:pt>
                <c:pt idx="2">
                  <c:v>8.9999999999999998E-4</c:v>
                </c:pt>
                <c:pt idx="3">
                  <c:v>8.9999999999999998E-4</c:v>
                </c:pt>
                <c:pt idx="4">
                  <c:v>8.9999999999999998E-4</c:v>
                </c:pt>
                <c:pt idx="5">
                  <c:v>1E-3</c:v>
                </c:pt>
                <c:pt idx="6">
                  <c:v>1E-3</c:v>
                </c:pt>
                <c:pt idx="7">
                  <c:v>1E-3</c:v>
                </c:pt>
                <c:pt idx="8">
                  <c:v>1.0999999999999998E-3</c:v>
                </c:pt>
                <c:pt idx="9">
                  <c:v>1.0999999999999998E-3</c:v>
                </c:pt>
                <c:pt idx="10">
                  <c:v>1.2000000000000001E-3</c:v>
                </c:pt>
                <c:pt idx="11">
                  <c:v>1.2000000000000001E-3</c:v>
                </c:pt>
                <c:pt idx="12">
                  <c:v>1.2000000000000001E-3</c:v>
                </c:pt>
                <c:pt idx="13">
                  <c:v>1.2999999999999999E-3</c:v>
                </c:pt>
                <c:pt idx="14">
                  <c:v>1.2999999999999999E-3</c:v>
                </c:pt>
                <c:pt idx="15">
                  <c:v>1.4E-3</c:v>
                </c:pt>
                <c:pt idx="16">
                  <c:v>1.5E-3</c:v>
                </c:pt>
                <c:pt idx="17">
                  <c:v>1.5E-3</c:v>
                </c:pt>
                <c:pt idx="18">
                  <c:v>1.6000000000000001E-3</c:v>
                </c:pt>
                <c:pt idx="19">
                  <c:v>1.7000000000000001E-3</c:v>
                </c:pt>
                <c:pt idx="20">
                  <c:v>1.7000000000000001E-3</c:v>
                </c:pt>
                <c:pt idx="21">
                  <c:v>1.8E-3</c:v>
                </c:pt>
                <c:pt idx="22">
                  <c:v>1.9E-3</c:v>
                </c:pt>
                <c:pt idx="23">
                  <c:v>1.9E-3</c:v>
                </c:pt>
                <c:pt idx="24">
                  <c:v>2E-3</c:v>
                </c:pt>
                <c:pt idx="25">
                  <c:v>2E-3</c:v>
                </c:pt>
                <c:pt idx="26">
                  <c:v>2.1000000000000003E-3</c:v>
                </c:pt>
                <c:pt idx="27">
                  <c:v>2.3E-3</c:v>
                </c:pt>
                <c:pt idx="28">
                  <c:v>2.4000000000000002E-3</c:v>
                </c:pt>
                <c:pt idx="29">
                  <c:v>2.5000000000000001E-3</c:v>
                </c:pt>
                <c:pt idx="30">
                  <c:v>2.5999999999999999E-3</c:v>
                </c:pt>
                <c:pt idx="31">
                  <c:v>2.7000000000000001E-3</c:v>
                </c:pt>
                <c:pt idx="32">
                  <c:v>2.8E-3</c:v>
                </c:pt>
                <c:pt idx="33">
                  <c:v>2.9000000000000002E-3</c:v>
                </c:pt>
                <c:pt idx="34">
                  <c:v>3.0000000000000001E-3</c:v>
                </c:pt>
                <c:pt idx="35">
                  <c:v>3.2000000000000002E-3</c:v>
                </c:pt>
                <c:pt idx="36">
                  <c:v>3.4000000000000002E-3</c:v>
                </c:pt>
                <c:pt idx="37">
                  <c:v>3.5999999999999999E-3</c:v>
                </c:pt>
                <c:pt idx="38">
                  <c:v>3.8E-3</c:v>
                </c:pt>
                <c:pt idx="39">
                  <c:v>4.0000000000000001E-3</c:v>
                </c:pt>
                <c:pt idx="40">
                  <c:v>4.2000000000000006E-3</c:v>
                </c:pt>
                <c:pt idx="41">
                  <c:v>4.4999999999999997E-3</c:v>
                </c:pt>
                <c:pt idx="42">
                  <c:v>4.8000000000000004E-3</c:v>
                </c:pt>
                <c:pt idx="43">
                  <c:v>5.0999999999999995E-3</c:v>
                </c:pt>
                <c:pt idx="44">
                  <c:v>5.4000000000000003E-3</c:v>
                </c:pt>
                <c:pt idx="45">
                  <c:v>5.7000000000000002E-3</c:v>
                </c:pt>
                <c:pt idx="46">
                  <c:v>6.0000000000000001E-3</c:v>
                </c:pt>
                <c:pt idx="47">
                  <c:v>6.3E-3</c:v>
                </c:pt>
                <c:pt idx="48">
                  <c:v>6.6E-3</c:v>
                </c:pt>
                <c:pt idx="49">
                  <c:v>6.9000000000000008E-3</c:v>
                </c:pt>
                <c:pt idx="50">
                  <c:v>7.0999999999999995E-3</c:v>
                </c:pt>
                <c:pt idx="51">
                  <c:v>7.3999999999999995E-3</c:v>
                </c:pt>
                <c:pt idx="52">
                  <c:v>7.9000000000000008E-3</c:v>
                </c:pt>
                <c:pt idx="53">
                  <c:v>8.6E-3</c:v>
                </c:pt>
                <c:pt idx="54">
                  <c:v>9.1999999999999998E-3</c:v>
                </c:pt>
                <c:pt idx="55">
                  <c:v>9.7999999999999997E-3</c:v>
                </c:pt>
                <c:pt idx="56">
                  <c:v>1.0499999999999999E-2</c:v>
                </c:pt>
                <c:pt idx="57">
                  <c:v>1.11E-2</c:v>
                </c:pt>
                <c:pt idx="58">
                  <c:v>1.1600000000000001E-2</c:v>
                </c:pt>
                <c:pt idx="59">
                  <c:v>1.2199999999999999E-2</c:v>
                </c:pt>
                <c:pt idx="60">
                  <c:v>1.2800000000000001E-2</c:v>
                </c:pt>
                <c:pt idx="61">
                  <c:v>1.4000000000000002E-2</c:v>
                </c:pt>
                <c:pt idx="62">
                  <c:v>1.5099999999999999E-2</c:v>
                </c:pt>
                <c:pt idx="63">
                  <c:v>1.6199999999999999E-2</c:v>
                </c:pt>
                <c:pt idx="64">
                  <c:v>1.7299999999999999E-2</c:v>
                </c:pt>
                <c:pt idx="65">
                  <c:v>1.83E-2</c:v>
                </c:pt>
                <c:pt idx="66">
                  <c:v>1.9400000000000001E-2</c:v>
                </c:pt>
                <c:pt idx="67">
                  <c:v>2.1499999999999998E-2</c:v>
                </c:pt>
                <c:pt idx="68">
                  <c:v>2.3599999999999999E-2</c:v>
                </c:pt>
                <c:pt idx="69">
                  <c:v>2.5700000000000001E-2</c:v>
                </c:pt>
                <c:pt idx="70">
                  <c:v>2.7800000000000002E-2</c:v>
                </c:pt>
                <c:pt idx="71">
                  <c:v>2.98E-2</c:v>
                </c:pt>
                <c:pt idx="72">
                  <c:v>3.1899999999999998E-2</c:v>
                </c:pt>
                <c:pt idx="73">
                  <c:v>3.4000000000000002E-2</c:v>
                </c:pt>
                <c:pt idx="74">
                  <c:v>3.61E-2</c:v>
                </c:pt>
                <c:pt idx="75">
                  <c:v>3.8100000000000002E-2</c:v>
                </c:pt>
                <c:pt idx="76">
                  <c:v>4.02E-2</c:v>
                </c:pt>
                <c:pt idx="77">
                  <c:v>4.2299999999999997E-2</c:v>
                </c:pt>
                <c:pt idx="78">
                  <c:v>4.65E-2</c:v>
                </c:pt>
                <c:pt idx="79">
                  <c:v>5.1700000000000003E-2</c:v>
                </c:pt>
                <c:pt idx="80">
                  <c:v>5.6999999999999995E-2</c:v>
                </c:pt>
                <c:pt idx="81">
                  <c:v>6.2300000000000001E-2</c:v>
                </c:pt>
                <c:pt idx="82">
                  <c:v>6.7600000000000007E-2</c:v>
                </c:pt>
                <c:pt idx="83">
                  <c:v>7.2899999999999993E-2</c:v>
                </c:pt>
                <c:pt idx="84">
                  <c:v>7.8300000000000008E-2</c:v>
                </c:pt>
                <c:pt idx="85">
                  <c:v>8.3599999999999994E-2</c:v>
                </c:pt>
                <c:pt idx="86">
                  <c:v>8.8999999999999996E-2</c:v>
                </c:pt>
                <c:pt idx="87">
                  <c:v>9.9900000000000003E-2</c:v>
                </c:pt>
                <c:pt idx="88">
                  <c:v>0.11080000000000001</c:v>
                </c:pt>
                <c:pt idx="89">
                  <c:v>0.12179999999999999</c:v>
                </c:pt>
                <c:pt idx="90">
                  <c:v>0.13289999999999999</c:v>
                </c:pt>
                <c:pt idx="91">
                  <c:v>0.14399999999999999</c:v>
                </c:pt>
                <c:pt idx="92">
                  <c:v>0.155</c:v>
                </c:pt>
                <c:pt idx="93">
                  <c:v>0.17729999999999999</c:v>
                </c:pt>
                <c:pt idx="94">
                  <c:v>0.1993</c:v>
                </c:pt>
                <c:pt idx="95">
                  <c:v>0.221</c:v>
                </c:pt>
                <c:pt idx="96">
                  <c:v>0.2424</c:v>
                </c:pt>
                <c:pt idx="97">
                  <c:v>0.26319999999999999</c:v>
                </c:pt>
                <c:pt idx="98">
                  <c:v>0.28339999999999999</c:v>
                </c:pt>
                <c:pt idx="99">
                  <c:v>0.30310000000000004</c:v>
                </c:pt>
                <c:pt idx="100">
                  <c:v>0.32200000000000001</c:v>
                </c:pt>
                <c:pt idx="101">
                  <c:v>0.3402</c:v>
                </c:pt>
                <c:pt idx="102">
                  <c:v>0.35780000000000001</c:v>
                </c:pt>
                <c:pt idx="103">
                  <c:v>0.37459999999999999</c:v>
                </c:pt>
                <c:pt idx="104">
                  <c:v>0.40629999999999999</c:v>
                </c:pt>
                <c:pt idx="105">
                  <c:v>0.44230000000000003</c:v>
                </c:pt>
                <c:pt idx="106">
                  <c:v>0.47470000000000001</c:v>
                </c:pt>
                <c:pt idx="107">
                  <c:v>0.504</c:v>
                </c:pt>
                <c:pt idx="108">
                  <c:v>0.53039999999999998</c:v>
                </c:pt>
                <c:pt idx="109">
                  <c:v>0.5544</c:v>
                </c:pt>
                <c:pt idx="110">
                  <c:v>0.57630000000000003</c:v>
                </c:pt>
                <c:pt idx="111">
                  <c:v>0.59640000000000004</c:v>
                </c:pt>
                <c:pt idx="112">
                  <c:v>0.61480000000000001</c:v>
                </c:pt>
                <c:pt idx="113">
                  <c:v>0.64759999999999995</c:v>
                </c:pt>
                <c:pt idx="114">
                  <c:v>0.67579999999999996</c:v>
                </c:pt>
                <c:pt idx="115">
                  <c:v>0.70050000000000001</c:v>
                </c:pt>
                <c:pt idx="116">
                  <c:v>0.72220000000000006</c:v>
                </c:pt>
                <c:pt idx="117">
                  <c:v>0.74150000000000005</c:v>
                </c:pt>
                <c:pt idx="118">
                  <c:v>0.75890000000000002</c:v>
                </c:pt>
                <c:pt idx="119">
                  <c:v>0.78879999999999995</c:v>
                </c:pt>
                <c:pt idx="120">
                  <c:v>0.81379999999999997</c:v>
                </c:pt>
                <c:pt idx="121">
                  <c:v>0.83520000000000005</c:v>
                </c:pt>
                <c:pt idx="122">
                  <c:v>0.85370000000000013</c:v>
                </c:pt>
                <c:pt idx="123">
                  <c:v>0.86990000000000001</c:v>
                </c:pt>
                <c:pt idx="124">
                  <c:v>0.88429999999999997</c:v>
                </c:pt>
                <c:pt idx="125">
                  <c:v>0.8972</c:v>
                </c:pt>
                <c:pt idx="126">
                  <c:v>0.90890000000000004</c:v>
                </c:pt>
                <c:pt idx="127">
                  <c:v>0.91949999999999998</c:v>
                </c:pt>
                <c:pt idx="128">
                  <c:v>0.9292999999999999</c:v>
                </c:pt>
                <c:pt idx="129">
                  <c:v>0.93829999999999991</c:v>
                </c:pt>
                <c:pt idx="130">
                  <c:v>0.95450000000000002</c:v>
                </c:pt>
                <c:pt idx="131">
                  <c:v>0.97189999999999999</c:v>
                </c:pt>
                <c:pt idx="132">
                  <c:v>0.98699999999999988</c:v>
                </c:pt>
                <c:pt idx="133" formatCode="0.00">
                  <c:v>1</c:v>
                </c:pt>
                <c:pt idx="134" formatCode="0.00">
                  <c:v>1.01</c:v>
                </c:pt>
                <c:pt idx="135" formatCode="0.00">
                  <c:v>1.02</c:v>
                </c:pt>
                <c:pt idx="136" formatCode="0.00">
                  <c:v>1.03</c:v>
                </c:pt>
                <c:pt idx="137" formatCode="0.00">
                  <c:v>1.04</c:v>
                </c:pt>
                <c:pt idx="138" formatCode="0.00">
                  <c:v>1.05</c:v>
                </c:pt>
                <c:pt idx="139" formatCode="0.00">
                  <c:v>1.07</c:v>
                </c:pt>
                <c:pt idx="140" formatCode="0.00">
                  <c:v>1.08</c:v>
                </c:pt>
                <c:pt idx="141" formatCode="0.00">
                  <c:v>1.0900000000000001</c:v>
                </c:pt>
                <c:pt idx="142" formatCode="0.00">
                  <c:v>1.1000000000000001</c:v>
                </c:pt>
                <c:pt idx="143" formatCode="0.00">
                  <c:v>1.1100000000000001</c:v>
                </c:pt>
                <c:pt idx="144" formatCode="0.00">
                  <c:v>1.1200000000000001</c:v>
                </c:pt>
                <c:pt idx="145" formatCode="0.00">
                  <c:v>1.1399999999999999</c:v>
                </c:pt>
                <c:pt idx="146" formatCode="0.00">
                  <c:v>1.1599999999999999</c:v>
                </c:pt>
                <c:pt idx="147" formatCode="0.00">
                  <c:v>1.17</c:v>
                </c:pt>
                <c:pt idx="148" formatCode="0.00">
                  <c:v>1.19</c:v>
                </c:pt>
                <c:pt idx="149" formatCode="0.00">
                  <c:v>1.2</c:v>
                </c:pt>
                <c:pt idx="150" formatCode="0.00">
                  <c:v>1.22</c:v>
                </c:pt>
                <c:pt idx="151" formatCode="0.00">
                  <c:v>1.23</c:v>
                </c:pt>
                <c:pt idx="152" formatCode="0.00">
                  <c:v>1.24</c:v>
                </c:pt>
                <c:pt idx="153" formatCode="0.00">
                  <c:v>1.25</c:v>
                </c:pt>
                <c:pt idx="154" formatCode="0.00">
                  <c:v>1.26</c:v>
                </c:pt>
                <c:pt idx="155" formatCode="0.00">
                  <c:v>1.28</c:v>
                </c:pt>
                <c:pt idx="156" formatCode="0.00">
                  <c:v>1.3</c:v>
                </c:pt>
                <c:pt idx="157" formatCode="0.00">
                  <c:v>1.32</c:v>
                </c:pt>
                <c:pt idx="158" formatCode="0.00">
                  <c:v>1.35</c:v>
                </c:pt>
                <c:pt idx="159" formatCode="0.00">
                  <c:v>1.37</c:v>
                </c:pt>
                <c:pt idx="160" formatCode="0.00">
                  <c:v>1.4</c:v>
                </c:pt>
                <c:pt idx="161" formatCode="0.00">
                  <c:v>1.42</c:v>
                </c:pt>
                <c:pt idx="162" formatCode="0.00">
                  <c:v>1.45</c:v>
                </c:pt>
                <c:pt idx="163" formatCode="0.00">
                  <c:v>1.47</c:v>
                </c:pt>
                <c:pt idx="164" formatCode="0.00">
                  <c:v>1.5</c:v>
                </c:pt>
                <c:pt idx="165" formatCode="0.00">
                  <c:v>1.54</c:v>
                </c:pt>
                <c:pt idx="166" formatCode="0.00">
                  <c:v>1.59</c:v>
                </c:pt>
                <c:pt idx="167" formatCode="0.00">
                  <c:v>1.65</c:v>
                </c:pt>
                <c:pt idx="168" formatCode="0.00">
                  <c:v>1.7</c:v>
                </c:pt>
                <c:pt idx="169" formatCode="0.00">
                  <c:v>1.75</c:v>
                </c:pt>
                <c:pt idx="170" formatCode="0.00">
                  <c:v>1.81</c:v>
                </c:pt>
                <c:pt idx="171" formatCode="0.00">
                  <c:v>1.93</c:v>
                </c:pt>
                <c:pt idx="172" formatCode="0.00">
                  <c:v>2.0499999999999998</c:v>
                </c:pt>
                <c:pt idx="173" formatCode="0.00">
                  <c:v>2.19</c:v>
                </c:pt>
                <c:pt idx="174" formatCode="0.00">
                  <c:v>2.33</c:v>
                </c:pt>
                <c:pt idx="175" formatCode="0.00">
                  <c:v>2.48</c:v>
                </c:pt>
                <c:pt idx="176" formatCode="0.00">
                  <c:v>2.64</c:v>
                </c:pt>
                <c:pt idx="177" formatCode="0.00">
                  <c:v>2.8</c:v>
                </c:pt>
                <c:pt idx="178" formatCode="0.00">
                  <c:v>2.97</c:v>
                </c:pt>
                <c:pt idx="179" formatCode="0.00">
                  <c:v>3.15</c:v>
                </c:pt>
                <c:pt idx="180" formatCode="0.00">
                  <c:v>3.34</c:v>
                </c:pt>
                <c:pt idx="181" formatCode="0.00">
                  <c:v>3.53</c:v>
                </c:pt>
                <c:pt idx="182" formatCode="0.00">
                  <c:v>3.93</c:v>
                </c:pt>
                <c:pt idx="183" formatCode="0.00">
                  <c:v>4.46</c:v>
                </c:pt>
                <c:pt idx="184" formatCode="0.00">
                  <c:v>5.03</c:v>
                </c:pt>
                <c:pt idx="185" formatCode="0.00">
                  <c:v>5.62</c:v>
                </c:pt>
                <c:pt idx="186" formatCode="0.00">
                  <c:v>6.24</c:v>
                </c:pt>
                <c:pt idx="187" formatCode="0.00">
                  <c:v>6.89</c:v>
                </c:pt>
                <c:pt idx="188" formatCode="0.00">
                  <c:v>7.56</c:v>
                </c:pt>
                <c:pt idx="189" formatCode="0.00">
                  <c:v>8.25</c:v>
                </c:pt>
                <c:pt idx="190" formatCode="0.00">
                  <c:v>8.9600000000000009</c:v>
                </c:pt>
                <c:pt idx="191" formatCode="0.00">
                  <c:v>10.43</c:v>
                </c:pt>
                <c:pt idx="192" formatCode="0.00">
                  <c:v>11.96</c:v>
                </c:pt>
                <c:pt idx="193" formatCode="0.00">
                  <c:v>13.54</c:v>
                </c:pt>
                <c:pt idx="194" formatCode="0.00">
                  <c:v>15.18</c:v>
                </c:pt>
                <c:pt idx="195" formatCode="0.00">
                  <c:v>16.850000000000001</c:v>
                </c:pt>
                <c:pt idx="196" formatCode="0.00">
                  <c:v>18.559999999999999</c:v>
                </c:pt>
                <c:pt idx="197" formatCode="0.00">
                  <c:v>22.06</c:v>
                </c:pt>
                <c:pt idx="198" formatCode="0.00">
                  <c:v>25.64</c:v>
                </c:pt>
                <c:pt idx="199" formatCode="0.00">
                  <c:v>29.29</c:v>
                </c:pt>
                <c:pt idx="200" formatCode="0.00">
                  <c:v>32.97</c:v>
                </c:pt>
                <c:pt idx="201" formatCode="0.00">
                  <c:v>36.67</c:v>
                </c:pt>
                <c:pt idx="202" formatCode="0.00">
                  <c:v>40.39</c:v>
                </c:pt>
                <c:pt idx="203" formatCode="0.00">
                  <c:v>44.1</c:v>
                </c:pt>
                <c:pt idx="204" formatCode="0.00">
                  <c:v>47.79</c:v>
                </c:pt>
                <c:pt idx="205" formatCode="0.00">
                  <c:v>51.47</c:v>
                </c:pt>
                <c:pt idx="206" formatCode="0.00">
                  <c:v>55.13</c:v>
                </c:pt>
                <c:pt idx="207" formatCode="0.00">
                  <c:v>58.76</c:v>
                </c:pt>
                <c:pt idx="208" formatCode="0.00">
                  <c:v>59.12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FE0B-433D-97E3-BE2DD9338C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39833992"/>
        <c:axId val="639834384"/>
      </c:scatterChart>
      <c:valAx>
        <c:axId val="639833992"/>
        <c:scaling>
          <c:logBase val="10"/>
          <c:orientation val="minMax"/>
        </c:scaling>
        <c:delete val="0"/>
        <c:axPos val="b"/>
        <c:majorGridlines>
          <c:spPr>
            <a:ln>
              <a:solidFill>
                <a:schemeClr val="tx1">
                  <a:lumMod val="50000"/>
                  <a:lumOff val="50000"/>
                </a:schemeClr>
              </a:solidFill>
              <a:prstDash val="dash"/>
            </a:ln>
          </c:spPr>
        </c:majorGridlines>
        <c:minorGridlines>
          <c:spPr>
            <a:ln>
              <a:solidFill>
                <a:srgbClr val="CCECFF"/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E</a:t>
                </a:r>
                <a:r>
                  <a:rPr lang="en-US" baseline="0"/>
                  <a:t> beam</a:t>
                </a:r>
                <a:r>
                  <a:rPr lang="en-US"/>
                  <a:t> [MeV/A]</a:t>
                </a:r>
                <a:endParaRPr lang="ja-JP"/>
              </a:p>
            </c:rich>
          </c:tx>
          <c:layout>
            <c:manualLayout>
              <c:xMode val="edge"/>
              <c:yMode val="edge"/>
              <c:x val="0.7129419278863911"/>
              <c:y val="0.87084520417853872"/>
            </c:manualLayout>
          </c:layout>
          <c:overlay val="0"/>
          <c:spPr>
            <a:solidFill>
              <a:schemeClr val="bg1"/>
            </a:solidFill>
          </c:spPr>
        </c:title>
        <c:numFmt formatCode="General" sourceLinked="0"/>
        <c:majorTickMark val="cross"/>
        <c:minorTickMark val="in"/>
        <c:tickLblPos val="nextTo"/>
        <c:txPr>
          <a:bodyPr/>
          <a:lstStyle/>
          <a:p>
            <a:pPr>
              <a:defRPr b="1"/>
            </a:pPr>
            <a:endParaRPr lang="ja-JP"/>
          </a:p>
        </c:txPr>
        <c:crossAx val="639834384"/>
        <c:crosses val="autoZero"/>
        <c:crossBetween val="midCat"/>
        <c:majorUnit val="10"/>
      </c:valAx>
      <c:valAx>
        <c:axId val="639834384"/>
        <c:scaling>
          <c:logBase val="10"/>
          <c:orientation val="minMax"/>
        </c:scaling>
        <c:delete val="0"/>
        <c:axPos val="l"/>
        <c:majorGridlines>
          <c:spPr>
            <a:ln w="12700">
              <a:solidFill>
                <a:schemeClr val="tx2"/>
              </a:solidFill>
              <a:prstDash val="sysDash"/>
            </a:ln>
          </c:spPr>
        </c:majorGridlines>
        <c:minorGridlines>
          <c:spPr>
            <a:ln>
              <a:solidFill>
                <a:schemeClr val="tx2">
                  <a:lumMod val="20000"/>
                  <a:lumOff val="80000"/>
                </a:schemeClr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>
                    <a:solidFill>
                      <a:schemeClr val="tx1"/>
                    </a:solidFill>
                  </a:defRPr>
                </a:pPr>
                <a:r>
                  <a:rPr lang="en-US">
                    <a:solidFill>
                      <a:schemeClr val="tx1"/>
                    </a:solidFill>
                  </a:rPr>
                  <a:t>Range, Straggling [</a:t>
                </a:r>
                <a:r>
                  <a:rPr lang="en-US" altLang="ja-JP">
                    <a:solidFill>
                      <a:schemeClr val="tx1"/>
                    </a:solidFill>
                  </a:rPr>
                  <a:t>μm]</a:t>
                </a:r>
                <a:endParaRPr lang="ja-JP">
                  <a:solidFill>
                    <a:schemeClr val="tx1"/>
                  </a:solidFill>
                </a:endParaRPr>
              </a:p>
            </c:rich>
          </c:tx>
          <c:layout>
            <c:manualLayout>
              <c:xMode val="edge"/>
              <c:yMode val="edge"/>
              <c:x val="9.3999580850872747E-2"/>
              <c:y val="0.18000134598559794"/>
            </c:manualLayout>
          </c:layout>
          <c:overlay val="0"/>
          <c:spPr>
            <a:solidFill>
              <a:schemeClr val="bg1"/>
            </a:solidFill>
          </c:spPr>
        </c:title>
        <c:numFmt formatCode="General" sourceLinked="0"/>
        <c:majorTickMark val="cross"/>
        <c:minorTickMark val="out"/>
        <c:tickLblPos val="nextTo"/>
        <c:spPr>
          <a:ln>
            <a:solidFill>
              <a:schemeClr val="tx2"/>
            </a:solidFill>
          </a:ln>
        </c:spPr>
        <c:txPr>
          <a:bodyPr/>
          <a:lstStyle/>
          <a:p>
            <a:pPr>
              <a:defRPr b="1">
                <a:solidFill>
                  <a:schemeClr val="tx1"/>
                </a:solidFill>
              </a:defRPr>
            </a:pPr>
            <a:endParaRPr lang="ja-JP"/>
          </a:p>
        </c:txPr>
        <c:crossAx val="639833992"/>
        <c:crosses val="autoZero"/>
        <c:crossBetween val="midCat"/>
      </c:valAx>
      <c:spPr>
        <a:noFill/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46369450016466601"/>
          <c:y val="4.2812810791813434E-2"/>
          <c:w val="0.28994361446264105"/>
          <c:h val="0.10935415124391511"/>
        </c:manualLayout>
      </c:layout>
      <c:overlay val="0"/>
      <c:spPr>
        <a:solidFill>
          <a:schemeClr val="bg1"/>
        </a:solidFill>
        <a:ln>
          <a:noFill/>
        </a:ln>
      </c:spPr>
    </c:legend>
    <c:plotVisOnly val="1"/>
    <c:dispBlanksAs val="gap"/>
    <c:showDLblsOverMax val="0"/>
  </c:chart>
  <c:spPr>
    <a:solidFill>
      <a:schemeClr val="bg1"/>
    </a:solidFill>
    <a:ln w="3175">
      <a:solidFill>
        <a:schemeClr val="tx1">
          <a:lumMod val="50000"/>
          <a:lumOff val="50000"/>
        </a:schemeClr>
      </a:solidFill>
    </a:ln>
  </c:spPr>
  <c:txPr>
    <a:bodyPr/>
    <a:lstStyle/>
    <a:p>
      <a:pPr>
        <a:defRPr baseline="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srim181Ta_C!$P$5</c:f>
          <c:strCache>
            <c:ptCount val="1"/>
            <c:pt idx="0">
              <c:v>srim181Ta_C</c:v>
            </c:pt>
          </c:strCache>
        </c:strRef>
      </c:tx>
      <c:layout>
        <c:manualLayout>
          <c:xMode val="edge"/>
          <c:yMode val="edge"/>
          <c:x val="0.10167170191339379"/>
          <c:y val="6.9135802469135796E-2"/>
        </c:manualLayout>
      </c:layout>
      <c:overlay val="1"/>
      <c:spPr>
        <a:solidFill>
          <a:schemeClr val="bg1"/>
        </a:solidFill>
        <a:ln>
          <a:solidFill>
            <a:srgbClr val="00B050"/>
          </a:solidFill>
        </a:ln>
      </c:spPr>
      <c:txPr>
        <a:bodyPr/>
        <a:lstStyle/>
        <a:p>
          <a:pPr>
            <a:defRPr sz="1200"/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5.0907058670898057E-2"/>
          <c:y val="4.1004378353659665E-2"/>
          <c:w val="0.89444707244294086"/>
          <c:h val="0.9081176241858655"/>
        </c:manualLayout>
      </c:layout>
      <c:scatterChart>
        <c:scatterStyle val="lineMarker"/>
        <c:varyColors val="0"/>
        <c:ser>
          <c:idx val="0"/>
          <c:order val="0"/>
          <c:tx>
            <c:v>dE/dxElec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srim181Ta_C!$D$20:$D$228</c:f>
              <c:numCache>
                <c:formatCode>0.00000</c:formatCode>
                <c:ptCount val="209"/>
                <c:pt idx="0">
                  <c:v>1.1049723756906078E-5</c:v>
                </c:pt>
                <c:pt idx="1">
                  <c:v>1.2430939226519336E-5</c:v>
                </c:pt>
                <c:pt idx="2">
                  <c:v>1.3812154696132597E-5</c:v>
                </c:pt>
                <c:pt idx="3">
                  <c:v>1.5193370165745856E-5</c:v>
                </c:pt>
                <c:pt idx="4">
                  <c:v>1.6574585635359117E-5</c:v>
                </c:pt>
                <c:pt idx="5">
                  <c:v>1.7955801104972374E-5</c:v>
                </c:pt>
                <c:pt idx="6">
                  <c:v>1.9337016574585635E-5</c:v>
                </c:pt>
                <c:pt idx="7">
                  <c:v>2.0718232044198896E-5</c:v>
                </c:pt>
                <c:pt idx="8">
                  <c:v>2.2099447513812157E-5</c:v>
                </c:pt>
                <c:pt idx="9">
                  <c:v>2.4861878453038672E-5</c:v>
                </c:pt>
                <c:pt idx="10">
                  <c:v>2.7624309392265193E-5</c:v>
                </c:pt>
                <c:pt idx="11">
                  <c:v>3.0386740331491712E-5</c:v>
                </c:pt>
                <c:pt idx="12">
                  <c:v>3.3149171270718233E-5</c:v>
                </c:pt>
                <c:pt idx="13">
                  <c:v>3.5911602209944748E-5</c:v>
                </c:pt>
                <c:pt idx="14">
                  <c:v>3.867403314917127E-5</c:v>
                </c:pt>
                <c:pt idx="15">
                  <c:v>4.4198895027624314E-5</c:v>
                </c:pt>
                <c:pt idx="16">
                  <c:v>4.9723756906077343E-5</c:v>
                </c:pt>
                <c:pt idx="17">
                  <c:v>5.5248618784530387E-5</c:v>
                </c:pt>
                <c:pt idx="18">
                  <c:v>6.0773480662983424E-5</c:v>
                </c:pt>
                <c:pt idx="19">
                  <c:v>6.6298342541436467E-5</c:v>
                </c:pt>
                <c:pt idx="20">
                  <c:v>7.1823204419889497E-5</c:v>
                </c:pt>
                <c:pt idx="21">
                  <c:v>7.734806629834254E-5</c:v>
                </c:pt>
                <c:pt idx="22">
                  <c:v>8.2872928176795584E-5</c:v>
                </c:pt>
                <c:pt idx="23">
                  <c:v>8.8397790055248627E-5</c:v>
                </c:pt>
                <c:pt idx="24">
                  <c:v>9.3922651933701671E-5</c:v>
                </c:pt>
                <c:pt idx="25">
                  <c:v>9.9447513812154687E-5</c:v>
                </c:pt>
                <c:pt idx="26">
                  <c:v>1.1049723756906077E-4</c:v>
                </c:pt>
                <c:pt idx="27">
                  <c:v>1.2430939226519336E-4</c:v>
                </c:pt>
                <c:pt idx="28">
                  <c:v>1.3812154696132598E-4</c:v>
                </c:pt>
                <c:pt idx="29">
                  <c:v>1.5193370165745857E-4</c:v>
                </c:pt>
                <c:pt idx="30">
                  <c:v>1.6574585635359117E-4</c:v>
                </c:pt>
                <c:pt idx="31">
                  <c:v>1.7955801104972376E-4</c:v>
                </c:pt>
                <c:pt idx="32">
                  <c:v>1.9337016574585638E-4</c:v>
                </c:pt>
                <c:pt idx="33">
                  <c:v>2.0718232044198895E-4</c:v>
                </c:pt>
                <c:pt idx="34">
                  <c:v>2.2099447513812155E-4</c:v>
                </c:pt>
                <c:pt idx="35">
                  <c:v>2.4861878453038671E-4</c:v>
                </c:pt>
                <c:pt idx="36">
                  <c:v>2.7624309392265195E-4</c:v>
                </c:pt>
                <c:pt idx="37">
                  <c:v>3.0386740331491714E-4</c:v>
                </c:pt>
                <c:pt idx="38">
                  <c:v>3.3149171270718233E-4</c:v>
                </c:pt>
                <c:pt idx="39">
                  <c:v>3.5911602209944752E-4</c:v>
                </c:pt>
                <c:pt idx="40">
                  <c:v>3.8674033149171277E-4</c:v>
                </c:pt>
                <c:pt idx="41">
                  <c:v>4.419889502762431E-4</c:v>
                </c:pt>
                <c:pt idx="42">
                  <c:v>4.9723756906077342E-4</c:v>
                </c:pt>
                <c:pt idx="43">
                  <c:v>5.5248618784530391E-4</c:v>
                </c:pt>
                <c:pt idx="44">
                  <c:v>6.0773480662983429E-4</c:v>
                </c:pt>
                <c:pt idx="45">
                  <c:v>6.6298342541436467E-4</c:v>
                </c:pt>
                <c:pt idx="46">
                  <c:v>7.1823204419889505E-4</c:v>
                </c:pt>
                <c:pt idx="47">
                  <c:v>7.7348066298342554E-4</c:v>
                </c:pt>
                <c:pt idx="48">
                  <c:v>8.2872928176795581E-4</c:v>
                </c:pt>
                <c:pt idx="49">
                  <c:v>8.8397790055248619E-4</c:v>
                </c:pt>
                <c:pt idx="50">
                  <c:v>9.3922651933701668E-4</c:v>
                </c:pt>
                <c:pt idx="51">
                  <c:v>9.9447513812154684E-4</c:v>
                </c:pt>
                <c:pt idx="52">
                  <c:v>1.1049723756906078E-3</c:v>
                </c:pt>
                <c:pt idx="53">
                  <c:v>1.2430939226519338E-3</c:v>
                </c:pt>
                <c:pt idx="54">
                  <c:v>1.3812154696132596E-3</c:v>
                </c:pt>
                <c:pt idx="55">
                  <c:v>1.5193370165745858E-3</c:v>
                </c:pt>
                <c:pt idx="56">
                  <c:v>1.6574585635359116E-3</c:v>
                </c:pt>
                <c:pt idx="57">
                  <c:v>1.7955801104972376E-3</c:v>
                </c:pt>
                <c:pt idx="58">
                  <c:v>1.9337016574585634E-3</c:v>
                </c:pt>
                <c:pt idx="59">
                  <c:v>2.0718232044198894E-3</c:v>
                </c:pt>
                <c:pt idx="60">
                  <c:v>2.2099447513812156E-3</c:v>
                </c:pt>
                <c:pt idx="61">
                  <c:v>2.4861878453038676E-3</c:v>
                </c:pt>
                <c:pt idx="62">
                  <c:v>2.7624309392265192E-3</c:v>
                </c:pt>
                <c:pt idx="63">
                  <c:v>3.0386740331491717E-3</c:v>
                </c:pt>
                <c:pt idx="64">
                  <c:v>3.3149171270718232E-3</c:v>
                </c:pt>
                <c:pt idx="65">
                  <c:v>3.5911602209944752E-3</c:v>
                </c:pt>
                <c:pt idx="66">
                  <c:v>3.8674033149171268E-3</c:v>
                </c:pt>
                <c:pt idx="67">
                  <c:v>4.4198895027624313E-3</c:v>
                </c:pt>
                <c:pt idx="68">
                  <c:v>4.9723756906077353E-3</c:v>
                </c:pt>
                <c:pt idx="69" formatCode="0.000">
                  <c:v>5.5248618784530384E-3</c:v>
                </c:pt>
                <c:pt idx="70" formatCode="0.000">
                  <c:v>6.0773480662983433E-3</c:v>
                </c:pt>
                <c:pt idx="71" formatCode="0.000">
                  <c:v>6.6298342541436465E-3</c:v>
                </c:pt>
                <c:pt idx="72" formatCode="0.000">
                  <c:v>7.1823204419889505E-3</c:v>
                </c:pt>
                <c:pt idx="73" formatCode="0.000">
                  <c:v>7.7348066298342536E-3</c:v>
                </c:pt>
                <c:pt idx="74" formatCode="0.000">
                  <c:v>8.2872928176795577E-3</c:v>
                </c:pt>
                <c:pt idx="75" formatCode="0.000">
                  <c:v>8.8397790055248626E-3</c:v>
                </c:pt>
                <c:pt idx="76" formatCode="0.000">
                  <c:v>9.3922651933701657E-3</c:v>
                </c:pt>
                <c:pt idx="77" formatCode="0.000">
                  <c:v>9.9447513812154706E-3</c:v>
                </c:pt>
                <c:pt idx="78" formatCode="0.000">
                  <c:v>1.1049723756906077E-2</c:v>
                </c:pt>
                <c:pt idx="79" formatCode="0.000">
                  <c:v>1.2430939226519336E-2</c:v>
                </c:pt>
                <c:pt idx="80" formatCode="0.000">
                  <c:v>1.3812154696132596E-2</c:v>
                </c:pt>
                <c:pt idx="81" formatCode="0.000">
                  <c:v>1.5193370165745856E-2</c:v>
                </c:pt>
                <c:pt idx="82" formatCode="0.000">
                  <c:v>1.6574585635359115E-2</c:v>
                </c:pt>
                <c:pt idx="83" formatCode="0.000">
                  <c:v>1.7955801104972375E-2</c:v>
                </c:pt>
                <c:pt idx="84" formatCode="0.000">
                  <c:v>1.9337016574585635E-2</c:v>
                </c:pt>
                <c:pt idx="85" formatCode="0.000">
                  <c:v>2.0718232044198894E-2</c:v>
                </c:pt>
                <c:pt idx="86" formatCode="0.000">
                  <c:v>2.2099447513812154E-2</c:v>
                </c:pt>
                <c:pt idx="87" formatCode="0.000">
                  <c:v>2.4861878453038673E-2</c:v>
                </c:pt>
                <c:pt idx="88" formatCode="0.000">
                  <c:v>2.7624309392265192E-2</c:v>
                </c:pt>
                <c:pt idx="89" formatCode="0.000">
                  <c:v>3.0386740331491711E-2</c:v>
                </c:pt>
                <c:pt idx="90" formatCode="0.000">
                  <c:v>3.3149171270718231E-2</c:v>
                </c:pt>
                <c:pt idx="91" formatCode="0.000">
                  <c:v>3.591160220994475E-2</c:v>
                </c:pt>
                <c:pt idx="92" formatCode="0.000">
                  <c:v>3.8674033149171269E-2</c:v>
                </c:pt>
                <c:pt idx="93" formatCode="0.000">
                  <c:v>4.4198895027624308E-2</c:v>
                </c:pt>
                <c:pt idx="94" formatCode="0.000">
                  <c:v>4.9723756906077346E-2</c:v>
                </c:pt>
                <c:pt idx="95" formatCode="0.000">
                  <c:v>5.5248618784530384E-2</c:v>
                </c:pt>
                <c:pt idx="96" formatCode="0.000">
                  <c:v>6.0773480662983423E-2</c:v>
                </c:pt>
                <c:pt idx="97" formatCode="0.000">
                  <c:v>6.6298342541436461E-2</c:v>
                </c:pt>
                <c:pt idx="98" formatCode="0.000">
                  <c:v>7.18232044198895E-2</c:v>
                </c:pt>
                <c:pt idx="99" formatCode="0.000">
                  <c:v>7.7348066298342538E-2</c:v>
                </c:pt>
                <c:pt idx="100" formatCode="0.000">
                  <c:v>8.2872928176795577E-2</c:v>
                </c:pt>
                <c:pt idx="101" formatCode="0.000">
                  <c:v>8.8397790055248615E-2</c:v>
                </c:pt>
                <c:pt idx="102" formatCode="0.000">
                  <c:v>9.3922651933701654E-2</c:v>
                </c:pt>
                <c:pt idx="103" formatCode="0.000">
                  <c:v>9.9447513812154692E-2</c:v>
                </c:pt>
                <c:pt idx="104" formatCode="0.000">
                  <c:v>0.11049723756906077</c:v>
                </c:pt>
                <c:pt idx="105" formatCode="0.000">
                  <c:v>0.12430939226519337</c:v>
                </c:pt>
                <c:pt idx="106" formatCode="0.000">
                  <c:v>0.13812154696132597</c:v>
                </c:pt>
                <c:pt idx="107" formatCode="0.000">
                  <c:v>0.15193370165745856</c:v>
                </c:pt>
                <c:pt idx="108" formatCode="0.000">
                  <c:v>0.16574585635359115</c:v>
                </c:pt>
                <c:pt idx="109" formatCode="0.000">
                  <c:v>0.17955801104972377</c:v>
                </c:pt>
                <c:pt idx="110" formatCode="0.000">
                  <c:v>0.19337016574585636</c:v>
                </c:pt>
                <c:pt idx="111" formatCode="0.000">
                  <c:v>0.20718232044198895</c:v>
                </c:pt>
                <c:pt idx="112" formatCode="0.000">
                  <c:v>0.22099447513812154</c:v>
                </c:pt>
                <c:pt idx="113" formatCode="0.000">
                  <c:v>0.24861878453038674</c:v>
                </c:pt>
                <c:pt idx="114" formatCode="0.000">
                  <c:v>0.27624309392265195</c:v>
                </c:pt>
                <c:pt idx="115" formatCode="0.000">
                  <c:v>0.30386740331491713</c:v>
                </c:pt>
                <c:pt idx="116" formatCode="0.000">
                  <c:v>0.33149171270718231</c:v>
                </c:pt>
                <c:pt idx="117" formatCode="0.000">
                  <c:v>0.35911602209944754</c:v>
                </c:pt>
                <c:pt idx="118" formatCode="0.000">
                  <c:v>0.38674033149171272</c:v>
                </c:pt>
                <c:pt idx="119" formatCode="0.000">
                  <c:v>0.44198895027624308</c:v>
                </c:pt>
                <c:pt idx="120" formatCode="0.000">
                  <c:v>0.49723756906077349</c:v>
                </c:pt>
                <c:pt idx="121" formatCode="0.000">
                  <c:v>0.5524861878453039</c:v>
                </c:pt>
                <c:pt idx="122" formatCode="0.000">
                  <c:v>0.60773480662983426</c:v>
                </c:pt>
                <c:pt idx="123" formatCode="0.000">
                  <c:v>0.66298342541436461</c:v>
                </c:pt>
                <c:pt idx="124" formatCode="0.000">
                  <c:v>0.71823204419889508</c:v>
                </c:pt>
                <c:pt idx="125" formatCode="0.000">
                  <c:v>0.77348066298342544</c:v>
                </c:pt>
                <c:pt idx="126" formatCode="0.000">
                  <c:v>0.82872928176795579</c:v>
                </c:pt>
                <c:pt idx="127" formatCode="0.000">
                  <c:v>0.88397790055248615</c:v>
                </c:pt>
                <c:pt idx="128" formatCode="0.000">
                  <c:v>0.93922651933701662</c:v>
                </c:pt>
                <c:pt idx="129" formatCode="0.000">
                  <c:v>0.99447513812154698</c:v>
                </c:pt>
                <c:pt idx="130" formatCode="0.000">
                  <c:v>1.1049723756906078</c:v>
                </c:pt>
                <c:pt idx="131" formatCode="0.000">
                  <c:v>1.2430939226519337</c:v>
                </c:pt>
                <c:pt idx="132" formatCode="0.000">
                  <c:v>1.3812154696132597</c:v>
                </c:pt>
                <c:pt idx="133" formatCode="0.000">
                  <c:v>1.5193370165745856</c:v>
                </c:pt>
                <c:pt idx="134" formatCode="0.000">
                  <c:v>1.6574585635359116</c:v>
                </c:pt>
                <c:pt idx="135" formatCode="0.000">
                  <c:v>1.7955801104972375</c:v>
                </c:pt>
                <c:pt idx="136" formatCode="0.000">
                  <c:v>1.9337016574585635</c:v>
                </c:pt>
                <c:pt idx="137" formatCode="0.000">
                  <c:v>2.0718232044198897</c:v>
                </c:pt>
                <c:pt idx="138" formatCode="0.000">
                  <c:v>2.2099447513812156</c:v>
                </c:pt>
                <c:pt idx="139" formatCode="0.000">
                  <c:v>2.4861878453038675</c:v>
                </c:pt>
                <c:pt idx="140" formatCode="0.000">
                  <c:v>2.7624309392265194</c:v>
                </c:pt>
                <c:pt idx="141" formatCode="0.000">
                  <c:v>3.0386740331491713</c:v>
                </c:pt>
                <c:pt idx="142" formatCode="0.000">
                  <c:v>3.3149171270718232</c:v>
                </c:pt>
                <c:pt idx="143" formatCode="0.000">
                  <c:v>3.5911602209944751</c:v>
                </c:pt>
                <c:pt idx="144" formatCode="0.000">
                  <c:v>3.867403314917127</c:v>
                </c:pt>
                <c:pt idx="145" formatCode="0.000">
                  <c:v>4.4198895027624312</c:v>
                </c:pt>
                <c:pt idx="146" formatCode="0.000">
                  <c:v>4.972375690607735</c:v>
                </c:pt>
                <c:pt idx="147" formatCode="0.000">
                  <c:v>5.5248618784530388</c:v>
                </c:pt>
                <c:pt idx="148" formatCode="0.000">
                  <c:v>6.0773480662983426</c:v>
                </c:pt>
                <c:pt idx="149" formatCode="0.000">
                  <c:v>6.6298342541436464</c:v>
                </c:pt>
                <c:pt idx="150" formatCode="0.000">
                  <c:v>7.1823204419889501</c:v>
                </c:pt>
                <c:pt idx="151" formatCode="0.000">
                  <c:v>7.7348066298342539</c:v>
                </c:pt>
                <c:pt idx="152" formatCode="0.000">
                  <c:v>8.2872928176795586</c:v>
                </c:pt>
                <c:pt idx="153" formatCode="0.000">
                  <c:v>8.8397790055248624</c:v>
                </c:pt>
                <c:pt idx="154" formatCode="0.000">
                  <c:v>9.3922651933701662</c:v>
                </c:pt>
                <c:pt idx="155" formatCode="0.000">
                  <c:v>9.94475138121547</c:v>
                </c:pt>
                <c:pt idx="156" formatCode="0.000">
                  <c:v>11.049723756906078</c:v>
                </c:pt>
                <c:pt idx="157" formatCode="0.000">
                  <c:v>12.430939226519337</c:v>
                </c:pt>
                <c:pt idx="158" formatCode="0.000">
                  <c:v>13.812154696132596</c:v>
                </c:pt>
                <c:pt idx="159" formatCode="0.000">
                  <c:v>15.193370165745856</c:v>
                </c:pt>
                <c:pt idx="160" formatCode="0.000">
                  <c:v>16.574585635359117</c:v>
                </c:pt>
                <c:pt idx="161" formatCode="0.000">
                  <c:v>17.955801104972377</c:v>
                </c:pt>
                <c:pt idx="162" formatCode="0.000">
                  <c:v>19.337016574585636</c:v>
                </c:pt>
                <c:pt idx="163" formatCode="0.000">
                  <c:v>20.718232044198896</c:v>
                </c:pt>
                <c:pt idx="164" formatCode="0.000">
                  <c:v>22.099447513812155</c:v>
                </c:pt>
                <c:pt idx="165" formatCode="0.000">
                  <c:v>24.861878453038674</c:v>
                </c:pt>
                <c:pt idx="166" formatCode="0.000">
                  <c:v>27.624309392265193</c:v>
                </c:pt>
                <c:pt idx="167" formatCode="0.000">
                  <c:v>30.386740331491712</c:v>
                </c:pt>
                <c:pt idx="168" formatCode="0.000">
                  <c:v>33.149171270718234</c:v>
                </c:pt>
                <c:pt idx="169" formatCode="0.000">
                  <c:v>35.911602209944753</c:v>
                </c:pt>
                <c:pt idx="170" formatCode="0.000">
                  <c:v>38.674033149171272</c:v>
                </c:pt>
                <c:pt idx="171" formatCode="0.000">
                  <c:v>44.19889502762431</c:v>
                </c:pt>
                <c:pt idx="172" formatCode="0.000">
                  <c:v>49.723756906077348</c:v>
                </c:pt>
                <c:pt idx="173" formatCode="0.000">
                  <c:v>55.248618784530386</c:v>
                </c:pt>
                <c:pt idx="174" formatCode="0.000">
                  <c:v>60.773480662983424</c:v>
                </c:pt>
                <c:pt idx="175" formatCode="0.000">
                  <c:v>66.298342541436469</c:v>
                </c:pt>
                <c:pt idx="176" formatCode="0.000">
                  <c:v>71.823204419889507</c:v>
                </c:pt>
                <c:pt idx="177" formatCode="0.000">
                  <c:v>77.348066298342545</c:v>
                </c:pt>
                <c:pt idx="178" formatCode="0.000">
                  <c:v>82.872928176795583</c:v>
                </c:pt>
                <c:pt idx="179" formatCode="0.000">
                  <c:v>88.39779005524862</c:v>
                </c:pt>
                <c:pt idx="180" formatCode="0.000">
                  <c:v>93.922651933701658</c:v>
                </c:pt>
                <c:pt idx="181" formatCode="0.000">
                  <c:v>99.447513812154696</c:v>
                </c:pt>
                <c:pt idx="182" formatCode="0.000">
                  <c:v>110.49723756906077</c:v>
                </c:pt>
                <c:pt idx="183" formatCode="0.000">
                  <c:v>124.30939226519337</c:v>
                </c:pt>
                <c:pt idx="184" formatCode="0.000">
                  <c:v>138.12154696132598</c:v>
                </c:pt>
                <c:pt idx="185" formatCode="0.000">
                  <c:v>151.93370165745856</c:v>
                </c:pt>
                <c:pt idx="186" formatCode="0.000">
                  <c:v>165.74585635359117</c:v>
                </c:pt>
                <c:pt idx="187" formatCode="0.000">
                  <c:v>179.55801104972375</c:v>
                </c:pt>
                <c:pt idx="188" formatCode="0.000">
                  <c:v>193.37016574585635</c:v>
                </c:pt>
                <c:pt idx="189" formatCode="0.000">
                  <c:v>207.18232044198896</c:v>
                </c:pt>
                <c:pt idx="190" formatCode="0.000">
                  <c:v>220.99447513812154</c:v>
                </c:pt>
                <c:pt idx="191" formatCode="0.000">
                  <c:v>248.61878453038673</c:v>
                </c:pt>
                <c:pt idx="192" formatCode="0.000">
                  <c:v>276.24309392265195</c:v>
                </c:pt>
                <c:pt idx="193" formatCode="0.000">
                  <c:v>303.86740331491711</c:v>
                </c:pt>
                <c:pt idx="194" formatCode="0.000">
                  <c:v>331.49171270718233</c:v>
                </c:pt>
                <c:pt idx="195" formatCode="0.000">
                  <c:v>359.11602209944749</c:v>
                </c:pt>
                <c:pt idx="196" formatCode="0.000">
                  <c:v>386.74033149171271</c:v>
                </c:pt>
                <c:pt idx="197" formatCode="0.000">
                  <c:v>441.98895027624309</c:v>
                </c:pt>
                <c:pt idx="198" formatCode="0.000">
                  <c:v>497.23756906077347</c:v>
                </c:pt>
                <c:pt idx="199" formatCode="0.000">
                  <c:v>552.4861878453039</c:v>
                </c:pt>
                <c:pt idx="200" formatCode="0.000">
                  <c:v>607.73480662983422</c:v>
                </c:pt>
                <c:pt idx="201" formatCode="0.000">
                  <c:v>662.98342541436466</c:v>
                </c:pt>
                <c:pt idx="202" formatCode="0.000">
                  <c:v>718.23204419889498</c:v>
                </c:pt>
                <c:pt idx="203" formatCode="0.000">
                  <c:v>773.48066298342542</c:v>
                </c:pt>
                <c:pt idx="204" formatCode="0.000">
                  <c:v>828.72928176795585</c:v>
                </c:pt>
                <c:pt idx="205" formatCode="0.000">
                  <c:v>883.97790055248618</c:v>
                </c:pt>
                <c:pt idx="206" formatCode="0.000">
                  <c:v>939.22651933701661</c:v>
                </c:pt>
                <c:pt idx="207" formatCode="0.000">
                  <c:v>994.47513812154693</c:v>
                </c:pt>
                <c:pt idx="208" formatCode="0.000">
                  <c:v>1000</c:v>
                </c:pt>
              </c:numCache>
            </c:numRef>
          </c:xVal>
          <c:yVal>
            <c:numRef>
              <c:f>srim181Ta_C!$E$20:$E$228</c:f>
              <c:numCache>
                <c:formatCode>0.000E+00</c:formatCode>
                <c:ptCount val="209"/>
                <c:pt idx="0">
                  <c:v>0.3236</c:v>
                </c:pt>
                <c:pt idx="1">
                  <c:v>0.34329999999999999</c:v>
                </c:pt>
                <c:pt idx="2">
                  <c:v>0.36180000000000001</c:v>
                </c:pt>
                <c:pt idx="3">
                  <c:v>0.3795</c:v>
                </c:pt>
                <c:pt idx="4">
                  <c:v>0.39639999999999997</c:v>
                </c:pt>
                <c:pt idx="5">
                  <c:v>0.41249999999999998</c:v>
                </c:pt>
                <c:pt idx="6">
                  <c:v>0.42809999999999998</c:v>
                </c:pt>
                <c:pt idx="7">
                  <c:v>0.44309999999999999</c:v>
                </c:pt>
                <c:pt idx="8">
                  <c:v>0.4577</c:v>
                </c:pt>
                <c:pt idx="9">
                  <c:v>0.4854</c:v>
                </c:pt>
                <c:pt idx="10">
                  <c:v>0.51170000000000004</c:v>
                </c:pt>
                <c:pt idx="11">
                  <c:v>0.53669999999999995</c:v>
                </c:pt>
                <c:pt idx="12">
                  <c:v>0.5605</c:v>
                </c:pt>
                <c:pt idx="13">
                  <c:v>0.58340000000000003</c:v>
                </c:pt>
                <c:pt idx="14">
                  <c:v>0.60540000000000005</c:v>
                </c:pt>
                <c:pt idx="15">
                  <c:v>0.64729999999999999</c:v>
                </c:pt>
                <c:pt idx="16">
                  <c:v>0.6865</c:v>
                </c:pt>
                <c:pt idx="17">
                  <c:v>0.72360000000000002</c:v>
                </c:pt>
                <c:pt idx="18">
                  <c:v>0.75900000000000001</c:v>
                </c:pt>
                <c:pt idx="19">
                  <c:v>0.79269999999999996</c:v>
                </c:pt>
                <c:pt idx="20">
                  <c:v>0.82509999999999994</c:v>
                </c:pt>
                <c:pt idx="21">
                  <c:v>0.85619999999999996</c:v>
                </c:pt>
                <c:pt idx="22">
                  <c:v>0.88629999999999998</c:v>
                </c:pt>
                <c:pt idx="23">
                  <c:v>0.91539999999999999</c:v>
                </c:pt>
                <c:pt idx="24">
                  <c:v>0.94350000000000001</c:v>
                </c:pt>
                <c:pt idx="25">
                  <c:v>0.97089999999999999</c:v>
                </c:pt>
                <c:pt idx="26">
                  <c:v>1.0229999999999999</c:v>
                </c:pt>
                <c:pt idx="27">
                  <c:v>1.085</c:v>
                </c:pt>
                <c:pt idx="28">
                  <c:v>1.1439999999999999</c:v>
                </c:pt>
                <c:pt idx="29">
                  <c:v>1.2</c:v>
                </c:pt>
                <c:pt idx="30">
                  <c:v>1.2529999999999999</c:v>
                </c:pt>
                <c:pt idx="31">
                  <c:v>1.3049999999999999</c:v>
                </c:pt>
                <c:pt idx="32">
                  <c:v>1.3540000000000001</c:v>
                </c:pt>
                <c:pt idx="33">
                  <c:v>1.401</c:v>
                </c:pt>
                <c:pt idx="34">
                  <c:v>1.4470000000000001</c:v>
                </c:pt>
                <c:pt idx="35">
                  <c:v>1.5349999999999999</c:v>
                </c:pt>
                <c:pt idx="36">
                  <c:v>1.6180000000000001</c:v>
                </c:pt>
                <c:pt idx="37">
                  <c:v>1.6970000000000001</c:v>
                </c:pt>
                <c:pt idx="38">
                  <c:v>1.7729999999999999</c:v>
                </c:pt>
                <c:pt idx="39">
                  <c:v>1.845</c:v>
                </c:pt>
                <c:pt idx="40">
                  <c:v>1.915</c:v>
                </c:pt>
                <c:pt idx="41">
                  <c:v>2.0470000000000002</c:v>
                </c:pt>
                <c:pt idx="42">
                  <c:v>2.1709999999999998</c:v>
                </c:pt>
                <c:pt idx="43">
                  <c:v>2.2879999999999998</c:v>
                </c:pt>
                <c:pt idx="44">
                  <c:v>2.4</c:v>
                </c:pt>
                <c:pt idx="45">
                  <c:v>2.5070000000000001</c:v>
                </c:pt>
                <c:pt idx="46">
                  <c:v>2.609</c:v>
                </c:pt>
                <c:pt idx="47">
                  <c:v>2.7080000000000002</c:v>
                </c:pt>
                <c:pt idx="48">
                  <c:v>2.8029999999999999</c:v>
                </c:pt>
                <c:pt idx="49">
                  <c:v>2.895</c:v>
                </c:pt>
                <c:pt idx="50">
                  <c:v>2.984</c:v>
                </c:pt>
                <c:pt idx="51">
                  <c:v>3.07</c:v>
                </c:pt>
                <c:pt idx="52">
                  <c:v>3.2360000000000002</c:v>
                </c:pt>
                <c:pt idx="53">
                  <c:v>3.4329999999999998</c:v>
                </c:pt>
                <c:pt idx="54">
                  <c:v>3.6179999999999999</c:v>
                </c:pt>
                <c:pt idx="55">
                  <c:v>3.7949999999999999</c:v>
                </c:pt>
                <c:pt idx="56">
                  <c:v>3.964</c:v>
                </c:pt>
                <c:pt idx="57">
                  <c:v>4.125</c:v>
                </c:pt>
                <c:pt idx="58">
                  <c:v>4.2809999999999997</c:v>
                </c:pt>
                <c:pt idx="59">
                  <c:v>4.516</c:v>
                </c:pt>
                <c:pt idx="60">
                  <c:v>4.7489999999999997</c:v>
                </c:pt>
                <c:pt idx="61">
                  <c:v>5.0289999999999999</c:v>
                </c:pt>
                <c:pt idx="62">
                  <c:v>5.1829999999999998</c:v>
                </c:pt>
                <c:pt idx="63">
                  <c:v>5.2869999999999999</c:v>
                </c:pt>
                <c:pt idx="64">
                  <c:v>5.3760000000000003</c:v>
                </c:pt>
                <c:pt idx="65">
                  <c:v>5.4669999999999996</c:v>
                </c:pt>
                <c:pt idx="66">
                  <c:v>5.5670000000000002</c:v>
                </c:pt>
                <c:pt idx="67">
                  <c:v>5.8040000000000003</c:v>
                </c:pt>
                <c:pt idx="68">
                  <c:v>6.0880000000000001</c:v>
                </c:pt>
                <c:pt idx="69">
                  <c:v>6.4050000000000002</c:v>
                </c:pt>
                <c:pt idx="70">
                  <c:v>6.7409999999999997</c:v>
                </c:pt>
                <c:pt idx="71">
                  <c:v>7.0819999999999999</c:v>
                </c:pt>
                <c:pt idx="72">
                  <c:v>7.42</c:v>
                </c:pt>
                <c:pt idx="73">
                  <c:v>7.7469999999999999</c:v>
                </c:pt>
                <c:pt idx="74">
                  <c:v>8.0579999999999998</c:v>
                </c:pt>
                <c:pt idx="75">
                  <c:v>8.3510000000000009</c:v>
                </c:pt>
                <c:pt idx="76">
                  <c:v>8.6229999999999993</c:v>
                </c:pt>
                <c:pt idx="77">
                  <c:v>8.875</c:v>
                </c:pt>
                <c:pt idx="78">
                  <c:v>9.3179999999999996</c:v>
                </c:pt>
                <c:pt idx="79">
                  <c:v>9.7680000000000007</c:v>
                </c:pt>
                <c:pt idx="80">
                  <c:v>10.130000000000001</c:v>
                </c:pt>
                <c:pt idx="81">
                  <c:v>10.42</c:v>
                </c:pt>
                <c:pt idx="82">
                  <c:v>10.66</c:v>
                </c:pt>
                <c:pt idx="83">
                  <c:v>10.88</c:v>
                </c:pt>
                <c:pt idx="84">
                  <c:v>11.07</c:v>
                </c:pt>
                <c:pt idx="85">
                  <c:v>11.24</c:v>
                </c:pt>
                <c:pt idx="86">
                  <c:v>11.41</c:v>
                </c:pt>
                <c:pt idx="87">
                  <c:v>11.72</c:v>
                </c:pt>
                <c:pt idx="88">
                  <c:v>12.03</c:v>
                </c:pt>
                <c:pt idx="89">
                  <c:v>12.33</c:v>
                </c:pt>
                <c:pt idx="90">
                  <c:v>12.64</c:v>
                </c:pt>
                <c:pt idx="91">
                  <c:v>12.96</c:v>
                </c:pt>
                <c:pt idx="92">
                  <c:v>13.3</c:v>
                </c:pt>
                <c:pt idx="93">
                  <c:v>14.01</c:v>
                </c:pt>
                <c:pt idx="94">
                  <c:v>14.77</c:v>
                </c:pt>
                <c:pt idx="95">
                  <c:v>15.59</c:v>
                </c:pt>
                <c:pt idx="96">
                  <c:v>16.45</c:v>
                </c:pt>
                <c:pt idx="97">
                  <c:v>17.350000000000001</c:v>
                </c:pt>
                <c:pt idx="98">
                  <c:v>18.28</c:v>
                </c:pt>
                <c:pt idx="99">
                  <c:v>19.239999999999998</c:v>
                </c:pt>
                <c:pt idx="100">
                  <c:v>20.21</c:v>
                </c:pt>
                <c:pt idx="101">
                  <c:v>21.19</c:v>
                </c:pt>
                <c:pt idx="102">
                  <c:v>22.18</c:v>
                </c:pt>
                <c:pt idx="103">
                  <c:v>23.17</c:v>
                </c:pt>
                <c:pt idx="104">
                  <c:v>25.14</c:v>
                </c:pt>
                <c:pt idx="105">
                  <c:v>27.57</c:v>
                </c:pt>
                <c:pt idx="106">
                  <c:v>29.94</c:v>
                </c:pt>
                <c:pt idx="107">
                  <c:v>32.229999999999997</c:v>
                </c:pt>
                <c:pt idx="108">
                  <c:v>34.43</c:v>
                </c:pt>
                <c:pt idx="109">
                  <c:v>36.549999999999997</c:v>
                </c:pt>
                <c:pt idx="110">
                  <c:v>38.57</c:v>
                </c:pt>
                <c:pt idx="111">
                  <c:v>40.520000000000003</c:v>
                </c:pt>
                <c:pt idx="112">
                  <c:v>42.38</c:v>
                </c:pt>
                <c:pt idx="113">
                  <c:v>45.86</c:v>
                </c:pt>
                <c:pt idx="114">
                  <c:v>49.07</c:v>
                </c:pt>
                <c:pt idx="115">
                  <c:v>52.03</c:v>
                </c:pt>
                <c:pt idx="116">
                  <c:v>54.76</c:v>
                </c:pt>
                <c:pt idx="117">
                  <c:v>57.3</c:v>
                </c:pt>
                <c:pt idx="118">
                  <c:v>59.66</c:v>
                </c:pt>
                <c:pt idx="119">
                  <c:v>63.92</c:v>
                </c:pt>
                <c:pt idx="120">
                  <c:v>67.67</c:v>
                </c:pt>
                <c:pt idx="121">
                  <c:v>71</c:v>
                </c:pt>
                <c:pt idx="122">
                  <c:v>73.959999999999994</c:v>
                </c:pt>
                <c:pt idx="123">
                  <c:v>76.63</c:v>
                </c:pt>
                <c:pt idx="124">
                  <c:v>79.03</c:v>
                </c:pt>
                <c:pt idx="125">
                  <c:v>81.209999999999994</c:v>
                </c:pt>
                <c:pt idx="126">
                  <c:v>83.19</c:v>
                </c:pt>
                <c:pt idx="127">
                  <c:v>84.99</c:v>
                </c:pt>
                <c:pt idx="128">
                  <c:v>86.64</c:v>
                </c:pt>
                <c:pt idx="129">
                  <c:v>88.14</c:v>
                </c:pt>
                <c:pt idx="130">
                  <c:v>90.79</c:v>
                </c:pt>
                <c:pt idx="131">
                  <c:v>93.52</c:v>
                </c:pt>
                <c:pt idx="132">
                  <c:v>95.74</c:v>
                </c:pt>
                <c:pt idx="133">
                  <c:v>97.53</c:v>
                </c:pt>
                <c:pt idx="134">
                  <c:v>98.98</c:v>
                </c:pt>
                <c:pt idx="135">
                  <c:v>100.1</c:v>
                </c:pt>
                <c:pt idx="136">
                  <c:v>101.1</c:v>
                </c:pt>
                <c:pt idx="137">
                  <c:v>102.2</c:v>
                </c:pt>
                <c:pt idx="138">
                  <c:v>103.2</c:v>
                </c:pt>
                <c:pt idx="139">
                  <c:v>103.7</c:v>
                </c:pt>
                <c:pt idx="140">
                  <c:v>104.3</c:v>
                </c:pt>
                <c:pt idx="141">
                  <c:v>104.5</c:v>
                </c:pt>
                <c:pt idx="142">
                  <c:v>104.5</c:v>
                </c:pt>
                <c:pt idx="143">
                  <c:v>104.3</c:v>
                </c:pt>
                <c:pt idx="144">
                  <c:v>103.9</c:v>
                </c:pt>
                <c:pt idx="145">
                  <c:v>102.8</c:v>
                </c:pt>
                <c:pt idx="146">
                  <c:v>101.5</c:v>
                </c:pt>
                <c:pt idx="147">
                  <c:v>99.97</c:v>
                </c:pt>
                <c:pt idx="148">
                  <c:v>98.41</c:v>
                </c:pt>
                <c:pt idx="149">
                  <c:v>96.85</c:v>
                </c:pt>
                <c:pt idx="150">
                  <c:v>95.33</c:v>
                </c:pt>
                <c:pt idx="151">
                  <c:v>93.85</c:v>
                </c:pt>
                <c:pt idx="152">
                  <c:v>92.44</c:v>
                </c:pt>
                <c:pt idx="153">
                  <c:v>91.1</c:v>
                </c:pt>
                <c:pt idx="154">
                  <c:v>89.84</c:v>
                </c:pt>
                <c:pt idx="155">
                  <c:v>88.64</c:v>
                </c:pt>
                <c:pt idx="156">
                  <c:v>86.45</c:v>
                </c:pt>
                <c:pt idx="157">
                  <c:v>84.05</c:v>
                </c:pt>
                <c:pt idx="158">
                  <c:v>81.95</c:v>
                </c:pt>
                <c:pt idx="159">
                  <c:v>80.08</c:v>
                </c:pt>
                <c:pt idx="160">
                  <c:v>78.38</c:v>
                </c:pt>
                <c:pt idx="161">
                  <c:v>76.790000000000006</c:v>
                </c:pt>
                <c:pt idx="162">
                  <c:v>75.27</c:v>
                </c:pt>
                <c:pt idx="163">
                  <c:v>73.760000000000005</c:v>
                </c:pt>
                <c:pt idx="164">
                  <c:v>72.260000000000005</c:v>
                </c:pt>
                <c:pt idx="165">
                  <c:v>69.12</c:v>
                </c:pt>
                <c:pt idx="166">
                  <c:v>65.72</c:v>
                </c:pt>
                <c:pt idx="167">
                  <c:v>62.1</c:v>
                </c:pt>
                <c:pt idx="168">
                  <c:v>59.28</c:v>
                </c:pt>
                <c:pt idx="169">
                  <c:v>56.73</c:v>
                </c:pt>
                <c:pt idx="170">
                  <c:v>54.43</c:v>
                </c:pt>
                <c:pt idx="171">
                  <c:v>50.4</c:v>
                </c:pt>
                <c:pt idx="172">
                  <c:v>47.01</c:v>
                </c:pt>
                <c:pt idx="173">
                  <c:v>44.12</c:v>
                </c:pt>
                <c:pt idx="174">
                  <c:v>41.61</c:v>
                </c:pt>
                <c:pt idx="175">
                  <c:v>39.43</c:v>
                </c:pt>
                <c:pt idx="176">
                  <c:v>37.51</c:v>
                </c:pt>
                <c:pt idx="177">
                  <c:v>35.799999999999997</c:v>
                </c:pt>
                <c:pt idx="178">
                  <c:v>34.28</c:v>
                </c:pt>
                <c:pt idx="179">
                  <c:v>32.909999999999997</c:v>
                </c:pt>
                <c:pt idx="180">
                  <c:v>31.67</c:v>
                </c:pt>
                <c:pt idx="181">
                  <c:v>30.54</c:v>
                </c:pt>
                <c:pt idx="182">
                  <c:v>28.58</c:v>
                </c:pt>
                <c:pt idx="183">
                  <c:v>26.54</c:v>
                </c:pt>
                <c:pt idx="184">
                  <c:v>24.85</c:v>
                </c:pt>
                <c:pt idx="185">
                  <c:v>23.43</c:v>
                </c:pt>
                <c:pt idx="186">
                  <c:v>22.22</c:v>
                </c:pt>
                <c:pt idx="187">
                  <c:v>21.17</c:v>
                </c:pt>
                <c:pt idx="188">
                  <c:v>20.260000000000002</c:v>
                </c:pt>
                <c:pt idx="189">
                  <c:v>19.46</c:v>
                </c:pt>
                <c:pt idx="190">
                  <c:v>18.760000000000002</c:v>
                </c:pt>
                <c:pt idx="191">
                  <c:v>17.55</c:v>
                </c:pt>
                <c:pt idx="192">
                  <c:v>16.559999999999999</c:v>
                </c:pt>
                <c:pt idx="193">
                  <c:v>15.75</c:v>
                </c:pt>
                <c:pt idx="194">
                  <c:v>15.06</c:v>
                </c:pt>
                <c:pt idx="195">
                  <c:v>14.47</c:v>
                </c:pt>
                <c:pt idx="196">
                  <c:v>13.97</c:v>
                </c:pt>
                <c:pt idx="197">
                  <c:v>13.15</c:v>
                </c:pt>
                <c:pt idx="198">
                  <c:v>12.51</c:v>
                </c:pt>
                <c:pt idx="199">
                  <c:v>12.01</c:v>
                </c:pt>
                <c:pt idx="200">
                  <c:v>11.6</c:v>
                </c:pt>
                <c:pt idx="201">
                  <c:v>11.26</c:v>
                </c:pt>
                <c:pt idx="202">
                  <c:v>10.98</c:v>
                </c:pt>
                <c:pt idx="203">
                  <c:v>10.74</c:v>
                </c:pt>
                <c:pt idx="204">
                  <c:v>10.54</c:v>
                </c:pt>
                <c:pt idx="205">
                  <c:v>10.37</c:v>
                </c:pt>
                <c:pt idx="206">
                  <c:v>10.220000000000001</c:v>
                </c:pt>
                <c:pt idx="207">
                  <c:v>10.09</c:v>
                </c:pt>
                <c:pt idx="208">
                  <c:v>10.08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2D3A-4FC2-AE10-A91FCC5171F6}"/>
            </c:ext>
          </c:extLst>
        </c:ser>
        <c:ser>
          <c:idx val="1"/>
          <c:order val="1"/>
          <c:tx>
            <c:v>dE/dxNucl</c:v>
          </c:tx>
          <c:spPr>
            <a:ln>
              <a:solidFill>
                <a:srgbClr val="0000FF"/>
              </a:solidFill>
            </a:ln>
          </c:spPr>
          <c:marker>
            <c:symbol val="none"/>
          </c:marker>
          <c:xVal>
            <c:numRef>
              <c:f>srim181Ta_C!$D$20:$D$228</c:f>
              <c:numCache>
                <c:formatCode>0.00000</c:formatCode>
                <c:ptCount val="209"/>
                <c:pt idx="0">
                  <c:v>1.1049723756906078E-5</c:v>
                </c:pt>
                <c:pt idx="1">
                  <c:v>1.2430939226519336E-5</c:v>
                </c:pt>
                <c:pt idx="2">
                  <c:v>1.3812154696132597E-5</c:v>
                </c:pt>
                <c:pt idx="3">
                  <c:v>1.5193370165745856E-5</c:v>
                </c:pt>
                <c:pt idx="4">
                  <c:v>1.6574585635359117E-5</c:v>
                </c:pt>
                <c:pt idx="5">
                  <c:v>1.7955801104972374E-5</c:v>
                </c:pt>
                <c:pt idx="6">
                  <c:v>1.9337016574585635E-5</c:v>
                </c:pt>
                <c:pt idx="7">
                  <c:v>2.0718232044198896E-5</c:v>
                </c:pt>
                <c:pt idx="8">
                  <c:v>2.2099447513812157E-5</c:v>
                </c:pt>
                <c:pt idx="9">
                  <c:v>2.4861878453038672E-5</c:v>
                </c:pt>
                <c:pt idx="10">
                  <c:v>2.7624309392265193E-5</c:v>
                </c:pt>
                <c:pt idx="11">
                  <c:v>3.0386740331491712E-5</c:v>
                </c:pt>
                <c:pt idx="12">
                  <c:v>3.3149171270718233E-5</c:v>
                </c:pt>
                <c:pt idx="13">
                  <c:v>3.5911602209944748E-5</c:v>
                </c:pt>
                <c:pt idx="14">
                  <c:v>3.867403314917127E-5</c:v>
                </c:pt>
                <c:pt idx="15">
                  <c:v>4.4198895027624314E-5</c:v>
                </c:pt>
                <c:pt idx="16">
                  <c:v>4.9723756906077343E-5</c:v>
                </c:pt>
                <c:pt idx="17">
                  <c:v>5.5248618784530387E-5</c:v>
                </c:pt>
                <c:pt idx="18">
                  <c:v>6.0773480662983424E-5</c:v>
                </c:pt>
                <c:pt idx="19">
                  <c:v>6.6298342541436467E-5</c:v>
                </c:pt>
                <c:pt idx="20">
                  <c:v>7.1823204419889497E-5</c:v>
                </c:pt>
                <c:pt idx="21">
                  <c:v>7.734806629834254E-5</c:v>
                </c:pt>
                <c:pt idx="22">
                  <c:v>8.2872928176795584E-5</c:v>
                </c:pt>
                <c:pt idx="23">
                  <c:v>8.8397790055248627E-5</c:v>
                </c:pt>
                <c:pt idx="24">
                  <c:v>9.3922651933701671E-5</c:v>
                </c:pt>
                <c:pt idx="25">
                  <c:v>9.9447513812154687E-5</c:v>
                </c:pt>
                <c:pt idx="26">
                  <c:v>1.1049723756906077E-4</c:v>
                </c:pt>
                <c:pt idx="27">
                  <c:v>1.2430939226519336E-4</c:v>
                </c:pt>
                <c:pt idx="28">
                  <c:v>1.3812154696132598E-4</c:v>
                </c:pt>
                <c:pt idx="29">
                  <c:v>1.5193370165745857E-4</c:v>
                </c:pt>
                <c:pt idx="30">
                  <c:v>1.6574585635359117E-4</c:v>
                </c:pt>
                <c:pt idx="31">
                  <c:v>1.7955801104972376E-4</c:v>
                </c:pt>
                <c:pt idx="32">
                  <c:v>1.9337016574585638E-4</c:v>
                </c:pt>
                <c:pt idx="33">
                  <c:v>2.0718232044198895E-4</c:v>
                </c:pt>
                <c:pt idx="34">
                  <c:v>2.2099447513812155E-4</c:v>
                </c:pt>
                <c:pt idx="35">
                  <c:v>2.4861878453038671E-4</c:v>
                </c:pt>
                <c:pt idx="36">
                  <c:v>2.7624309392265195E-4</c:v>
                </c:pt>
                <c:pt idx="37">
                  <c:v>3.0386740331491714E-4</c:v>
                </c:pt>
                <c:pt idx="38">
                  <c:v>3.3149171270718233E-4</c:v>
                </c:pt>
                <c:pt idx="39">
                  <c:v>3.5911602209944752E-4</c:v>
                </c:pt>
                <c:pt idx="40">
                  <c:v>3.8674033149171277E-4</c:v>
                </c:pt>
                <c:pt idx="41">
                  <c:v>4.419889502762431E-4</c:v>
                </c:pt>
                <c:pt idx="42">
                  <c:v>4.9723756906077342E-4</c:v>
                </c:pt>
                <c:pt idx="43">
                  <c:v>5.5248618784530391E-4</c:v>
                </c:pt>
                <c:pt idx="44">
                  <c:v>6.0773480662983429E-4</c:v>
                </c:pt>
                <c:pt idx="45">
                  <c:v>6.6298342541436467E-4</c:v>
                </c:pt>
                <c:pt idx="46">
                  <c:v>7.1823204419889505E-4</c:v>
                </c:pt>
                <c:pt idx="47">
                  <c:v>7.7348066298342554E-4</c:v>
                </c:pt>
                <c:pt idx="48">
                  <c:v>8.2872928176795581E-4</c:v>
                </c:pt>
                <c:pt idx="49">
                  <c:v>8.8397790055248619E-4</c:v>
                </c:pt>
                <c:pt idx="50">
                  <c:v>9.3922651933701668E-4</c:v>
                </c:pt>
                <c:pt idx="51">
                  <c:v>9.9447513812154684E-4</c:v>
                </c:pt>
                <c:pt idx="52">
                  <c:v>1.1049723756906078E-3</c:v>
                </c:pt>
                <c:pt idx="53">
                  <c:v>1.2430939226519338E-3</c:v>
                </c:pt>
                <c:pt idx="54">
                  <c:v>1.3812154696132596E-3</c:v>
                </c:pt>
                <c:pt idx="55">
                  <c:v>1.5193370165745858E-3</c:v>
                </c:pt>
                <c:pt idx="56">
                  <c:v>1.6574585635359116E-3</c:v>
                </c:pt>
                <c:pt idx="57">
                  <c:v>1.7955801104972376E-3</c:v>
                </c:pt>
                <c:pt idx="58">
                  <c:v>1.9337016574585634E-3</c:v>
                </c:pt>
                <c:pt idx="59">
                  <c:v>2.0718232044198894E-3</c:v>
                </c:pt>
                <c:pt idx="60">
                  <c:v>2.2099447513812156E-3</c:v>
                </c:pt>
                <c:pt idx="61">
                  <c:v>2.4861878453038676E-3</c:v>
                </c:pt>
                <c:pt idx="62">
                  <c:v>2.7624309392265192E-3</c:v>
                </c:pt>
                <c:pt idx="63">
                  <c:v>3.0386740331491717E-3</c:v>
                </c:pt>
                <c:pt idx="64">
                  <c:v>3.3149171270718232E-3</c:v>
                </c:pt>
                <c:pt idx="65">
                  <c:v>3.5911602209944752E-3</c:v>
                </c:pt>
                <c:pt idx="66">
                  <c:v>3.8674033149171268E-3</c:v>
                </c:pt>
                <c:pt idx="67">
                  <c:v>4.4198895027624313E-3</c:v>
                </c:pt>
                <c:pt idx="68">
                  <c:v>4.9723756906077353E-3</c:v>
                </c:pt>
                <c:pt idx="69" formatCode="0.000">
                  <c:v>5.5248618784530384E-3</c:v>
                </c:pt>
                <c:pt idx="70" formatCode="0.000">
                  <c:v>6.0773480662983433E-3</c:v>
                </c:pt>
                <c:pt idx="71" formatCode="0.000">
                  <c:v>6.6298342541436465E-3</c:v>
                </c:pt>
                <c:pt idx="72" formatCode="0.000">
                  <c:v>7.1823204419889505E-3</c:v>
                </c:pt>
                <c:pt idx="73" formatCode="0.000">
                  <c:v>7.7348066298342536E-3</c:v>
                </c:pt>
                <c:pt idx="74" formatCode="0.000">
                  <c:v>8.2872928176795577E-3</c:v>
                </c:pt>
                <c:pt idx="75" formatCode="0.000">
                  <c:v>8.8397790055248626E-3</c:v>
                </c:pt>
                <c:pt idx="76" formatCode="0.000">
                  <c:v>9.3922651933701657E-3</c:v>
                </c:pt>
                <c:pt idx="77" formatCode="0.000">
                  <c:v>9.9447513812154706E-3</c:v>
                </c:pt>
                <c:pt idx="78" formatCode="0.000">
                  <c:v>1.1049723756906077E-2</c:v>
                </c:pt>
                <c:pt idx="79" formatCode="0.000">
                  <c:v>1.2430939226519336E-2</c:v>
                </c:pt>
                <c:pt idx="80" formatCode="0.000">
                  <c:v>1.3812154696132596E-2</c:v>
                </c:pt>
                <c:pt idx="81" formatCode="0.000">
                  <c:v>1.5193370165745856E-2</c:v>
                </c:pt>
                <c:pt idx="82" formatCode="0.000">
                  <c:v>1.6574585635359115E-2</c:v>
                </c:pt>
                <c:pt idx="83" formatCode="0.000">
                  <c:v>1.7955801104972375E-2</c:v>
                </c:pt>
                <c:pt idx="84" formatCode="0.000">
                  <c:v>1.9337016574585635E-2</c:v>
                </c:pt>
                <c:pt idx="85" formatCode="0.000">
                  <c:v>2.0718232044198894E-2</c:v>
                </c:pt>
                <c:pt idx="86" formatCode="0.000">
                  <c:v>2.2099447513812154E-2</c:v>
                </c:pt>
                <c:pt idx="87" formatCode="0.000">
                  <c:v>2.4861878453038673E-2</c:v>
                </c:pt>
                <c:pt idx="88" formatCode="0.000">
                  <c:v>2.7624309392265192E-2</c:v>
                </c:pt>
                <c:pt idx="89" formatCode="0.000">
                  <c:v>3.0386740331491711E-2</c:v>
                </c:pt>
                <c:pt idx="90" formatCode="0.000">
                  <c:v>3.3149171270718231E-2</c:v>
                </c:pt>
                <c:pt idx="91" formatCode="0.000">
                  <c:v>3.591160220994475E-2</c:v>
                </c:pt>
                <c:pt idx="92" formatCode="0.000">
                  <c:v>3.8674033149171269E-2</c:v>
                </c:pt>
                <c:pt idx="93" formatCode="0.000">
                  <c:v>4.4198895027624308E-2</c:v>
                </c:pt>
                <c:pt idx="94" formatCode="0.000">
                  <c:v>4.9723756906077346E-2</c:v>
                </c:pt>
                <c:pt idx="95" formatCode="0.000">
                  <c:v>5.5248618784530384E-2</c:v>
                </c:pt>
                <c:pt idx="96" formatCode="0.000">
                  <c:v>6.0773480662983423E-2</c:v>
                </c:pt>
                <c:pt idx="97" formatCode="0.000">
                  <c:v>6.6298342541436461E-2</c:v>
                </c:pt>
                <c:pt idx="98" formatCode="0.000">
                  <c:v>7.18232044198895E-2</c:v>
                </c:pt>
                <c:pt idx="99" formatCode="0.000">
                  <c:v>7.7348066298342538E-2</c:v>
                </c:pt>
                <c:pt idx="100" formatCode="0.000">
                  <c:v>8.2872928176795577E-2</c:v>
                </c:pt>
                <c:pt idx="101" formatCode="0.000">
                  <c:v>8.8397790055248615E-2</c:v>
                </c:pt>
                <c:pt idx="102" formatCode="0.000">
                  <c:v>9.3922651933701654E-2</c:v>
                </c:pt>
                <c:pt idx="103" formatCode="0.000">
                  <c:v>9.9447513812154692E-2</c:v>
                </c:pt>
                <c:pt idx="104" formatCode="0.000">
                  <c:v>0.11049723756906077</c:v>
                </c:pt>
                <c:pt idx="105" formatCode="0.000">
                  <c:v>0.12430939226519337</c:v>
                </c:pt>
                <c:pt idx="106" formatCode="0.000">
                  <c:v>0.13812154696132597</c:v>
                </c:pt>
                <c:pt idx="107" formatCode="0.000">
                  <c:v>0.15193370165745856</c:v>
                </c:pt>
                <c:pt idx="108" formatCode="0.000">
                  <c:v>0.16574585635359115</c:v>
                </c:pt>
                <c:pt idx="109" formatCode="0.000">
                  <c:v>0.17955801104972377</c:v>
                </c:pt>
                <c:pt idx="110" formatCode="0.000">
                  <c:v>0.19337016574585636</c:v>
                </c:pt>
                <c:pt idx="111" formatCode="0.000">
                  <c:v>0.20718232044198895</c:v>
                </c:pt>
                <c:pt idx="112" formatCode="0.000">
                  <c:v>0.22099447513812154</c:v>
                </c:pt>
                <c:pt idx="113" formatCode="0.000">
                  <c:v>0.24861878453038674</c:v>
                </c:pt>
                <c:pt idx="114" formatCode="0.000">
                  <c:v>0.27624309392265195</c:v>
                </c:pt>
                <c:pt idx="115" formatCode="0.000">
                  <c:v>0.30386740331491713</c:v>
                </c:pt>
                <c:pt idx="116" formatCode="0.000">
                  <c:v>0.33149171270718231</c:v>
                </c:pt>
                <c:pt idx="117" formatCode="0.000">
                  <c:v>0.35911602209944754</c:v>
                </c:pt>
                <c:pt idx="118" formatCode="0.000">
                  <c:v>0.38674033149171272</c:v>
                </c:pt>
                <c:pt idx="119" formatCode="0.000">
                  <c:v>0.44198895027624308</c:v>
                </c:pt>
                <c:pt idx="120" formatCode="0.000">
                  <c:v>0.49723756906077349</c:v>
                </c:pt>
                <c:pt idx="121" formatCode="0.000">
                  <c:v>0.5524861878453039</c:v>
                </c:pt>
                <c:pt idx="122" formatCode="0.000">
                  <c:v>0.60773480662983426</c:v>
                </c:pt>
                <c:pt idx="123" formatCode="0.000">
                  <c:v>0.66298342541436461</c:v>
                </c:pt>
                <c:pt idx="124" formatCode="0.000">
                  <c:v>0.71823204419889508</c:v>
                </c:pt>
                <c:pt idx="125" formatCode="0.000">
                  <c:v>0.77348066298342544</c:v>
                </c:pt>
                <c:pt idx="126" formatCode="0.000">
                  <c:v>0.82872928176795579</c:v>
                </c:pt>
                <c:pt idx="127" formatCode="0.000">
                  <c:v>0.88397790055248615</c:v>
                </c:pt>
                <c:pt idx="128" formatCode="0.000">
                  <c:v>0.93922651933701662</c:v>
                </c:pt>
                <c:pt idx="129" formatCode="0.000">
                  <c:v>0.99447513812154698</c:v>
                </c:pt>
                <c:pt idx="130" formatCode="0.000">
                  <c:v>1.1049723756906078</c:v>
                </c:pt>
                <c:pt idx="131" formatCode="0.000">
                  <c:v>1.2430939226519337</c:v>
                </c:pt>
                <c:pt idx="132" formatCode="0.000">
                  <c:v>1.3812154696132597</c:v>
                </c:pt>
                <c:pt idx="133" formatCode="0.000">
                  <c:v>1.5193370165745856</c:v>
                </c:pt>
                <c:pt idx="134" formatCode="0.000">
                  <c:v>1.6574585635359116</c:v>
                </c:pt>
                <c:pt idx="135" formatCode="0.000">
                  <c:v>1.7955801104972375</c:v>
                </c:pt>
                <c:pt idx="136" formatCode="0.000">
                  <c:v>1.9337016574585635</c:v>
                </c:pt>
                <c:pt idx="137" formatCode="0.000">
                  <c:v>2.0718232044198897</c:v>
                </c:pt>
                <c:pt idx="138" formatCode="0.000">
                  <c:v>2.2099447513812156</c:v>
                </c:pt>
                <c:pt idx="139" formatCode="0.000">
                  <c:v>2.4861878453038675</c:v>
                </c:pt>
                <c:pt idx="140" formatCode="0.000">
                  <c:v>2.7624309392265194</c:v>
                </c:pt>
                <c:pt idx="141" formatCode="0.000">
                  <c:v>3.0386740331491713</c:v>
                </c:pt>
                <c:pt idx="142" formatCode="0.000">
                  <c:v>3.3149171270718232</c:v>
                </c:pt>
                <c:pt idx="143" formatCode="0.000">
                  <c:v>3.5911602209944751</c:v>
                </c:pt>
                <c:pt idx="144" formatCode="0.000">
                  <c:v>3.867403314917127</c:v>
                </c:pt>
                <c:pt idx="145" formatCode="0.000">
                  <c:v>4.4198895027624312</c:v>
                </c:pt>
                <c:pt idx="146" formatCode="0.000">
                  <c:v>4.972375690607735</c:v>
                </c:pt>
                <c:pt idx="147" formatCode="0.000">
                  <c:v>5.5248618784530388</c:v>
                </c:pt>
                <c:pt idx="148" formatCode="0.000">
                  <c:v>6.0773480662983426</c:v>
                </c:pt>
                <c:pt idx="149" formatCode="0.000">
                  <c:v>6.6298342541436464</c:v>
                </c:pt>
                <c:pt idx="150" formatCode="0.000">
                  <c:v>7.1823204419889501</c:v>
                </c:pt>
                <c:pt idx="151" formatCode="0.000">
                  <c:v>7.7348066298342539</c:v>
                </c:pt>
                <c:pt idx="152" formatCode="0.000">
                  <c:v>8.2872928176795586</c:v>
                </c:pt>
                <c:pt idx="153" formatCode="0.000">
                  <c:v>8.8397790055248624</c:v>
                </c:pt>
                <c:pt idx="154" formatCode="0.000">
                  <c:v>9.3922651933701662</c:v>
                </c:pt>
                <c:pt idx="155" formatCode="0.000">
                  <c:v>9.94475138121547</c:v>
                </c:pt>
                <c:pt idx="156" formatCode="0.000">
                  <c:v>11.049723756906078</c:v>
                </c:pt>
                <c:pt idx="157" formatCode="0.000">
                  <c:v>12.430939226519337</c:v>
                </c:pt>
                <c:pt idx="158" formatCode="0.000">
                  <c:v>13.812154696132596</c:v>
                </c:pt>
                <c:pt idx="159" formatCode="0.000">
                  <c:v>15.193370165745856</c:v>
                </c:pt>
                <c:pt idx="160" formatCode="0.000">
                  <c:v>16.574585635359117</c:v>
                </c:pt>
                <c:pt idx="161" formatCode="0.000">
                  <c:v>17.955801104972377</c:v>
                </c:pt>
                <c:pt idx="162" formatCode="0.000">
                  <c:v>19.337016574585636</c:v>
                </c:pt>
                <c:pt idx="163" formatCode="0.000">
                  <c:v>20.718232044198896</c:v>
                </c:pt>
                <c:pt idx="164" formatCode="0.000">
                  <c:v>22.099447513812155</c:v>
                </c:pt>
                <c:pt idx="165" formatCode="0.000">
                  <c:v>24.861878453038674</c:v>
                </c:pt>
                <c:pt idx="166" formatCode="0.000">
                  <c:v>27.624309392265193</c:v>
                </c:pt>
                <c:pt idx="167" formatCode="0.000">
                  <c:v>30.386740331491712</c:v>
                </c:pt>
                <c:pt idx="168" formatCode="0.000">
                  <c:v>33.149171270718234</c:v>
                </c:pt>
                <c:pt idx="169" formatCode="0.000">
                  <c:v>35.911602209944753</c:v>
                </c:pt>
                <c:pt idx="170" formatCode="0.000">
                  <c:v>38.674033149171272</c:v>
                </c:pt>
                <c:pt idx="171" formatCode="0.000">
                  <c:v>44.19889502762431</c:v>
                </c:pt>
                <c:pt idx="172" formatCode="0.000">
                  <c:v>49.723756906077348</c:v>
                </c:pt>
                <c:pt idx="173" formatCode="0.000">
                  <c:v>55.248618784530386</c:v>
                </c:pt>
                <c:pt idx="174" formatCode="0.000">
                  <c:v>60.773480662983424</c:v>
                </c:pt>
                <c:pt idx="175" formatCode="0.000">
                  <c:v>66.298342541436469</c:v>
                </c:pt>
                <c:pt idx="176" formatCode="0.000">
                  <c:v>71.823204419889507</c:v>
                </c:pt>
                <c:pt idx="177" formatCode="0.000">
                  <c:v>77.348066298342545</c:v>
                </c:pt>
                <c:pt idx="178" formatCode="0.000">
                  <c:v>82.872928176795583</c:v>
                </c:pt>
                <c:pt idx="179" formatCode="0.000">
                  <c:v>88.39779005524862</c:v>
                </c:pt>
                <c:pt idx="180" formatCode="0.000">
                  <c:v>93.922651933701658</c:v>
                </c:pt>
                <c:pt idx="181" formatCode="0.000">
                  <c:v>99.447513812154696</c:v>
                </c:pt>
                <c:pt idx="182" formatCode="0.000">
                  <c:v>110.49723756906077</c:v>
                </c:pt>
                <c:pt idx="183" formatCode="0.000">
                  <c:v>124.30939226519337</c:v>
                </c:pt>
                <c:pt idx="184" formatCode="0.000">
                  <c:v>138.12154696132598</c:v>
                </c:pt>
                <c:pt idx="185" formatCode="0.000">
                  <c:v>151.93370165745856</c:v>
                </c:pt>
                <c:pt idx="186" formatCode="0.000">
                  <c:v>165.74585635359117</c:v>
                </c:pt>
                <c:pt idx="187" formatCode="0.000">
                  <c:v>179.55801104972375</c:v>
                </c:pt>
                <c:pt idx="188" formatCode="0.000">
                  <c:v>193.37016574585635</c:v>
                </c:pt>
                <c:pt idx="189" formatCode="0.000">
                  <c:v>207.18232044198896</c:v>
                </c:pt>
                <c:pt idx="190" formatCode="0.000">
                  <c:v>220.99447513812154</c:v>
                </c:pt>
                <c:pt idx="191" formatCode="0.000">
                  <c:v>248.61878453038673</c:v>
                </c:pt>
                <c:pt idx="192" formatCode="0.000">
                  <c:v>276.24309392265195</c:v>
                </c:pt>
                <c:pt idx="193" formatCode="0.000">
                  <c:v>303.86740331491711</c:v>
                </c:pt>
                <c:pt idx="194" formatCode="0.000">
                  <c:v>331.49171270718233</c:v>
                </c:pt>
                <c:pt idx="195" formatCode="0.000">
                  <c:v>359.11602209944749</c:v>
                </c:pt>
                <c:pt idx="196" formatCode="0.000">
                  <c:v>386.74033149171271</c:v>
                </c:pt>
                <c:pt idx="197" formatCode="0.000">
                  <c:v>441.98895027624309</c:v>
                </c:pt>
                <c:pt idx="198" formatCode="0.000">
                  <c:v>497.23756906077347</c:v>
                </c:pt>
                <c:pt idx="199" formatCode="0.000">
                  <c:v>552.4861878453039</c:v>
                </c:pt>
                <c:pt idx="200" formatCode="0.000">
                  <c:v>607.73480662983422</c:v>
                </c:pt>
                <c:pt idx="201" formatCode="0.000">
                  <c:v>662.98342541436466</c:v>
                </c:pt>
                <c:pt idx="202" formatCode="0.000">
                  <c:v>718.23204419889498</c:v>
                </c:pt>
                <c:pt idx="203" formatCode="0.000">
                  <c:v>773.48066298342542</c:v>
                </c:pt>
                <c:pt idx="204" formatCode="0.000">
                  <c:v>828.72928176795585</c:v>
                </c:pt>
                <c:pt idx="205" formatCode="0.000">
                  <c:v>883.97790055248618</c:v>
                </c:pt>
                <c:pt idx="206" formatCode="0.000">
                  <c:v>939.22651933701661</c:v>
                </c:pt>
                <c:pt idx="207" formatCode="0.000">
                  <c:v>994.47513812154693</c:v>
                </c:pt>
                <c:pt idx="208" formatCode="0.000">
                  <c:v>1000</c:v>
                </c:pt>
              </c:numCache>
            </c:numRef>
          </c:xVal>
          <c:yVal>
            <c:numRef>
              <c:f>srim181Ta_C!$F$20:$F$228</c:f>
              <c:numCache>
                <c:formatCode>0.000E+00</c:formatCode>
                <c:ptCount val="209"/>
                <c:pt idx="0">
                  <c:v>3.4769999999999999</c:v>
                </c:pt>
                <c:pt idx="1">
                  <c:v>3.6840000000000002</c:v>
                </c:pt>
                <c:pt idx="2">
                  <c:v>3.8769999999999998</c:v>
                </c:pt>
                <c:pt idx="3">
                  <c:v>4.0579999999999998</c:v>
                </c:pt>
                <c:pt idx="4">
                  <c:v>4.2290000000000001</c:v>
                </c:pt>
                <c:pt idx="5">
                  <c:v>4.3899999999999997</c:v>
                </c:pt>
                <c:pt idx="6">
                  <c:v>4.5430000000000001</c:v>
                </c:pt>
                <c:pt idx="7">
                  <c:v>4.6879999999999997</c:v>
                </c:pt>
                <c:pt idx="8">
                  <c:v>4.8280000000000003</c:v>
                </c:pt>
                <c:pt idx="9">
                  <c:v>5.0890000000000004</c:v>
                </c:pt>
                <c:pt idx="10">
                  <c:v>5.33</c:v>
                </c:pt>
                <c:pt idx="11">
                  <c:v>5.5540000000000003</c:v>
                </c:pt>
                <c:pt idx="12">
                  <c:v>5.7629999999999999</c:v>
                </c:pt>
                <c:pt idx="13">
                  <c:v>5.96</c:v>
                </c:pt>
                <c:pt idx="14">
                  <c:v>6.1459999999999999</c:v>
                </c:pt>
                <c:pt idx="15">
                  <c:v>6.4880000000000004</c:v>
                </c:pt>
                <c:pt idx="16">
                  <c:v>6.798</c:v>
                </c:pt>
                <c:pt idx="17">
                  <c:v>7.0819999999999999</c:v>
                </c:pt>
                <c:pt idx="18">
                  <c:v>7.343</c:v>
                </c:pt>
                <c:pt idx="19">
                  <c:v>7.5839999999999996</c:v>
                </c:pt>
                <c:pt idx="20">
                  <c:v>7.8090000000000002</c:v>
                </c:pt>
                <c:pt idx="21">
                  <c:v>8.0190000000000001</c:v>
                </c:pt>
                <c:pt idx="22">
                  <c:v>8.2170000000000005</c:v>
                </c:pt>
                <c:pt idx="23">
                  <c:v>8.4019999999999992</c:v>
                </c:pt>
                <c:pt idx="24">
                  <c:v>8.5779999999999994</c:v>
                </c:pt>
                <c:pt idx="25">
                  <c:v>8.7439999999999998</c:v>
                </c:pt>
                <c:pt idx="26">
                  <c:v>9.0530000000000008</c:v>
                </c:pt>
                <c:pt idx="27">
                  <c:v>9.3989999999999991</c:v>
                </c:pt>
                <c:pt idx="28">
                  <c:v>9.7089999999999996</c:v>
                </c:pt>
                <c:pt idx="29">
                  <c:v>9.99</c:v>
                </c:pt>
                <c:pt idx="30">
                  <c:v>10.25</c:v>
                </c:pt>
                <c:pt idx="31">
                  <c:v>10.48</c:v>
                </c:pt>
                <c:pt idx="32">
                  <c:v>10.7</c:v>
                </c:pt>
                <c:pt idx="33">
                  <c:v>10.89</c:v>
                </c:pt>
                <c:pt idx="34">
                  <c:v>11.08</c:v>
                </c:pt>
                <c:pt idx="35">
                  <c:v>11.41</c:v>
                </c:pt>
                <c:pt idx="36">
                  <c:v>11.71</c:v>
                </c:pt>
                <c:pt idx="37">
                  <c:v>11.96</c:v>
                </c:pt>
                <c:pt idx="38">
                  <c:v>12.19</c:v>
                </c:pt>
                <c:pt idx="39">
                  <c:v>12.4</c:v>
                </c:pt>
                <c:pt idx="40">
                  <c:v>12.59</c:v>
                </c:pt>
                <c:pt idx="41">
                  <c:v>12.91</c:v>
                </c:pt>
                <c:pt idx="42">
                  <c:v>13.18</c:v>
                </c:pt>
                <c:pt idx="43">
                  <c:v>13.41</c:v>
                </c:pt>
                <c:pt idx="44">
                  <c:v>13.6</c:v>
                </c:pt>
                <c:pt idx="45">
                  <c:v>13.77</c:v>
                </c:pt>
                <c:pt idx="46">
                  <c:v>13.91</c:v>
                </c:pt>
                <c:pt idx="47">
                  <c:v>14.03</c:v>
                </c:pt>
                <c:pt idx="48">
                  <c:v>14.14</c:v>
                </c:pt>
                <c:pt idx="49">
                  <c:v>14.23</c:v>
                </c:pt>
                <c:pt idx="50">
                  <c:v>14.3</c:v>
                </c:pt>
                <c:pt idx="51">
                  <c:v>14.37</c:v>
                </c:pt>
                <c:pt idx="52">
                  <c:v>14.48</c:v>
                </c:pt>
                <c:pt idx="53">
                  <c:v>14.57</c:v>
                </c:pt>
                <c:pt idx="54">
                  <c:v>14.63</c:v>
                </c:pt>
                <c:pt idx="55">
                  <c:v>14.65</c:v>
                </c:pt>
                <c:pt idx="56">
                  <c:v>14.66</c:v>
                </c:pt>
                <c:pt idx="57">
                  <c:v>14.65</c:v>
                </c:pt>
                <c:pt idx="58">
                  <c:v>14.63</c:v>
                </c:pt>
                <c:pt idx="59">
                  <c:v>14.59</c:v>
                </c:pt>
                <c:pt idx="60">
                  <c:v>14.55</c:v>
                </c:pt>
                <c:pt idx="61">
                  <c:v>14.44</c:v>
                </c:pt>
                <c:pt idx="62">
                  <c:v>14.32</c:v>
                </c:pt>
                <c:pt idx="63">
                  <c:v>14.18</c:v>
                </c:pt>
                <c:pt idx="64">
                  <c:v>14.03</c:v>
                </c:pt>
                <c:pt idx="65">
                  <c:v>13.88</c:v>
                </c:pt>
                <c:pt idx="66">
                  <c:v>13.73</c:v>
                </c:pt>
                <c:pt idx="67">
                  <c:v>13.42</c:v>
                </c:pt>
                <c:pt idx="68">
                  <c:v>13.11</c:v>
                </c:pt>
                <c:pt idx="69">
                  <c:v>12.81</c:v>
                </c:pt>
                <c:pt idx="70">
                  <c:v>12.52</c:v>
                </c:pt>
                <c:pt idx="71">
                  <c:v>12.24</c:v>
                </c:pt>
                <c:pt idx="72">
                  <c:v>11.98</c:v>
                </c:pt>
                <c:pt idx="73">
                  <c:v>11.72</c:v>
                </c:pt>
                <c:pt idx="74">
                  <c:v>11.48</c:v>
                </c:pt>
                <c:pt idx="75">
                  <c:v>11.25</c:v>
                </c:pt>
                <c:pt idx="76">
                  <c:v>11.02</c:v>
                </c:pt>
                <c:pt idx="77">
                  <c:v>10.81</c:v>
                </c:pt>
                <c:pt idx="78">
                  <c:v>10.41</c:v>
                </c:pt>
                <c:pt idx="79">
                  <c:v>9.9559999999999995</c:v>
                </c:pt>
                <c:pt idx="80">
                  <c:v>9.5459999999999994</c:v>
                </c:pt>
                <c:pt idx="81">
                  <c:v>9.173</c:v>
                </c:pt>
                <c:pt idx="82">
                  <c:v>8.8330000000000002</c:v>
                </c:pt>
                <c:pt idx="83">
                  <c:v>8.5210000000000008</c:v>
                </c:pt>
                <c:pt idx="84">
                  <c:v>8.234</c:v>
                </c:pt>
                <c:pt idx="85">
                  <c:v>7.9690000000000003</c:v>
                </c:pt>
                <c:pt idx="86">
                  <c:v>7.7240000000000002</c:v>
                </c:pt>
                <c:pt idx="87">
                  <c:v>7.2830000000000004</c:v>
                </c:pt>
                <c:pt idx="88">
                  <c:v>6.8970000000000002</c:v>
                </c:pt>
                <c:pt idx="89">
                  <c:v>6.556</c:v>
                </c:pt>
                <c:pt idx="90">
                  <c:v>6.2530000000000001</c:v>
                </c:pt>
                <c:pt idx="91">
                  <c:v>5.9809999999999999</c:v>
                </c:pt>
                <c:pt idx="92">
                  <c:v>5.7350000000000003</c:v>
                </c:pt>
                <c:pt idx="93">
                  <c:v>5.3070000000000004</c:v>
                </c:pt>
                <c:pt idx="94">
                  <c:v>4.9470000000000001</c:v>
                </c:pt>
                <c:pt idx="95">
                  <c:v>4.6399999999999997</c:v>
                </c:pt>
                <c:pt idx="96">
                  <c:v>4.3730000000000002</c:v>
                </c:pt>
                <c:pt idx="97">
                  <c:v>4.1399999999999997</c:v>
                </c:pt>
                <c:pt idx="98">
                  <c:v>3.9329999999999998</c:v>
                </c:pt>
                <c:pt idx="99">
                  <c:v>3.7490000000000001</c:v>
                </c:pt>
                <c:pt idx="100">
                  <c:v>3.5830000000000002</c:v>
                </c:pt>
                <c:pt idx="101">
                  <c:v>3.4340000000000002</c:v>
                </c:pt>
                <c:pt idx="102">
                  <c:v>3.2970000000000002</c:v>
                </c:pt>
                <c:pt idx="103">
                  <c:v>3.173</c:v>
                </c:pt>
                <c:pt idx="104">
                  <c:v>2.9540000000000002</c:v>
                </c:pt>
                <c:pt idx="105">
                  <c:v>2.7240000000000002</c:v>
                </c:pt>
                <c:pt idx="106">
                  <c:v>2.5299999999999998</c:v>
                </c:pt>
                <c:pt idx="107">
                  <c:v>2.3660000000000001</c:v>
                </c:pt>
                <c:pt idx="108">
                  <c:v>2.2229999999999999</c:v>
                </c:pt>
                <c:pt idx="109">
                  <c:v>2.0990000000000002</c:v>
                </c:pt>
                <c:pt idx="110">
                  <c:v>1.9890000000000001</c:v>
                </c:pt>
                <c:pt idx="111">
                  <c:v>1.891</c:v>
                </c:pt>
                <c:pt idx="112">
                  <c:v>1.804</c:v>
                </c:pt>
                <c:pt idx="113">
                  <c:v>1.653</c:v>
                </c:pt>
                <c:pt idx="114">
                  <c:v>1.528</c:v>
                </c:pt>
                <c:pt idx="115">
                  <c:v>1.423</c:v>
                </c:pt>
                <c:pt idx="116">
                  <c:v>1.3320000000000001</c:v>
                </c:pt>
                <c:pt idx="117">
                  <c:v>1.2529999999999999</c:v>
                </c:pt>
                <c:pt idx="118">
                  <c:v>1.1839999999999999</c:v>
                </c:pt>
                <c:pt idx="119">
                  <c:v>1.0680000000000001</c:v>
                </c:pt>
                <c:pt idx="120">
                  <c:v>0.97430000000000005</c:v>
                </c:pt>
                <c:pt idx="121">
                  <c:v>0.8972</c:v>
                </c:pt>
                <c:pt idx="122">
                  <c:v>0.83230000000000004</c:v>
                </c:pt>
                <c:pt idx="123">
                  <c:v>0.77690000000000003</c:v>
                </c:pt>
                <c:pt idx="124">
                  <c:v>0.72899999999999998</c:v>
                </c:pt>
                <c:pt idx="125">
                  <c:v>0.68710000000000004</c:v>
                </c:pt>
                <c:pt idx="126">
                  <c:v>0.65010000000000001</c:v>
                </c:pt>
                <c:pt idx="127">
                  <c:v>0.61729999999999996</c:v>
                </c:pt>
                <c:pt idx="128">
                  <c:v>0.58779999999999999</c:v>
                </c:pt>
                <c:pt idx="129">
                  <c:v>0.56130000000000002</c:v>
                </c:pt>
                <c:pt idx="130">
                  <c:v>0.51529999999999998</c:v>
                </c:pt>
                <c:pt idx="131">
                  <c:v>0.46810000000000002</c:v>
                </c:pt>
                <c:pt idx="132">
                  <c:v>0.4294</c:v>
                </c:pt>
                <c:pt idx="133">
                  <c:v>0.39700000000000002</c:v>
                </c:pt>
                <c:pt idx="134">
                  <c:v>0.3695</c:v>
                </c:pt>
                <c:pt idx="135">
                  <c:v>0.34589999999999999</c:v>
                </c:pt>
                <c:pt idx="136">
                  <c:v>0.32519999999999999</c:v>
                </c:pt>
                <c:pt idx="137">
                  <c:v>0.30709999999999998</c:v>
                </c:pt>
                <c:pt idx="138">
                  <c:v>0.29099999999999998</c:v>
                </c:pt>
                <c:pt idx="139">
                  <c:v>0.26369999999999999</c:v>
                </c:pt>
                <c:pt idx="140">
                  <c:v>0.2414</c:v>
                </c:pt>
                <c:pt idx="141">
                  <c:v>0.22270000000000001</c:v>
                </c:pt>
                <c:pt idx="142">
                  <c:v>0.20699999999999999</c:v>
                </c:pt>
                <c:pt idx="143">
                  <c:v>0.19339999999999999</c:v>
                </c:pt>
                <c:pt idx="144">
                  <c:v>0.18160000000000001</c:v>
                </c:pt>
                <c:pt idx="145">
                  <c:v>0.16209999999999999</c:v>
                </c:pt>
                <c:pt idx="146">
                  <c:v>0.14660000000000001</c:v>
                </c:pt>
                <c:pt idx="147">
                  <c:v>0.13400000000000001</c:v>
                </c:pt>
                <c:pt idx="148">
                  <c:v>0.1235</c:v>
                </c:pt>
                <c:pt idx="149">
                  <c:v>0.11459999999999999</c:v>
                </c:pt>
                <c:pt idx="150">
                  <c:v>0.1069</c:v>
                </c:pt>
                <c:pt idx="151">
                  <c:v>0.1003</c:v>
                </c:pt>
                <c:pt idx="152">
                  <c:v>9.4490000000000005E-2</c:v>
                </c:pt>
                <c:pt idx="153">
                  <c:v>8.9359999999999995E-2</c:v>
                </c:pt>
                <c:pt idx="154">
                  <c:v>8.4790000000000004E-2</c:v>
                </c:pt>
                <c:pt idx="155">
                  <c:v>8.0680000000000002E-2</c:v>
                </c:pt>
                <c:pt idx="156">
                  <c:v>7.3620000000000005E-2</c:v>
                </c:pt>
                <c:pt idx="157">
                  <c:v>6.6439999999999999E-2</c:v>
                </c:pt>
                <c:pt idx="158">
                  <c:v>6.0600000000000001E-2</c:v>
                </c:pt>
                <c:pt idx="159">
                  <c:v>5.5750000000000001E-2</c:v>
                </c:pt>
                <c:pt idx="160">
                  <c:v>5.1659999999999998E-2</c:v>
                </c:pt>
                <c:pt idx="161">
                  <c:v>4.8160000000000001E-2</c:v>
                </c:pt>
                <c:pt idx="162">
                  <c:v>4.512E-2</c:v>
                </c:pt>
                <c:pt idx="163">
                  <c:v>4.2459999999999998E-2</c:v>
                </c:pt>
                <c:pt idx="164">
                  <c:v>4.0120000000000003E-2</c:v>
                </c:pt>
                <c:pt idx="165">
                  <c:v>3.6159999999999998E-2</c:v>
                </c:pt>
                <c:pt idx="166">
                  <c:v>3.295E-2</c:v>
                </c:pt>
                <c:pt idx="167">
                  <c:v>3.0280000000000001E-2</c:v>
                </c:pt>
                <c:pt idx="168">
                  <c:v>2.8029999999999999E-2</c:v>
                </c:pt>
                <c:pt idx="169">
                  <c:v>2.6110000000000001E-2</c:v>
                </c:pt>
                <c:pt idx="170">
                  <c:v>2.445E-2</c:v>
                </c:pt>
                <c:pt idx="171">
                  <c:v>2.171E-2</c:v>
                </c:pt>
                <c:pt idx="172">
                  <c:v>1.9550000000000001E-2</c:v>
                </c:pt>
                <c:pt idx="173">
                  <c:v>1.779E-2</c:v>
                </c:pt>
                <c:pt idx="174">
                  <c:v>1.634E-2</c:v>
                </c:pt>
                <c:pt idx="175">
                  <c:v>1.512E-2</c:v>
                </c:pt>
                <c:pt idx="176">
                  <c:v>1.4069999999999999E-2</c:v>
                </c:pt>
                <c:pt idx="177">
                  <c:v>1.3169999999999999E-2</c:v>
                </c:pt>
                <c:pt idx="178">
                  <c:v>1.238E-2</c:v>
                </c:pt>
                <c:pt idx="179">
                  <c:v>1.1679999999999999E-2</c:v>
                </c:pt>
                <c:pt idx="180">
                  <c:v>1.106E-2</c:v>
                </c:pt>
                <c:pt idx="181">
                  <c:v>1.051E-2</c:v>
                </c:pt>
                <c:pt idx="182">
                  <c:v>9.5549999999999993E-3</c:v>
                </c:pt>
                <c:pt idx="183">
                  <c:v>8.5920000000000007E-3</c:v>
                </c:pt>
                <c:pt idx="184">
                  <c:v>7.8130000000000005E-3</c:v>
                </c:pt>
                <c:pt idx="185">
                  <c:v>7.169E-3</c:v>
                </c:pt>
                <c:pt idx="186">
                  <c:v>6.6259999999999999E-3</c:v>
                </c:pt>
                <c:pt idx="187">
                  <c:v>6.1630000000000001E-3</c:v>
                </c:pt>
                <c:pt idx="188">
                  <c:v>5.7629999999999999E-3</c:v>
                </c:pt>
                <c:pt idx="189">
                  <c:v>5.4140000000000004E-3</c:v>
                </c:pt>
                <c:pt idx="190">
                  <c:v>5.1060000000000003E-3</c:v>
                </c:pt>
                <c:pt idx="191">
                  <c:v>4.5880000000000001E-3</c:v>
                </c:pt>
                <c:pt idx="192">
                  <c:v>4.1700000000000001E-3</c:v>
                </c:pt>
                <c:pt idx="193">
                  <c:v>3.823E-3</c:v>
                </c:pt>
                <c:pt idx="194">
                  <c:v>3.532E-3</c:v>
                </c:pt>
                <c:pt idx="195">
                  <c:v>3.284E-3</c:v>
                </c:pt>
                <c:pt idx="196">
                  <c:v>3.0690000000000001E-3</c:v>
                </c:pt>
                <c:pt idx="197">
                  <c:v>2.7169999999999998E-3</c:v>
                </c:pt>
                <c:pt idx="198">
                  <c:v>2.4399999999999999E-3</c:v>
                </c:pt>
                <c:pt idx="199">
                  <c:v>2.2160000000000001E-3</c:v>
                </c:pt>
                <c:pt idx="200">
                  <c:v>2.0309999999999998E-3</c:v>
                </c:pt>
                <c:pt idx="201">
                  <c:v>1.8760000000000001E-3</c:v>
                </c:pt>
                <c:pt idx="202">
                  <c:v>1.743E-3</c:v>
                </c:pt>
                <c:pt idx="203">
                  <c:v>1.6280000000000001E-3</c:v>
                </c:pt>
                <c:pt idx="204">
                  <c:v>1.529E-3</c:v>
                </c:pt>
                <c:pt idx="205">
                  <c:v>1.441E-3</c:v>
                </c:pt>
                <c:pt idx="206">
                  <c:v>1.3630000000000001E-3</c:v>
                </c:pt>
                <c:pt idx="207">
                  <c:v>1.2930000000000001E-3</c:v>
                </c:pt>
                <c:pt idx="208">
                  <c:v>1.286E-3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D3A-4FC2-AE10-A91FCC5171F6}"/>
            </c:ext>
          </c:extLst>
        </c:ser>
        <c:ser>
          <c:idx val="2"/>
          <c:order val="2"/>
          <c:tx>
            <c:v>dE/dxTot</c:v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xVal>
            <c:numRef>
              <c:f>srim181Ta_C!$D$20:$D$228</c:f>
              <c:numCache>
                <c:formatCode>0.00000</c:formatCode>
                <c:ptCount val="209"/>
                <c:pt idx="0">
                  <c:v>1.1049723756906078E-5</c:v>
                </c:pt>
                <c:pt idx="1">
                  <c:v>1.2430939226519336E-5</c:v>
                </c:pt>
                <c:pt idx="2">
                  <c:v>1.3812154696132597E-5</c:v>
                </c:pt>
                <c:pt idx="3">
                  <c:v>1.5193370165745856E-5</c:v>
                </c:pt>
                <c:pt idx="4">
                  <c:v>1.6574585635359117E-5</c:v>
                </c:pt>
                <c:pt idx="5">
                  <c:v>1.7955801104972374E-5</c:v>
                </c:pt>
                <c:pt idx="6">
                  <c:v>1.9337016574585635E-5</c:v>
                </c:pt>
                <c:pt idx="7">
                  <c:v>2.0718232044198896E-5</c:v>
                </c:pt>
                <c:pt idx="8">
                  <c:v>2.2099447513812157E-5</c:v>
                </c:pt>
                <c:pt idx="9">
                  <c:v>2.4861878453038672E-5</c:v>
                </c:pt>
                <c:pt idx="10">
                  <c:v>2.7624309392265193E-5</c:v>
                </c:pt>
                <c:pt idx="11">
                  <c:v>3.0386740331491712E-5</c:v>
                </c:pt>
                <c:pt idx="12">
                  <c:v>3.3149171270718233E-5</c:v>
                </c:pt>
                <c:pt idx="13">
                  <c:v>3.5911602209944748E-5</c:v>
                </c:pt>
                <c:pt idx="14">
                  <c:v>3.867403314917127E-5</c:v>
                </c:pt>
                <c:pt idx="15">
                  <c:v>4.4198895027624314E-5</c:v>
                </c:pt>
                <c:pt idx="16">
                  <c:v>4.9723756906077343E-5</c:v>
                </c:pt>
                <c:pt idx="17">
                  <c:v>5.5248618784530387E-5</c:v>
                </c:pt>
                <c:pt idx="18">
                  <c:v>6.0773480662983424E-5</c:v>
                </c:pt>
                <c:pt idx="19">
                  <c:v>6.6298342541436467E-5</c:v>
                </c:pt>
                <c:pt idx="20">
                  <c:v>7.1823204419889497E-5</c:v>
                </c:pt>
                <c:pt idx="21">
                  <c:v>7.734806629834254E-5</c:v>
                </c:pt>
                <c:pt idx="22">
                  <c:v>8.2872928176795584E-5</c:v>
                </c:pt>
                <c:pt idx="23">
                  <c:v>8.8397790055248627E-5</c:v>
                </c:pt>
                <c:pt idx="24">
                  <c:v>9.3922651933701671E-5</c:v>
                </c:pt>
                <c:pt idx="25">
                  <c:v>9.9447513812154687E-5</c:v>
                </c:pt>
                <c:pt idx="26">
                  <c:v>1.1049723756906077E-4</c:v>
                </c:pt>
                <c:pt idx="27">
                  <c:v>1.2430939226519336E-4</c:v>
                </c:pt>
                <c:pt idx="28">
                  <c:v>1.3812154696132598E-4</c:v>
                </c:pt>
                <c:pt idx="29">
                  <c:v>1.5193370165745857E-4</c:v>
                </c:pt>
                <c:pt idx="30">
                  <c:v>1.6574585635359117E-4</c:v>
                </c:pt>
                <c:pt idx="31">
                  <c:v>1.7955801104972376E-4</c:v>
                </c:pt>
                <c:pt idx="32">
                  <c:v>1.9337016574585638E-4</c:v>
                </c:pt>
                <c:pt idx="33">
                  <c:v>2.0718232044198895E-4</c:v>
                </c:pt>
                <c:pt idx="34">
                  <c:v>2.2099447513812155E-4</c:v>
                </c:pt>
                <c:pt idx="35">
                  <c:v>2.4861878453038671E-4</c:v>
                </c:pt>
                <c:pt idx="36">
                  <c:v>2.7624309392265195E-4</c:v>
                </c:pt>
                <c:pt idx="37">
                  <c:v>3.0386740331491714E-4</c:v>
                </c:pt>
                <c:pt idx="38">
                  <c:v>3.3149171270718233E-4</c:v>
                </c:pt>
                <c:pt idx="39">
                  <c:v>3.5911602209944752E-4</c:v>
                </c:pt>
                <c:pt idx="40">
                  <c:v>3.8674033149171277E-4</c:v>
                </c:pt>
                <c:pt idx="41">
                  <c:v>4.419889502762431E-4</c:v>
                </c:pt>
                <c:pt idx="42">
                  <c:v>4.9723756906077342E-4</c:v>
                </c:pt>
                <c:pt idx="43">
                  <c:v>5.5248618784530391E-4</c:v>
                </c:pt>
                <c:pt idx="44">
                  <c:v>6.0773480662983429E-4</c:v>
                </c:pt>
                <c:pt idx="45">
                  <c:v>6.6298342541436467E-4</c:v>
                </c:pt>
                <c:pt idx="46">
                  <c:v>7.1823204419889505E-4</c:v>
                </c:pt>
                <c:pt idx="47">
                  <c:v>7.7348066298342554E-4</c:v>
                </c:pt>
                <c:pt idx="48">
                  <c:v>8.2872928176795581E-4</c:v>
                </c:pt>
                <c:pt idx="49">
                  <c:v>8.8397790055248619E-4</c:v>
                </c:pt>
                <c:pt idx="50">
                  <c:v>9.3922651933701668E-4</c:v>
                </c:pt>
                <c:pt idx="51">
                  <c:v>9.9447513812154684E-4</c:v>
                </c:pt>
                <c:pt idx="52">
                  <c:v>1.1049723756906078E-3</c:v>
                </c:pt>
                <c:pt idx="53">
                  <c:v>1.2430939226519338E-3</c:v>
                </c:pt>
                <c:pt idx="54">
                  <c:v>1.3812154696132596E-3</c:v>
                </c:pt>
                <c:pt idx="55">
                  <c:v>1.5193370165745858E-3</c:v>
                </c:pt>
                <c:pt idx="56">
                  <c:v>1.6574585635359116E-3</c:v>
                </c:pt>
                <c:pt idx="57">
                  <c:v>1.7955801104972376E-3</c:v>
                </c:pt>
                <c:pt idx="58">
                  <c:v>1.9337016574585634E-3</c:v>
                </c:pt>
                <c:pt idx="59">
                  <c:v>2.0718232044198894E-3</c:v>
                </c:pt>
                <c:pt idx="60">
                  <c:v>2.2099447513812156E-3</c:v>
                </c:pt>
                <c:pt idx="61">
                  <c:v>2.4861878453038676E-3</c:v>
                </c:pt>
                <c:pt idx="62">
                  <c:v>2.7624309392265192E-3</c:v>
                </c:pt>
                <c:pt idx="63">
                  <c:v>3.0386740331491717E-3</c:v>
                </c:pt>
                <c:pt idx="64">
                  <c:v>3.3149171270718232E-3</c:v>
                </c:pt>
                <c:pt idx="65">
                  <c:v>3.5911602209944752E-3</c:v>
                </c:pt>
                <c:pt idx="66">
                  <c:v>3.8674033149171268E-3</c:v>
                </c:pt>
                <c:pt idx="67">
                  <c:v>4.4198895027624313E-3</c:v>
                </c:pt>
                <c:pt idx="68">
                  <c:v>4.9723756906077353E-3</c:v>
                </c:pt>
                <c:pt idx="69" formatCode="0.000">
                  <c:v>5.5248618784530384E-3</c:v>
                </c:pt>
                <c:pt idx="70" formatCode="0.000">
                  <c:v>6.0773480662983433E-3</c:v>
                </c:pt>
                <c:pt idx="71" formatCode="0.000">
                  <c:v>6.6298342541436465E-3</c:v>
                </c:pt>
                <c:pt idx="72" formatCode="0.000">
                  <c:v>7.1823204419889505E-3</c:v>
                </c:pt>
                <c:pt idx="73" formatCode="0.000">
                  <c:v>7.7348066298342536E-3</c:v>
                </c:pt>
                <c:pt idx="74" formatCode="0.000">
                  <c:v>8.2872928176795577E-3</c:v>
                </c:pt>
                <c:pt idx="75" formatCode="0.000">
                  <c:v>8.8397790055248626E-3</c:v>
                </c:pt>
                <c:pt idx="76" formatCode="0.000">
                  <c:v>9.3922651933701657E-3</c:v>
                </c:pt>
                <c:pt idx="77" formatCode="0.000">
                  <c:v>9.9447513812154706E-3</c:v>
                </c:pt>
                <c:pt idx="78" formatCode="0.000">
                  <c:v>1.1049723756906077E-2</c:v>
                </c:pt>
                <c:pt idx="79" formatCode="0.000">
                  <c:v>1.2430939226519336E-2</c:v>
                </c:pt>
                <c:pt idx="80" formatCode="0.000">
                  <c:v>1.3812154696132596E-2</c:v>
                </c:pt>
                <c:pt idx="81" formatCode="0.000">
                  <c:v>1.5193370165745856E-2</c:v>
                </c:pt>
                <c:pt idx="82" formatCode="0.000">
                  <c:v>1.6574585635359115E-2</c:v>
                </c:pt>
                <c:pt idx="83" formatCode="0.000">
                  <c:v>1.7955801104972375E-2</c:v>
                </c:pt>
                <c:pt idx="84" formatCode="0.000">
                  <c:v>1.9337016574585635E-2</c:v>
                </c:pt>
                <c:pt idx="85" formatCode="0.000">
                  <c:v>2.0718232044198894E-2</c:v>
                </c:pt>
                <c:pt idx="86" formatCode="0.000">
                  <c:v>2.2099447513812154E-2</c:v>
                </c:pt>
                <c:pt idx="87" formatCode="0.000">
                  <c:v>2.4861878453038673E-2</c:v>
                </c:pt>
                <c:pt idx="88" formatCode="0.000">
                  <c:v>2.7624309392265192E-2</c:v>
                </c:pt>
                <c:pt idx="89" formatCode="0.000">
                  <c:v>3.0386740331491711E-2</c:v>
                </c:pt>
                <c:pt idx="90" formatCode="0.000">
                  <c:v>3.3149171270718231E-2</c:v>
                </c:pt>
                <c:pt idx="91" formatCode="0.000">
                  <c:v>3.591160220994475E-2</c:v>
                </c:pt>
                <c:pt idx="92" formatCode="0.000">
                  <c:v>3.8674033149171269E-2</c:v>
                </c:pt>
                <c:pt idx="93" formatCode="0.000">
                  <c:v>4.4198895027624308E-2</c:v>
                </c:pt>
                <c:pt idx="94" formatCode="0.000">
                  <c:v>4.9723756906077346E-2</c:v>
                </c:pt>
                <c:pt idx="95" formatCode="0.000">
                  <c:v>5.5248618784530384E-2</c:v>
                </c:pt>
                <c:pt idx="96" formatCode="0.000">
                  <c:v>6.0773480662983423E-2</c:v>
                </c:pt>
                <c:pt idx="97" formatCode="0.000">
                  <c:v>6.6298342541436461E-2</c:v>
                </c:pt>
                <c:pt idx="98" formatCode="0.000">
                  <c:v>7.18232044198895E-2</c:v>
                </c:pt>
                <c:pt idx="99" formatCode="0.000">
                  <c:v>7.7348066298342538E-2</c:v>
                </c:pt>
                <c:pt idx="100" formatCode="0.000">
                  <c:v>8.2872928176795577E-2</c:v>
                </c:pt>
                <c:pt idx="101" formatCode="0.000">
                  <c:v>8.8397790055248615E-2</c:v>
                </c:pt>
                <c:pt idx="102" formatCode="0.000">
                  <c:v>9.3922651933701654E-2</c:v>
                </c:pt>
                <c:pt idx="103" formatCode="0.000">
                  <c:v>9.9447513812154692E-2</c:v>
                </c:pt>
                <c:pt idx="104" formatCode="0.000">
                  <c:v>0.11049723756906077</c:v>
                </c:pt>
                <c:pt idx="105" formatCode="0.000">
                  <c:v>0.12430939226519337</c:v>
                </c:pt>
                <c:pt idx="106" formatCode="0.000">
                  <c:v>0.13812154696132597</c:v>
                </c:pt>
                <c:pt idx="107" formatCode="0.000">
                  <c:v>0.15193370165745856</c:v>
                </c:pt>
                <c:pt idx="108" formatCode="0.000">
                  <c:v>0.16574585635359115</c:v>
                </c:pt>
                <c:pt idx="109" formatCode="0.000">
                  <c:v>0.17955801104972377</c:v>
                </c:pt>
                <c:pt idx="110" formatCode="0.000">
                  <c:v>0.19337016574585636</c:v>
                </c:pt>
                <c:pt idx="111" formatCode="0.000">
                  <c:v>0.20718232044198895</c:v>
                </c:pt>
                <c:pt idx="112" formatCode="0.000">
                  <c:v>0.22099447513812154</c:v>
                </c:pt>
                <c:pt idx="113" formatCode="0.000">
                  <c:v>0.24861878453038674</c:v>
                </c:pt>
                <c:pt idx="114" formatCode="0.000">
                  <c:v>0.27624309392265195</c:v>
                </c:pt>
                <c:pt idx="115" formatCode="0.000">
                  <c:v>0.30386740331491713</c:v>
                </c:pt>
                <c:pt idx="116" formatCode="0.000">
                  <c:v>0.33149171270718231</c:v>
                </c:pt>
                <c:pt idx="117" formatCode="0.000">
                  <c:v>0.35911602209944754</c:v>
                </c:pt>
                <c:pt idx="118" formatCode="0.000">
                  <c:v>0.38674033149171272</c:v>
                </c:pt>
                <c:pt idx="119" formatCode="0.000">
                  <c:v>0.44198895027624308</c:v>
                </c:pt>
                <c:pt idx="120" formatCode="0.000">
                  <c:v>0.49723756906077349</c:v>
                </c:pt>
                <c:pt idx="121" formatCode="0.000">
                  <c:v>0.5524861878453039</c:v>
                </c:pt>
                <c:pt idx="122" formatCode="0.000">
                  <c:v>0.60773480662983426</c:v>
                </c:pt>
                <c:pt idx="123" formatCode="0.000">
                  <c:v>0.66298342541436461</c:v>
                </c:pt>
                <c:pt idx="124" formatCode="0.000">
                  <c:v>0.71823204419889508</c:v>
                </c:pt>
                <c:pt idx="125" formatCode="0.000">
                  <c:v>0.77348066298342544</c:v>
                </c:pt>
                <c:pt idx="126" formatCode="0.000">
                  <c:v>0.82872928176795579</c:v>
                </c:pt>
                <c:pt idx="127" formatCode="0.000">
                  <c:v>0.88397790055248615</c:v>
                </c:pt>
                <c:pt idx="128" formatCode="0.000">
                  <c:v>0.93922651933701662</c:v>
                </c:pt>
                <c:pt idx="129" formatCode="0.000">
                  <c:v>0.99447513812154698</c:v>
                </c:pt>
                <c:pt idx="130" formatCode="0.000">
                  <c:v>1.1049723756906078</c:v>
                </c:pt>
                <c:pt idx="131" formatCode="0.000">
                  <c:v>1.2430939226519337</c:v>
                </c:pt>
                <c:pt idx="132" formatCode="0.000">
                  <c:v>1.3812154696132597</c:v>
                </c:pt>
                <c:pt idx="133" formatCode="0.000">
                  <c:v>1.5193370165745856</c:v>
                </c:pt>
                <c:pt idx="134" formatCode="0.000">
                  <c:v>1.6574585635359116</c:v>
                </c:pt>
                <c:pt idx="135" formatCode="0.000">
                  <c:v>1.7955801104972375</c:v>
                </c:pt>
                <c:pt idx="136" formatCode="0.000">
                  <c:v>1.9337016574585635</c:v>
                </c:pt>
                <c:pt idx="137" formatCode="0.000">
                  <c:v>2.0718232044198897</c:v>
                </c:pt>
                <c:pt idx="138" formatCode="0.000">
                  <c:v>2.2099447513812156</c:v>
                </c:pt>
                <c:pt idx="139" formatCode="0.000">
                  <c:v>2.4861878453038675</c:v>
                </c:pt>
                <c:pt idx="140" formatCode="0.000">
                  <c:v>2.7624309392265194</c:v>
                </c:pt>
                <c:pt idx="141" formatCode="0.000">
                  <c:v>3.0386740331491713</c:v>
                </c:pt>
                <c:pt idx="142" formatCode="0.000">
                  <c:v>3.3149171270718232</c:v>
                </c:pt>
                <c:pt idx="143" formatCode="0.000">
                  <c:v>3.5911602209944751</c:v>
                </c:pt>
                <c:pt idx="144" formatCode="0.000">
                  <c:v>3.867403314917127</c:v>
                </c:pt>
                <c:pt idx="145" formatCode="0.000">
                  <c:v>4.4198895027624312</c:v>
                </c:pt>
                <c:pt idx="146" formatCode="0.000">
                  <c:v>4.972375690607735</c:v>
                </c:pt>
                <c:pt idx="147" formatCode="0.000">
                  <c:v>5.5248618784530388</c:v>
                </c:pt>
                <c:pt idx="148" formatCode="0.000">
                  <c:v>6.0773480662983426</c:v>
                </c:pt>
                <c:pt idx="149" formatCode="0.000">
                  <c:v>6.6298342541436464</c:v>
                </c:pt>
                <c:pt idx="150" formatCode="0.000">
                  <c:v>7.1823204419889501</c:v>
                </c:pt>
                <c:pt idx="151" formatCode="0.000">
                  <c:v>7.7348066298342539</c:v>
                </c:pt>
                <c:pt idx="152" formatCode="0.000">
                  <c:v>8.2872928176795586</c:v>
                </c:pt>
                <c:pt idx="153" formatCode="0.000">
                  <c:v>8.8397790055248624</c:v>
                </c:pt>
                <c:pt idx="154" formatCode="0.000">
                  <c:v>9.3922651933701662</c:v>
                </c:pt>
                <c:pt idx="155" formatCode="0.000">
                  <c:v>9.94475138121547</c:v>
                </c:pt>
                <c:pt idx="156" formatCode="0.000">
                  <c:v>11.049723756906078</c:v>
                </c:pt>
                <c:pt idx="157" formatCode="0.000">
                  <c:v>12.430939226519337</c:v>
                </c:pt>
                <c:pt idx="158" formatCode="0.000">
                  <c:v>13.812154696132596</c:v>
                </c:pt>
                <c:pt idx="159" formatCode="0.000">
                  <c:v>15.193370165745856</c:v>
                </c:pt>
                <c:pt idx="160" formatCode="0.000">
                  <c:v>16.574585635359117</c:v>
                </c:pt>
                <c:pt idx="161" formatCode="0.000">
                  <c:v>17.955801104972377</c:v>
                </c:pt>
                <c:pt idx="162" formatCode="0.000">
                  <c:v>19.337016574585636</c:v>
                </c:pt>
                <c:pt idx="163" formatCode="0.000">
                  <c:v>20.718232044198896</c:v>
                </c:pt>
                <c:pt idx="164" formatCode="0.000">
                  <c:v>22.099447513812155</c:v>
                </c:pt>
                <c:pt idx="165" formatCode="0.000">
                  <c:v>24.861878453038674</c:v>
                </c:pt>
                <c:pt idx="166" formatCode="0.000">
                  <c:v>27.624309392265193</c:v>
                </c:pt>
                <c:pt idx="167" formatCode="0.000">
                  <c:v>30.386740331491712</c:v>
                </c:pt>
                <c:pt idx="168" formatCode="0.000">
                  <c:v>33.149171270718234</c:v>
                </c:pt>
                <c:pt idx="169" formatCode="0.000">
                  <c:v>35.911602209944753</c:v>
                </c:pt>
                <c:pt idx="170" formatCode="0.000">
                  <c:v>38.674033149171272</c:v>
                </c:pt>
                <c:pt idx="171" formatCode="0.000">
                  <c:v>44.19889502762431</c:v>
                </c:pt>
                <c:pt idx="172" formatCode="0.000">
                  <c:v>49.723756906077348</c:v>
                </c:pt>
                <c:pt idx="173" formatCode="0.000">
                  <c:v>55.248618784530386</c:v>
                </c:pt>
                <c:pt idx="174" formatCode="0.000">
                  <c:v>60.773480662983424</c:v>
                </c:pt>
                <c:pt idx="175" formatCode="0.000">
                  <c:v>66.298342541436469</c:v>
                </c:pt>
                <c:pt idx="176" formatCode="0.000">
                  <c:v>71.823204419889507</c:v>
                </c:pt>
                <c:pt idx="177" formatCode="0.000">
                  <c:v>77.348066298342545</c:v>
                </c:pt>
                <c:pt idx="178" formatCode="0.000">
                  <c:v>82.872928176795583</c:v>
                </c:pt>
                <c:pt idx="179" formatCode="0.000">
                  <c:v>88.39779005524862</c:v>
                </c:pt>
                <c:pt idx="180" formatCode="0.000">
                  <c:v>93.922651933701658</c:v>
                </c:pt>
                <c:pt idx="181" formatCode="0.000">
                  <c:v>99.447513812154696</c:v>
                </c:pt>
                <c:pt idx="182" formatCode="0.000">
                  <c:v>110.49723756906077</c:v>
                </c:pt>
                <c:pt idx="183" formatCode="0.000">
                  <c:v>124.30939226519337</c:v>
                </c:pt>
                <c:pt idx="184" formatCode="0.000">
                  <c:v>138.12154696132598</c:v>
                </c:pt>
                <c:pt idx="185" formatCode="0.000">
                  <c:v>151.93370165745856</c:v>
                </c:pt>
                <c:pt idx="186" formatCode="0.000">
                  <c:v>165.74585635359117</c:v>
                </c:pt>
                <c:pt idx="187" formatCode="0.000">
                  <c:v>179.55801104972375</c:v>
                </c:pt>
                <c:pt idx="188" formatCode="0.000">
                  <c:v>193.37016574585635</c:v>
                </c:pt>
                <c:pt idx="189" formatCode="0.000">
                  <c:v>207.18232044198896</c:v>
                </c:pt>
                <c:pt idx="190" formatCode="0.000">
                  <c:v>220.99447513812154</c:v>
                </c:pt>
                <c:pt idx="191" formatCode="0.000">
                  <c:v>248.61878453038673</c:v>
                </c:pt>
                <c:pt idx="192" formatCode="0.000">
                  <c:v>276.24309392265195</c:v>
                </c:pt>
                <c:pt idx="193" formatCode="0.000">
                  <c:v>303.86740331491711</c:v>
                </c:pt>
                <c:pt idx="194" formatCode="0.000">
                  <c:v>331.49171270718233</c:v>
                </c:pt>
                <c:pt idx="195" formatCode="0.000">
                  <c:v>359.11602209944749</c:v>
                </c:pt>
                <c:pt idx="196" formatCode="0.000">
                  <c:v>386.74033149171271</c:v>
                </c:pt>
                <c:pt idx="197" formatCode="0.000">
                  <c:v>441.98895027624309</c:v>
                </c:pt>
                <c:pt idx="198" formatCode="0.000">
                  <c:v>497.23756906077347</c:v>
                </c:pt>
                <c:pt idx="199" formatCode="0.000">
                  <c:v>552.4861878453039</c:v>
                </c:pt>
                <c:pt idx="200" formatCode="0.000">
                  <c:v>607.73480662983422</c:v>
                </c:pt>
                <c:pt idx="201" formatCode="0.000">
                  <c:v>662.98342541436466</c:v>
                </c:pt>
                <c:pt idx="202" formatCode="0.000">
                  <c:v>718.23204419889498</c:v>
                </c:pt>
                <c:pt idx="203" formatCode="0.000">
                  <c:v>773.48066298342542</c:v>
                </c:pt>
                <c:pt idx="204" formatCode="0.000">
                  <c:v>828.72928176795585</c:v>
                </c:pt>
                <c:pt idx="205" formatCode="0.000">
                  <c:v>883.97790055248618</c:v>
                </c:pt>
                <c:pt idx="206" formatCode="0.000">
                  <c:v>939.22651933701661</c:v>
                </c:pt>
                <c:pt idx="207" formatCode="0.000">
                  <c:v>994.47513812154693</c:v>
                </c:pt>
                <c:pt idx="208" formatCode="0.000">
                  <c:v>1000</c:v>
                </c:pt>
              </c:numCache>
            </c:numRef>
          </c:xVal>
          <c:yVal>
            <c:numRef>
              <c:f>srim181Ta_C!$G$20:$G$228</c:f>
              <c:numCache>
                <c:formatCode>0.000E+00</c:formatCode>
                <c:ptCount val="209"/>
                <c:pt idx="0">
                  <c:v>3.8005999999999998</c:v>
                </c:pt>
                <c:pt idx="1">
                  <c:v>4.0273000000000003</c:v>
                </c:pt>
                <c:pt idx="2">
                  <c:v>4.2387999999999995</c:v>
                </c:pt>
                <c:pt idx="3">
                  <c:v>4.4375</c:v>
                </c:pt>
                <c:pt idx="4">
                  <c:v>4.6254</c:v>
                </c:pt>
                <c:pt idx="5">
                  <c:v>4.8024999999999993</c:v>
                </c:pt>
                <c:pt idx="6">
                  <c:v>4.9710999999999999</c:v>
                </c:pt>
                <c:pt idx="7">
                  <c:v>5.1311</c:v>
                </c:pt>
                <c:pt idx="8">
                  <c:v>5.2857000000000003</c:v>
                </c:pt>
                <c:pt idx="9">
                  <c:v>5.5744000000000007</c:v>
                </c:pt>
                <c:pt idx="10">
                  <c:v>5.8417000000000003</c:v>
                </c:pt>
                <c:pt idx="11">
                  <c:v>6.0907</c:v>
                </c:pt>
                <c:pt idx="12">
                  <c:v>6.3235000000000001</c:v>
                </c:pt>
                <c:pt idx="13">
                  <c:v>6.5434000000000001</c:v>
                </c:pt>
                <c:pt idx="14">
                  <c:v>6.7514000000000003</c:v>
                </c:pt>
                <c:pt idx="15">
                  <c:v>7.1353000000000009</c:v>
                </c:pt>
                <c:pt idx="16">
                  <c:v>7.4844999999999997</c:v>
                </c:pt>
                <c:pt idx="17">
                  <c:v>7.8056000000000001</c:v>
                </c:pt>
                <c:pt idx="18">
                  <c:v>8.1020000000000003</c:v>
                </c:pt>
                <c:pt idx="19">
                  <c:v>8.3766999999999996</c:v>
                </c:pt>
                <c:pt idx="20">
                  <c:v>8.6341000000000001</c:v>
                </c:pt>
                <c:pt idx="21">
                  <c:v>8.8751999999999995</c:v>
                </c:pt>
                <c:pt idx="22">
                  <c:v>9.1033000000000008</c:v>
                </c:pt>
                <c:pt idx="23">
                  <c:v>9.3173999999999992</c:v>
                </c:pt>
                <c:pt idx="24">
                  <c:v>9.5214999999999996</c:v>
                </c:pt>
                <c:pt idx="25">
                  <c:v>9.7149000000000001</c:v>
                </c:pt>
                <c:pt idx="26">
                  <c:v>10.076000000000001</c:v>
                </c:pt>
                <c:pt idx="27">
                  <c:v>10.483999999999998</c:v>
                </c:pt>
                <c:pt idx="28">
                  <c:v>10.853</c:v>
                </c:pt>
                <c:pt idx="29">
                  <c:v>11.19</c:v>
                </c:pt>
                <c:pt idx="30">
                  <c:v>11.503</c:v>
                </c:pt>
                <c:pt idx="31">
                  <c:v>11.785</c:v>
                </c:pt>
                <c:pt idx="32">
                  <c:v>12.053999999999998</c:v>
                </c:pt>
                <c:pt idx="33">
                  <c:v>12.291</c:v>
                </c:pt>
                <c:pt idx="34">
                  <c:v>12.527000000000001</c:v>
                </c:pt>
                <c:pt idx="35">
                  <c:v>12.945</c:v>
                </c:pt>
                <c:pt idx="36">
                  <c:v>13.328000000000001</c:v>
                </c:pt>
                <c:pt idx="37">
                  <c:v>13.657</c:v>
                </c:pt>
                <c:pt idx="38">
                  <c:v>13.962999999999999</c:v>
                </c:pt>
                <c:pt idx="39">
                  <c:v>14.245000000000001</c:v>
                </c:pt>
                <c:pt idx="40">
                  <c:v>14.504999999999999</c:v>
                </c:pt>
                <c:pt idx="41">
                  <c:v>14.957000000000001</c:v>
                </c:pt>
                <c:pt idx="42">
                  <c:v>15.350999999999999</c:v>
                </c:pt>
                <c:pt idx="43">
                  <c:v>15.698</c:v>
                </c:pt>
                <c:pt idx="44">
                  <c:v>16</c:v>
                </c:pt>
                <c:pt idx="45">
                  <c:v>16.277000000000001</c:v>
                </c:pt>
                <c:pt idx="46">
                  <c:v>16.518999999999998</c:v>
                </c:pt>
                <c:pt idx="47">
                  <c:v>16.738</c:v>
                </c:pt>
                <c:pt idx="48">
                  <c:v>16.943000000000001</c:v>
                </c:pt>
                <c:pt idx="49">
                  <c:v>17.125</c:v>
                </c:pt>
                <c:pt idx="50">
                  <c:v>17.283999999999999</c:v>
                </c:pt>
                <c:pt idx="51">
                  <c:v>17.439999999999998</c:v>
                </c:pt>
                <c:pt idx="52">
                  <c:v>17.716000000000001</c:v>
                </c:pt>
                <c:pt idx="53">
                  <c:v>18.003</c:v>
                </c:pt>
                <c:pt idx="54">
                  <c:v>18.248000000000001</c:v>
                </c:pt>
                <c:pt idx="55">
                  <c:v>18.445</c:v>
                </c:pt>
                <c:pt idx="56">
                  <c:v>18.623999999999999</c:v>
                </c:pt>
                <c:pt idx="57">
                  <c:v>18.774999999999999</c:v>
                </c:pt>
                <c:pt idx="58">
                  <c:v>18.911000000000001</c:v>
                </c:pt>
                <c:pt idx="59">
                  <c:v>19.106000000000002</c:v>
                </c:pt>
                <c:pt idx="60">
                  <c:v>19.298999999999999</c:v>
                </c:pt>
                <c:pt idx="61">
                  <c:v>19.469000000000001</c:v>
                </c:pt>
                <c:pt idx="62">
                  <c:v>19.503</c:v>
                </c:pt>
                <c:pt idx="63">
                  <c:v>19.466999999999999</c:v>
                </c:pt>
                <c:pt idx="64">
                  <c:v>19.405999999999999</c:v>
                </c:pt>
                <c:pt idx="65">
                  <c:v>19.347000000000001</c:v>
                </c:pt>
                <c:pt idx="66">
                  <c:v>19.297000000000001</c:v>
                </c:pt>
                <c:pt idx="67">
                  <c:v>19.224</c:v>
                </c:pt>
                <c:pt idx="68">
                  <c:v>19.198</c:v>
                </c:pt>
                <c:pt idx="69">
                  <c:v>19.215</c:v>
                </c:pt>
                <c:pt idx="70">
                  <c:v>19.260999999999999</c:v>
                </c:pt>
                <c:pt idx="71">
                  <c:v>19.321999999999999</c:v>
                </c:pt>
                <c:pt idx="72">
                  <c:v>19.399999999999999</c:v>
                </c:pt>
                <c:pt idx="73">
                  <c:v>19.466999999999999</c:v>
                </c:pt>
                <c:pt idx="74">
                  <c:v>19.538</c:v>
                </c:pt>
                <c:pt idx="75">
                  <c:v>19.600999999999999</c:v>
                </c:pt>
                <c:pt idx="76">
                  <c:v>19.643000000000001</c:v>
                </c:pt>
                <c:pt idx="77">
                  <c:v>19.685000000000002</c:v>
                </c:pt>
                <c:pt idx="78">
                  <c:v>19.728000000000002</c:v>
                </c:pt>
                <c:pt idx="79">
                  <c:v>19.724</c:v>
                </c:pt>
                <c:pt idx="80">
                  <c:v>19.676000000000002</c:v>
                </c:pt>
                <c:pt idx="81">
                  <c:v>19.593</c:v>
                </c:pt>
                <c:pt idx="82">
                  <c:v>19.493000000000002</c:v>
                </c:pt>
                <c:pt idx="83">
                  <c:v>19.401000000000003</c:v>
                </c:pt>
                <c:pt idx="84">
                  <c:v>19.304000000000002</c:v>
                </c:pt>
                <c:pt idx="85">
                  <c:v>19.209</c:v>
                </c:pt>
                <c:pt idx="86">
                  <c:v>19.134</c:v>
                </c:pt>
                <c:pt idx="87">
                  <c:v>19.003</c:v>
                </c:pt>
                <c:pt idx="88">
                  <c:v>18.927</c:v>
                </c:pt>
                <c:pt idx="89">
                  <c:v>18.885999999999999</c:v>
                </c:pt>
                <c:pt idx="90">
                  <c:v>18.893000000000001</c:v>
                </c:pt>
                <c:pt idx="91">
                  <c:v>18.941000000000003</c:v>
                </c:pt>
                <c:pt idx="92">
                  <c:v>19.035</c:v>
                </c:pt>
                <c:pt idx="93">
                  <c:v>19.317</c:v>
                </c:pt>
                <c:pt idx="94">
                  <c:v>19.716999999999999</c:v>
                </c:pt>
                <c:pt idx="95">
                  <c:v>20.23</c:v>
                </c:pt>
                <c:pt idx="96">
                  <c:v>20.823</c:v>
                </c:pt>
                <c:pt idx="97">
                  <c:v>21.490000000000002</c:v>
                </c:pt>
                <c:pt idx="98">
                  <c:v>22.213000000000001</c:v>
                </c:pt>
                <c:pt idx="99">
                  <c:v>22.988999999999997</c:v>
                </c:pt>
                <c:pt idx="100">
                  <c:v>23.792999999999999</c:v>
                </c:pt>
                <c:pt idx="101">
                  <c:v>24.624000000000002</c:v>
                </c:pt>
                <c:pt idx="102">
                  <c:v>25.477</c:v>
                </c:pt>
                <c:pt idx="103">
                  <c:v>26.343000000000004</c:v>
                </c:pt>
                <c:pt idx="104">
                  <c:v>28.094000000000001</c:v>
                </c:pt>
                <c:pt idx="105">
                  <c:v>30.294</c:v>
                </c:pt>
                <c:pt idx="106">
                  <c:v>32.47</c:v>
                </c:pt>
                <c:pt idx="107">
                  <c:v>34.595999999999997</c:v>
                </c:pt>
                <c:pt idx="108">
                  <c:v>36.652999999999999</c:v>
                </c:pt>
                <c:pt idx="109">
                  <c:v>38.649000000000001</c:v>
                </c:pt>
                <c:pt idx="110">
                  <c:v>40.558999999999997</c:v>
                </c:pt>
                <c:pt idx="111">
                  <c:v>42.411000000000001</c:v>
                </c:pt>
                <c:pt idx="112">
                  <c:v>44.184000000000005</c:v>
                </c:pt>
                <c:pt idx="113">
                  <c:v>47.512999999999998</c:v>
                </c:pt>
                <c:pt idx="114">
                  <c:v>50.597999999999999</c:v>
                </c:pt>
                <c:pt idx="115">
                  <c:v>53.453000000000003</c:v>
                </c:pt>
                <c:pt idx="116">
                  <c:v>56.091999999999999</c:v>
                </c:pt>
                <c:pt idx="117">
                  <c:v>58.552999999999997</c:v>
                </c:pt>
                <c:pt idx="118">
                  <c:v>60.843999999999994</c:v>
                </c:pt>
                <c:pt idx="119">
                  <c:v>64.988</c:v>
                </c:pt>
                <c:pt idx="120">
                  <c:v>68.644300000000001</c:v>
                </c:pt>
                <c:pt idx="121">
                  <c:v>71.897199999999998</c:v>
                </c:pt>
                <c:pt idx="122">
                  <c:v>74.792299999999997</c:v>
                </c:pt>
                <c:pt idx="123">
                  <c:v>77.406899999999993</c:v>
                </c:pt>
                <c:pt idx="124">
                  <c:v>79.759</c:v>
                </c:pt>
                <c:pt idx="125">
                  <c:v>81.897099999999995</c:v>
                </c:pt>
                <c:pt idx="126">
                  <c:v>83.840099999999993</c:v>
                </c:pt>
                <c:pt idx="127">
                  <c:v>85.607299999999995</c:v>
                </c:pt>
                <c:pt idx="128">
                  <c:v>87.227800000000002</c:v>
                </c:pt>
                <c:pt idx="129">
                  <c:v>88.701300000000003</c:v>
                </c:pt>
                <c:pt idx="130">
                  <c:v>91.305300000000003</c:v>
                </c:pt>
                <c:pt idx="131">
                  <c:v>93.988100000000003</c:v>
                </c:pt>
                <c:pt idx="132">
                  <c:v>96.169399999999996</c:v>
                </c:pt>
                <c:pt idx="133">
                  <c:v>97.927000000000007</c:v>
                </c:pt>
                <c:pt idx="134">
                  <c:v>99.349500000000006</c:v>
                </c:pt>
                <c:pt idx="135">
                  <c:v>100.44589999999999</c:v>
                </c:pt>
                <c:pt idx="136">
                  <c:v>101.42519999999999</c:v>
                </c:pt>
                <c:pt idx="137">
                  <c:v>102.50710000000001</c:v>
                </c:pt>
                <c:pt idx="138">
                  <c:v>103.491</c:v>
                </c:pt>
                <c:pt idx="139">
                  <c:v>103.9637</c:v>
                </c:pt>
                <c:pt idx="140">
                  <c:v>104.5414</c:v>
                </c:pt>
                <c:pt idx="141">
                  <c:v>104.7227</c:v>
                </c:pt>
                <c:pt idx="142">
                  <c:v>104.70699999999999</c:v>
                </c:pt>
                <c:pt idx="143">
                  <c:v>104.49339999999999</c:v>
                </c:pt>
                <c:pt idx="144">
                  <c:v>104.08160000000001</c:v>
                </c:pt>
                <c:pt idx="145">
                  <c:v>102.96209999999999</c:v>
                </c:pt>
                <c:pt idx="146">
                  <c:v>101.64660000000001</c:v>
                </c:pt>
                <c:pt idx="147">
                  <c:v>100.104</c:v>
                </c:pt>
                <c:pt idx="148">
                  <c:v>98.533500000000004</c:v>
                </c:pt>
                <c:pt idx="149">
                  <c:v>96.96459999999999</c:v>
                </c:pt>
                <c:pt idx="150">
                  <c:v>95.436899999999994</c:v>
                </c:pt>
                <c:pt idx="151">
                  <c:v>93.950299999999999</c:v>
                </c:pt>
                <c:pt idx="152">
                  <c:v>92.534489999999991</c:v>
                </c:pt>
                <c:pt idx="153">
                  <c:v>91.189359999999994</c:v>
                </c:pt>
                <c:pt idx="154">
                  <c:v>89.924790000000002</c:v>
                </c:pt>
                <c:pt idx="155">
                  <c:v>88.720680000000002</c:v>
                </c:pt>
                <c:pt idx="156">
                  <c:v>86.523620000000008</c:v>
                </c:pt>
                <c:pt idx="157">
                  <c:v>84.116439999999997</c:v>
                </c:pt>
                <c:pt idx="158">
                  <c:v>82.010599999999997</c:v>
                </c:pt>
                <c:pt idx="159">
                  <c:v>80.135750000000002</c:v>
                </c:pt>
                <c:pt idx="160">
                  <c:v>78.431659999999994</c:v>
                </c:pt>
                <c:pt idx="161">
                  <c:v>76.838160000000002</c:v>
                </c:pt>
                <c:pt idx="162">
                  <c:v>75.315119999999993</c:v>
                </c:pt>
                <c:pt idx="163">
                  <c:v>73.802460000000011</c:v>
                </c:pt>
                <c:pt idx="164">
                  <c:v>72.300120000000007</c:v>
                </c:pt>
                <c:pt idx="165">
                  <c:v>69.15616</c:v>
                </c:pt>
                <c:pt idx="166">
                  <c:v>65.752949999999998</c:v>
                </c:pt>
                <c:pt idx="167">
                  <c:v>62.130279999999999</c:v>
                </c:pt>
                <c:pt idx="168">
                  <c:v>59.308030000000002</c:v>
                </c:pt>
                <c:pt idx="169">
                  <c:v>56.75611</c:v>
                </c:pt>
                <c:pt idx="170">
                  <c:v>54.454450000000001</c:v>
                </c:pt>
                <c:pt idx="171">
                  <c:v>50.421709999999997</c:v>
                </c:pt>
                <c:pt idx="172">
                  <c:v>47.02955</c:v>
                </c:pt>
                <c:pt idx="173">
                  <c:v>44.137789999999995</c:v>
                </c:pt>
                <c:pt idx="174">
                  <c:v>41.626339999999999</c:v>
                </c:pt>
                <c:pt idx="175">
                  <c:v>39.445120000000003</c:v>
                </c:pt>
                <c:pt idx="176">
                  <c:v>37.524069999999995</c:v>
                </c:pt>
                <c:pt idx="177">
                  <c:v>35.81317</c:v>
                </c:pt>
                <c:pt idx="178">
                  <c:v>34.292380000000001</c:v>
                </c:pt>
                <c:pt idx="179">
                  <c:v>32.921679999999995</c:v>
                </c:pt>
                <c:pt idx="180">
                  <c:v>31.681060000000002</c:v>
                </c:pt>
                <c:pt idx="181">
                  <c:v>30.550509999999999</c:v>
                </c:pt>
                <c:pt idx="182">
                  <c:v>28.589554999999997</c:v>
                </c:pt>
                <c:pt idx="183">
                  <c:v>26.548591999999999</c:v>
                </c:pt>
                <c:pt idx="184">
                  <c:v>24.857813</c:v>
                </c:pt>
                <c:pt idx="185">
                  <c:v>23.437169000000001</c:v>
                </c:pt>
                <c:pt idx="186">
                  <c:v>22.226626</c:v>
                </c:pt>
                <c:pt idx="187">
                  <c:v>21.176163000000003</c:v>
                </c:pt>
                <c:pt idx="188">
                  <c:v>20.265763000000003</c:v>
                </c:pt>
                <c:pt idx="189">
                  <c:v>19.465413999999999</c:v>
                </c:pt>
                <c:pt idx="190">
                  <c:v>18.765106000000003</c:v>
                </c:pt>
                <c:pt idx="191">
                  <c:v>17.554587999999999</c:v>
                </c:pt>
                <c:pt idx="192">
                  <c:v>16.564169999999997</c:v>
                </c:pt>
                <c:pt idx="193">
                  <c:v>15.753823000000001</c:v>
                </c:pt>
                <c:pt idx="194">
                  <c:v>15.063532</c:v>
                </c:pt>
                <c:pt idx="195">
                  <c:v>14.473284000000001</c:v>
                </c:pt>
                <c:pt idx="196">
                  <c:v>13.973069000000001</c:v>
                </c:pt>
                <c:pt idx="197">
                  <c:v>13.152717000000001</c:v>
                </c:pt>
                <c:pt idx="198">
                  <c:v>12.51244</c:v>
                </c:pt>
                <c:pt idx="199">
                  <c:v>12.012216</c:v>
                </c:pt>
                <c:pt idx="200">
                  <c:v>11.602031</c:v>
                </c:pt>
                <c:pt idx="201">
                  <c:v>11.261875999999999</c:v>
                </c:pt>
                <c:pt idx="202">
                  <c:v>10.981743</c:v>
                </c:pt>
                <c:pt idx="203">
                  <c:v>10.741628</c:v>
                </c:pt>
                <c:pt idx="204">
                  <c:v>10.541528999999999</c:v>
                </c:pt>
                <c:pt idx="205">
                  <c:v>10.371440999999999</c:v>
                </c:pt>
                <c:pt idx="206">
                  <c:v>10.221363</c:v>
                </c:pt>
                <c:pt idx="207">
                  <c:v>10.091293</c:v>
                </c:pt>
                <c:pt idx="208">
                  <c:v>10.081286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2D3A-4FC2-AE10-A91FCC5171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39855552"/>
        <c:axId val="639854768"/>
      </c:scatterChart>
      <c:valAx>
        <c:axId val="639855552"/>
        <c:scaling>
          <c:logBase val="10"/>
          <c:orientation val="minMax"/>
        </c:scaling>
        <c:delete val="0"/>
        <c:axPos val="b"/>
        <c:majorGridlines>
          <c:spPr>
            <a:ln>
              <a:solidFill>
                <a:schemeClr val="tx1">
                  <a:lumMod val="50000"/>
                  <a:lumOff val="50000"/>
                </a:schemeClr>
              </a:solidFill>
              <a:prstDash val="dash"/>
            </a:ln>
          </c:spPr>
        </c:majorGridlines>
        <c:minorGridlines>
          <c:spPr>
            <a:ln>
              <a:solidFill>
                <a:srgbClr val="CCECFF"/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E</a:t>
                </a:r>
                <a:r>
                  <a:rPr lang="en-US" baseline="0"/>
                  <a:t> beam</a:t>
                </a:r>
                <a:r>
                  <a:rPr lang="en-US"/>
                  <a:t> [MeV/A]</a:t>
                </a:r>
                <a:endParaRPr lang="ja-JP"/>
              </a:p>
            </c:rich>
          </c:tx>
          <c:layout>
            <c:manualLayout>
              <c:xMode val="edge"/>
              <c:yMode val="edge"/>
              <c:x val="0.7129419278863911"/>
              <c:y val="0.87084520417853872"/>
            </c:manualLayout>
          </c:layout>
          <c:overlay val="0"/>
          <c:spPr>
            <a:solidFill>
              <a:schemeClr val="bg1"/>
            </a:solidFill>
          </c:spPr>
        </c:title>
        <c:numFmt formatCode="General" sourceLinked="0"/>
        <c:majorTickMark val="cross"/>
        <c:minorTickMark val="in"/>
        <c:tickLblPos val="nextTo"/>
        <c:txPr>
          <a:bodyPr/>
          <a:lstStyle/>
          <a:p>
            <a:pPr>
              <a:defRPr b="1"/>
            </a:pPr>
            <a:endParaRPr lang="ja-JP"/>
          </a:p>
        </c:txPr>
        <c:crossAx val="639854768"/>
        <c:crosses val="autoZero"/>
        <c:crossBetween val="midCat"/>
        <c:majorUnit val="10"/>
      </c:valAx>
      <c:valAx>
        <c:axId val="639854768"/>
        <c:scaling>
          <c:logBase val="10"/>
          <c:orientation val="minMax"/>
          <c:min val="1.0000000000000005E-2"/>
        </c:scaling>
        <c:delete val="0"/>
        <c:axPos val="l"/>
        <c:majorGridlines>
          <c:spPr>
            <a:ln w="12700">
              <a:solidFill>
                <a:schemeClr val="tx2"/>
              </a:solidFill>
              <a:prstDash val="sysDash"/>
            </a:ln>
          </c:spPr>
        </c:majorGridlines>
        <c:minorGridlines>
          <c:spPr>
            <a:ln>
              <a:solidFill>
                <a:schemeClr val="tx2">
                  <a:lumMod val="20000"/>
                  <a:lumOff val="80000"/>
                </a:schemeClr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>
                    <a:solidFill>
                      <a:schemeClr val="tx1"/>
                    </a:solidFill>
                  </a:defRPr>
                </a:pPr>
                <a:r>
                  <a:rPr lang="en-US">
                    <a:solidFill>
                      <a:schemeClr val="tx1"/>
                    </a:solidFill>
                  </a:rPr>
                  <a:t>dE/dX [MeV/(mg/cm2)</a:t>
                </a:r>
                <a:r>
                  <a:rPr lang="en-US" altLang="ja-JP">
                    <a:solidFill>
                      <a:schemeClr val="tx1"/>
                    </a:solidFill>
                  </a:rPr>
                  <a:t>]</a:t>
                </a:r>
                <a:endParaRPr lang="ja-JP">
                  <a:solidFill>
                    <a:schemeClr val="tx1"/>
                  </a:solidFill>
                </a:endParaRPr>
              </a:p>
            </c:rich>
          </c:tx>
          <c:layout>
            <c:manualLayout>
              <c:xMode val="edge"/>
              <c:yMode val="edge"/>
              <c:x val="8.9024366357190604E-2"/>
              <c:y val="0.21481273702535544"/>
            </c:manualLayout>
          </c:layout>
          <c:overlay val="0"/>
          <c:spPr>
            <a:solidFill>
              <a:schemeClr val="bg1"/>
            </a:solidFill>
          </c:spPr>
        </c:title>
        <c:numFmt formatCode="General" sourceLinked="0"/>
        <c:majorTickMark val="cross"/>
        <c:minorTickMark val="out"/>
        <c:tickLblPos val="nextTo"/>
        <c:spPr>
          <a:ln>
            <a:solidFill>
              <a:schemeClr val="tx2"/>
            </a:solidFill>
          </a:ln>
        </c:spPr>
        <c:txPr>
          <a:bodyPr/>
          <a:lstStyle/>
          <a:p>
            <a:pPr>
              <a:defRPr b="1">
                <a:solidFill>
                  <a:schemeClr val="tx1"/>
                </a:solidFill>
              </a:defRPr>
            </a:pPr>
            <a:endParaRPr lang="ja-JP"/>
          </a:p>
        </c:txPr>
        <c:crossAx val="639855552"/>
        <c:crosses val="autoZero"/>
        <c:crossBetween val="midCat"/>
      </c:valAx>
      <c:spPr>
        <a:noFill/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70431641007560619"/>
          <c:y val="0.5881920104866778"/>
          <c:w val="0.24938594652854704"/>
          <c:h val="0.15493819682796098"/>
        </c:manualLayout>
      </c:layout>
      <c:overlay val="0"/>
      <c:spPr>
        <a:solidFill>
          <a:schemeClr val="bg1"/>
        </a:solidFill>
        <a:ln>
          <a:noFill/>
        </a:ln>
      </c:spPr>
    </c:legend>
    <c:plotVisOnly val="1"/>
    <c:dispBlanksAs val="gap"/>
    <c:showDLblsOverMax val="0"/>
  </c:chart>
  <c:spPr>
    <a:solidFill>
      <a:schemeClr val="bg1"/>
    </a:solidFill>
    <a:ln w="3175">
      <a:solidFill>
        <a:schemeClr val="tx1">
          <a:lumMod val="50000"/>
          <a:lumOff val="50000"/>
        </a:schemeClr>
      </a:solidFill>
    </a:ln>
  </c:spPr>
  <c:txPr>
    <a:bodyPr/>
    <a:lstStyle/>
    <a:p>
      <a:pPr>
        <a:defRPr baseline="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srim181Ta_C!$P$5</c:f>
          <c:strCache>
            <c:ptCount val="1"/>
            <c:pt idx="0">
              <c:v>srim181Ta_C</c:v>
            </c:pt>
          </c:strCache>
        </c:strRef>
      </c:tx>
      <c:layout>
        <c:manualLayout>
          <c:xMode val="edge"/>
          <c:yMode val="edge"/>
          <c:x val="0.10167170191339379"/>
          <c:y val="6.9135802469135796E-2"/>
        </c:manualLayout>
      </c:layout>
      <c:overlay val="1"/>
      <c:spPr>
        <a:solidFill>
          <a:schemeClr val="bg1"/>
        </a:solidFill>
        <a:ln>
          <a:solidFill>
            <a:srgbClr val="00B050"/>
          </a:solidFill>
        </a:ln>
      </c:spPr>
      <c:txPr>
        <a:bodyPr/>
        <a:lstStyle/>
        <a:p>
          <a:pPr>
            <a:defRPr sz="1200"/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5.0907058670898057E-2"/>
          <c:y val="4.1004378353659665E-2"/>
          <c:w val="0.89444707244294086"/>
          <c:h val="0.9081176241858655"/>
        </c:manualLayout>
      </c:layout>
      <c:scatterChart>
        <c:scatterStyle val="lineMarker"/>
        <c:varyColors val="0"/>
        <c:ser>
          <c:idx val="0"/>
          <c:order val="0"/>
          <c:tx>
            <c:v>Range</c:v>
          </c:tx>
          <c:spPr>
            <a:ln>
              <a:solidFill>
                <a:srgbClr val="FF0000"/>
              </a:solidFill>
            </a:ln>
          </c:spPr>
          <c:marker>
            <c:symbol val="circle"/>
            <c:size val="2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srim181Ta_C!$D$20:$D$228</c:f>
              <c:numCache>
                <c:formatCode>0.00000</c:formatCode>
                <c:ptCount val="209"/>
                <c:pt idx="0">
                  <c:v>1.1049723756906078E-5</c:v>
                </c:pt>
                <c:pt idx="1">
                  <c:v>1.2430939226519336E-5</c:v>
                </c:pt>
                <c:pt idx="2">
                  <c:v>1.3812154696132597E-5</c:v>
                </c:pt>
                <c:pt idx="3">
                  <c:v>1.5193370165745856E-5</c:v>
                </c:pt>
                <c:pt idx="4">
                  <c:v>1.6574585635359117E-5</c:v>
                </c:pt>
                <c:pt idx="5">
                  <c:v>1.7955801104972374E-5</c:v>
                </c:pt>
                <c:pt idx="6">
                  <c:v>1.9337016574585635E-5</c:v>
                </c:pt>
                <c:pt idx="7">
                  <c:v>2.0718232044198896E-5</c:v>
                </c:pt>
                <c:pt idx="8">
                  <c:v>2.2099447513812157E-5</c:v>
                </c:pt>
                <c:pt idx="9">
                  <c:v>2.4861878453038672E-5</c:v>
                </c:pt>
                <c:pt idx="10">
                  <c:v>2.7624309392265193E-5</c:v>
                </c:pt>
                <c:pt idx="11">
                  <c:v>3.0386740331491712E-5</c:v>
                </c:pt>
                <c:pt idx="12">
                  <c:v>3.3149171270718233E-5</c:v>
                </c:pt>
                <c:pt idx="13">
                  <c:v>3.5911602209944748E-5</c:v>
                </c:pt>
                <c:pt idx="14">
                  <c:v>3.867403314917127E-5</c:v>
                </c:pt>
                <c:pt idx="15">
                  <c:v>4.4198895027624314E-5</c:v>
                </c:pt>
                <c:pt idx="16">
                  <c:v>4.9723756906077343E-5</c:v>
                </c:pt>
                <c:pt idx="17">
                  <c:v>5.5248618784530387E-5</c:v>
                </c:pt>
                <c:pt idx="18">
                  <c:v>6.0773480662983424E-5</c:v>
                </c:pt>
                <c:pt idx="19">
                  <c:v>6.6298342541436467E-5</c:v>
                </c:pt>
                <c:pt idx="20">
                  <c:v>7.1823204419889497E-5</c:v>
                </c:pt>
                <c:pt idx="21">
                  <c:v>7.734806629834254E-5</c:v>
                </c:pt>
                <c:pt idx="22">
                  <c:v>8.2872928176795584E-5</c:v>
                </c:pt>
                <c:pt idx="23">
                  <c:v>8.8397790055248627E-5</c:v>
                </c:pt>
                <c:pt idx="24">
                  <c:v>9.3922651933701671E-5</c:v>
                </c:pt>
                <c:pt idx="25">
                  <c:v>9.9447513812154687E-5</c:v>
                </c:pt>
                <c:pt idx="26">
                  <c:v>1.1049723756906077E-4</c:v>
                </c:pt>
                <c:pt idx="27">
                  <c:v>1.2430939226519336E-4</c:v>
                </c:pt>
                <c:pt idx="28">
                  <c:v>1.3812154696132598E-4</c:v>
                </c:pt>
                <c:pt idx="29">
                  <c:v>1.5193370165745857E-4</c:v>
                </c:pt>
                <c:pt idx="30">
                  <c:v>1.6574585635359117E-4</c:v>
                </c:pt>
                <c:pt idx="31">
                  <c:v>1.7955801104972376E-4</c:v>
                </c:pt>
                <c:pt idx="32">
                  <c:v>1.9337016574585638E-4</c:v>
                </c:pt>
                <c:pt idx="33">
                  <c:v>2.0718232044198895E-4</c:v>
                </c:pt>
                <c:pt idx="34">
                  <c:v>2.2099447513812155E-4</c:v>
                </c:pt>
                <c:pt idx="35">
                  <c:v>2.4861878453038671E-4</c:v>
                </c:pt>
                <c:pt idx="36">
                  <c:v>2.7624309392265195E-4</c:v>
                </c:pt>
                <c:pt idx="37">
                  <c:v>3.0386740331491714E-4</c:v>
                </c:pt>
                <c:pt idx="38">
                  <c:v>3.3149171270718233E-4</c:v>
                </c:pt>
                <c:pt idx="39">
                  <c:v>3.5911602209944752E-4</c:v>
                </c:pt>
                <c:pt idx="40">
                  <c:v>3.8674033149171277E-4</c:v>
                </c:pt>
                <c:pt idx="41">
                  <c:v>4.419889502762431E-4</c:v>
                </c:pt>
                <c:pt idx="42">
                  <c:v>4.9723756906077342E-4</c:v>
                </c:pt>
                <c:pt idx="43">
                  <c:v>5.5248618784530391E-4</c:v>
                </c:pt>
                <c:pt idx="44">
                  <c:v>6.0773480662983429E-4</c:v>
                </c:pt>
                <c:pt idx="45">
                  <c:v>6.6298342541436467E-4</c:v>
                </c:pt>
                <c:pt idx="46">
                  <c:v>7.1823204419889505E-4</c:v>
                </c:pt>
                <c:pt idx="47">
                  <c:v>7.7348066298342554E-4</c:v>
                </c:pt>
                <c:pt idx="48">
                  <c:v>8.2872928176795581E-4</c:v>
                </c:pt>
                <c:pt idx="49">
                  <c:v>8.8397790055248619E-4</c:v>
                </c:pt>
                <c:pt idx="50">
                  <c:v>9.3922651933701668E-4</c:v>
                </c:pt>
                <c:pt idx="51">
                  <c:v>9.9447513812154684E-4</c:v>
                </c:pt>
                <c:pt idx="52">
                  <c:v>1.1049723756906078E-3</c:v>
                </c:pt>
                <c:pt idx="53">
                  <c:v>1.2430939226519338E-3</c:v>
                </c:pt>
                <c:pt idx="54">
                  <c:v>1.3812154696132596E-3</c:v>
                </c:pt>
                <c:pt idx="55">
                  <c:v>1.5193370165745858E-3</c:v>
                </c:pt>
                <c:pt idx="56">
                  <c:v>1.6574585635359116E-3</c:v>
                </c:pt>
                <c:pt idx="57">
                  <c:v>1.7955801104972376E-3</c:v>
                </c:pt>
                <c:pt idx="58">
                  <c:v>1.9337016574585634E-3</c:v>
                </c:pt>
                <c:pt idx="59">
                  <c:v>2.0718232044198894E-3</c:v>
                </c:pt>
                <c:pt idx="60">
                  <c:v>2.2099447513812156E-3</c:v>
                </c:pt>
                <c:pt idx="61">
                  <c:v>2.4861878453038676E-3</c:v>
                </c:pt>
                <c:pt idx="62">
                  <c:v>2.7624309392265192E-3</c:v>
                </c:pt>
                <c:pt idx="63">
                  <c:v>3.0386740331491717E-3</c:v>
                </c:pt>
                <c:pt idx="64">
                  <c:v>3.3149171270718232E-3</c:v>
                </c:pt>
                <c:pt idx="65">
                  <c:v>3.5911602209944752E-3</c:v>
                </c:pt>
                <c:pt idx="66">
                  <c:v>3.8674033149171268E-3</c:v>
                </c:pt>
                <c:pt idx="67">
                  <c:v>4.4198895027624313E-3</c:v>
                </c:pt>
                <c:pt idx="68">
                  <c:v>4.9723756906077353E-3</c:v>
                </c:pt>
                <c:pt idx="69" formatCode="0.000">
                  <c:v>5.5248618784530384E-3</c:v>
                </c:pt>
                <c:pt idx="70" formatCode="0.000">
                  <c:v>6.0773480662983433E-3</c:v>
                </c:pt>
                <c:pt idx="71" formatCode="0.000">
                  <c:v>6.6298342541436465E-3</c:v>
                </c:pt>
                <c:pt idx="72" formatCode="0.000">
                  <c:v>7.1823204419889505E-3</c:v>
                </c:pt>
                <c:pt idx="73" formatCode="0.000">
                  <c:v>7.7348066298342536E-3</c:v>
                </c:pt>
                <c:pt idx="74" formatCode="0.000">
                  <c:v>8.2872928176795577E-3</c:v>
                </c:pt>
                <c:pt idx="75" formatCode="0.000">
                  <c:v>8.8397790055248626E-3</c:v>
                </c:pt>
                <c:pt idx="76" formatCode="0.000">
                  <c:v>9.3922651933701657E-3</c:v>
                </c:pt>
                <c:pt idx="77" formatCode="0.000">
                  <c:v>9.9447513812154706E-3</c:v>
                </c:pt>
                <c:pt idx="78" formatCode="0.000">
                  <c:v>1.1049723756906077E-2</c:v>
                </c:pt>
                <c:pt idx="79" formatCode="0.000">
                  <c:v>1.2430939226519336E-2</c:v>
                </c:pt>
                <c:pt idx="80" formatCode="0.000">
                  <c:v>1.3812154696132596E-2</c:v>
                </c:pt>
                <c:pt idx="81" formatCode="0.000">
                  <c:v>1.5193370165745856E-2</c:v>
                </c:pt>
                <c:pt idx="82" formatCode="0.000">
                  <c:v>1.6574585635359115E-2</c:v>
                </c:pt>
                <c:pt idx="83" formatCode="0.000">
                  <c:v>1.7955801104972375E-2</c:v>
                </c:pt>
                <c:pt idx="84" formatCode="0.000">
                  <c:v>1.9337016574585635E-2</c:v>
                </c:pt>
                <c:pt idx="85" formatCode="0.000">
                  <c:v>2.0718232044198894E-2</c:v>
                </c:pt>
                <c:pt idx="86" formatCode="0.000">
                  <c:v>2.2099447513812154E-2</c:v>
                </c:pt>
                <c:pt idx="87" formatCode="0.000">
                  <c:v>2.4861878453038673E-2</c:v>
                </c:pt>
                <c:pt idx="88" formatCode="0.000">
                  <c:v>2.7624309392265192E-2</c:v>
                </c:pt>
                <c:pt idx="89" formatCode="0.000">
                  <c:v>3.0386740331491711E-2</c:v>
                </c:pt>
                <c:pt idx="90" formatCode="0.000">
                  <c:v>3.3149171270718231E-2</c:v>
                </c:pt>
                <c:pt idx="91" formatCode="0.000">
                  <c:v>3.591160220994475E-2</c:v>
                </c:pt>
                <c:pt idx="92" formatCode="0.000">
                  <c:v>3.8674033149171269E-2</c:v>
                </c:pt>
                <c:pt idx="93" formatCode="0.000">
                  <c:v>4.4198895027624308E-2</c:v>
                </c:pt>
                <c:pt idx="94" formatCode="0.000">
                  <c:v>4.9723756906077346E-2</c:v>
                </c:pt>
                <c:pt idx="95" formatCode="0.000">
                  <c:v>5.5248618784530384E-2</c:v>
                </c:pt>
                <c:pt idx="96" formatCode="0.000">
                  <c:v>6.0773480662983423E-2</c:v>
                </c:pt>
                <c:pt idx="97" formatCode="0.000">
                  <c:v>6.6298342541436461E-2</c:v>
                </c:pt>
                <c:pt idx="98" formatCode="0.000">
                  <c:v>7.18232044198895E-2</c:v>
                </c:pt>
                <c:pt idx="99" formatCode="0.000">
                  <c:v>7.7348066298342538E-2</c:v>
                </c:pt>
                <c:pt idx="100" formatCode="0.000">
                  <c:v>8.2872928176795577E-2</c:v>
                </c:pt>
                <c:pt idx="101" formatCode="0.000">
                  <c:v>8.8397790055248615E-2</c:v>
                </c:pt>
                <c:pt idx="102" formatCode="0.000">
                  <c:v>9.3922651933701654E-2</c:v>
                </c:pt>
                <c:pt idx="103" formatCode="0.000">
                  <c:v>9.9447513812154692E-2</c:v>
                </c:pt>
                <c:pt idx="104" formatCode="0.000">
                  <c:v>0.11049723756906077</c:v>
                </c:pt>
                <c:pt idx="105" formatCode="0.000">
                  <c:v>0.12430939226519337</c:v>
                </c:pt>
                <c:pt idx="106" formatCode="0.000">
                  <c:v>0.13812154696132597</c:v>
                </c:pt>
                <c:pt idx="107" formatCode="0.000">
                  <c:v>0.15193370165745856</c:v>
                </c:pt>
                <c:pt idx="108" formatCode="0.000">
                  <c:v>0.16574585635359115</c:v>
                </c:pt>
                <c:pt idx="109" formatCode="0.000">
                  <c:v>0.17955801104972377</c:v>
                </c:pt>
                <c:pt idx="110" formatCode="0.000">
                  <c:v>0.19337016574585636</c:v>
                </c:pt>
                <c:pt idx="111" formatCode="0.000">
                  <c:v>0.20718232044198895</c:v>
                </c:pt>
                <c:pt idx="112" formatCode="0.000">
                  <c:v>0.22099447513812154</c:v>
                </c:pt>
                <c:pt idx="113" formatCode="0.000">
                  <c:v>0.24861878453038674</c:v>
                </c:pt>
                <c:pt idx="114" formatCode="0.000">
                  <c:v>0.27624309392265195</c:v>
                </c:pt>
                <c:pt idx="115" formatCode="0.000">
                  <c:v>0.30386740331491713</c:v>
                </c:pt>
                <c:pt idx="116" formatCode="0.000">
                  <c:v>0.33149171270718231</c:v>
                </c:pt>
                <c:pt idx="117" formatCode="0.000">
                  <c:v>0.35911602209944754</c:v>
                </c:pt>
                <c:pt idx="118" formatCode="0.000">
                  <c:v>0.38674033149171272</c:v>
                </c:pt>
                <c:pt idx="119" formatCode="0.000">
                  <c:v>0.44198895027624308</c:v>
                </c:pt>
                <c:pt idx="120" formatCode="0.000">
                  <c:v>0.49723756906077349</c:v>
                </c:pt>
                <c:pt idx="121" formatCode="0.000">
                  <c:v>0.5524861878453039</c:v>
                </c:pt>
                <c:pt idx="122" formatCode="0.000">
                  <c:v>0.60773480662983426</c:v>
                </c:pt>
                <c:pt idx="123" formatCode="0.000">
                  <c:v>0.66298342541436461</c:v>
                </c:pt>
                <c:pt idx="124" formatCode="0.000">
                  <c:v>0.71823204419889508</c:v>
                </c:pt>
                <c:pt idx="125" formatCode="0.000">
                  <c:v>0.77348066298342544</c:v>
                </c:pt>
                <c:pt idx="126" formatCode="0.000">
                  <c:v>0.82872928176795579</c:v>
                </c:pt>
                <c:pt idx="127" formatCode="0.000">
                  <c:v>0.88397790055248615</c:v>
                </c:pt>
                <c:pt idx="128" formatCode="0.000">
                  <c:v>0.93922651933701662</c:v>
                </c:pt>
                <c:pt idx="129" formatCode="0.000">
                  <c:v>0.99447513812154698</c:v>
                </c:pt>
                <c:pt idx="130" formatCode="0.000">
                  <c:v>1.1049723756906078</c:v>
                </c:pt>
                <c:pt idx="131" formatCode="0.000">
                  <c:v>1.2430939226519337</c:v>
                </c:pt>
                <c:pt idx="132" formatCode="0.000">
                  <c:v>1.3812154696132597</c:v>
                </c:pt>
                <c:pt idx="133" formatCode="0.000">
                  <c:v>1.5193370165745856</c:v>
                </c:pt>
                <c:pt idx="134" formatCode="0.000">
                  <c:v>1.6574585635359116</c:v>
                </c:pt>
                <c:pt idx="135" formatCode="0.000">
                  <c:v>1.7955801104972375</c:v>
                </c:pt>
                <c:pt idx="136" formatCode="0.000">
                  <c:v>1.9337016574585635</c:v>
                </c:pt>
                <c:pt idx="137" formatCode="0.000">
                  <c:v>2.0718232044198897</c:v>
                </c:pt>
                <c:pt idx="138" formatCode="0.000">
                  <c:v>2.2099447513812156</c:v>
                </c:pt>
                <c:pt idx="139" formatCode="0.000">
                  <c:v>2.4861878453038675</c:v>
                </c:pt>
                <c:pt idx="140" formatCode="0.000">
                  <c:v>2.7624309392265194</c:v>
                </c:pt>
                <c:pt idx="141" formatCode="0.000">
                  <c:v>3.0386740331491713</c:v>
                </c:pt>
                <c:pt idx="142" formatCode="0.000">
                  <c:v>3.3149171270718232</c:v>
                </c:pt>
                <c:pt idx="143" formatCode="0.000">
                  <c:v>3.5911602209944751</c:v>
                </c:pt>
                <c:pt idx="144" formatCode="0.000">
                  <c:v>3.867403314917127</c:v>
                </c:pt>
                <c:pt idx="145" formatCode="0.000">
                  <c:v>4.4198895027624312</c:v>
                </c:pt>
                <c:pt idx="146" formatCode="0.000">
                  <c:v>4.972375690607735</c:v>
                </c:pt>
                <c:pt idx="147" formatCode="0.000">
                  <c:v>5.5248618784530388</c:v>
                </c:pt>
                <c:pt idx="148" formatCode="0.000">
                  <c:v>6.0773480662983426</c:v>
                </c:pt>
                <c:pt idx="149" formatCode="0.000">
                  <c:v>6.6298342541436464</c:v>
                </c:pt>
                <c:pt idx="150" formatCode="0.000">
                  <c:v>7.1823204419889501</c:v>
                </c:pt>
                <c:pt idx="151" formatCode="0.000">
                  <c:v>7.7348066298342539</c:v>
                </c:pt>
                <c:pt idx="152" formatCode="0.000">
                  <c:v>8.2872928176795586</c:v>
                </c:pt>
                <c:pt idx="153" formatCode="0.000">
                  <c:v>8.8397790055248624</c:v>
                </c:pt>
                <c:pt idx="154" formatCode="0.000">
                  <c:v>9.3922651933701662</c:v>
                </c:pt>
                <c:pt idx="155" formatCode="0.000">
                  <c:v>9.94475138121547</c:v>
                </c:pt>
                <c:pt idx="156" formatCode="0.000">
                  <c:v>11.049723756906078</c:v>
                </c:pt>
                <c:pt idx="157" formatCode="0.000">
                  <c:v>12.430939226519337</c:v>
                </c:pt>
                <c:pt idx="158" formatCode="0.000">
                  <c:v>13.812154696132596</c:v>
                </c:pt>
                <c:pt idx="159" formatCode="0.000">
                  <c:v>15.193370165745856</c:v>
                </c:pt>
                <c:pt idx="160" formatCode="0.000">
                  <c:v>16.574585635359117</c:v>
                </c:pt>
                <c:pt idx="161" formatCode="0.000">
                  <c:v>17.955801104972377</c:v>
                </c:pt>
                <c:pt idx="162" formatCode="0.000">
                  <c:v>19.337016574585636</c:v>
                </c:pt>
                <c:pt idx="163" formatCode="0.000">
                  <c:v>20.718232044198896</c:v>
                </c:pt>
                <c:pt idx="164" formatCode="0.000">
                  <c:v>22.099447513812155</c:v>
                </c:pt>
                <c:pt idx="165" formatCode="0.000">
                  <c:v>24.861878453038674</c:v>
                </c:pt>
                <c:pt idx="166" formatCode="0.000">
                  <c:v>27.624309392265193</c:v>
                </c:pt>
                <c:pt idx="167" formatCode="0.000">
                  <c:v>30.386740331491712</c:v>
                </c:pt>
                <c:pt idx="168" formatCode="0.000">
                  <c:v>33.149171270718234</c:v>
                </c:pt>
                <c:pt idx="169" formatCode="0.000">
                  <c:v>35.911602209944753</c:v>
                </c:pt>
                <c:pt idx="170" formatCode="0.000">
                  <c:v>38.674033149171272</c:v>
                </c:pt>
                <c:pt idx="171" formatCode="0.000">
                  <c:v>44.19889502762431</c:v>
                </c:pt>
                <c:pt idx="172" formatCode="0.000">
                  <c:v>49.723756906077348</c:v>
                </c:pt>
                <c:pt idx="173" formatCode="0.000">
                  <c:v>55.248618784530386</c:v>
                </c:pt>
                <c:pt idx="174" formatCode="0.000">
                  <c:v>60.773480662983424</c:v>
                </c:pt>
                <c:pt idx="175" formatCode="0.000">
                  <c:v>66.298342541436469</c:v>
                </c:pt>
                <c:pt idx="176" formatCode="0.000">
                  <c:v>71.823204419889507</c:v>
                </c:pt>
                <c:pt idx="177" formatCode="0.000">
                  <c:v>77.348066298342545</c:v>
                </c:pt>
                <c:pt idx="178" formatCode="0.000">
                  <c:v>82.872928176795583</c:v>
                </c:pt>
                <c:pt idx="179" formatCode="0.000">
                  <c:v>88.39779005524862</c:v>
                </c:pt>
                <c:pt idx="180" formatCode="0.000">
                  <c:v>93.922651933701658</c:v>
                </c:pt>
                <c:pt idx="181" formatCode="0.000">
                  <c:v>99.447513812154696</c:v>
                </c:pt>
                <c:pt idx="182" formatCode="0.000">
                  <c:v>110.49723756906077</c:v>
                </c:pt>
                <c:pt idx="183" formatCode="0.000">
                  <c:v>124.30939226519337</c:v>
                </c:pt>
                <c:pt idx="184" formatCode="0.000">
                  <c:v>138.12154696132598</c:v>
                </c:pt>
                <c:pt idx="185" formatCode="0.000">
                  <c:v>151.93370165745856</c:v>
                </c:pt>
                <c:pt idx="186" formatCode="0.000">
                  <c:v>165.74585635359117</c:v>
                </c:pt>
                <c:pt idx="187" formatCode="0.000">
                  <c:v>179.55801104972375</c:v>
                </c:pt>
                <c:pt idx="188" formatCode="0.000">
                  <c:v>193.37016574585635</c:v>
                </c:pt>
                <c:pt idx="189" formatCode="0.000">
                  <c:v>207.18232044198896</c:v>
                </c:pt>
                <c:pt idx="190" formatCode="0.000">
                  <c:v>220.99447513812154</c:v>
                </c:pt>
                <c:pt idx="191" formatCode="0.000">
                  <c:v>248.61878453038673</c:v>
                </c:pt>
                <c:pt idx="192" formatCode="0.000">
                  <c:v>276.24309392265195</c:v>
                </c:pt>
                <c:pt idx="193" formatCode="0.000">
                  <c:v>303.86740331491711</c:v>
                </c:pt>
                <c:pt idx="194" formatCode="0.000">
                  <c:v>331.49171270718233</c:v>
                </c:pt>
                <c:pt idx="195" formatCode="0.000">
                  <c:v>359.11602209944749</c:v>
                </c:pt>
                <c:pt idx="196" formatCode="0.000">
                  <c:v>386.74033149171271</c:v>
                </c:pt>
                <c:pt idx="197" formatCode="0.000">
                  <c:v>441.98895027624309</c:v>
                </c:pt>
                <c:pt idx="198" formatCode="0.000">
                  <c:v>497.23756906077347</c:v>
                </c:pt>
                <c:pt idx="199" formatCode="0.000">
                  <c:v>552.4861878453039</c:v>
                </c:pt>
                <c:pt idx="200" formatCode="0.000">
                  <c:v>607.73480662983422</c:v>
                </c:pt>
                <c:pt idx="201" formatCode="0.000">
                  <c:v>662.98342541436466</c:v>
                </c:pt>
                <c:pt idx="202" formatCode="0.000">
                  <c:v>718.23204419889498</c:v>
                </c:pt>
                <c:pt idx="203" formatCode="0.000">
                  <c:v>773.48066298342542</c:v>
                </c:pt>
                <c:pt idx="204" formatCode="0.000">
                  <c:v>828.72928176795585</c:v>
                </c:pt>
                <c:pt idx="205" formatCode="0.000">
                  <c:v>883.97790055248618</c:v>
                </c:pt>
                <c:pt idx="206" formatCode="0.000">
                  <c:v>939.22651933701661</c:v>
                </c:pt>
                <c:pt idx="207" formatCode="0.000">
                  <c:v>994.47513812154693</c:v>
                </c:pt>
                <c:pt idx="208" formatCode="0.000">
                  <c:v>1000</c:v>
                </c:pt>
              </c:numCache>
            </c:numRef>
          </c:xVal>
          <c:yVal>
            <c:numRef>
              <c:f>srim181Ta_C!$J$20:$J$228</c:f>
              <c:numCache>
                <c:formatCode>0.000</c:formatCode>
                <c:ptCount val="209"/>
                <c:pt idx="0">
                  <c:v>5.0000000000000001E-3</c:v>
                </c:pt>
                <c:pt idx="1">
                  <c:v>5.3E-3</c:v>
                </c:pt>
                <c:pt idx="2">
                  <c:v>5.4999999999999997E-3</c:v>
                </c:pt>
                <c:pt idx="3">
                  <c:v>5.8000000000000005E-3</c:v>
                </c:pt>
                <c:pt idx="4">
                  <c:v>6.0000000000000001E-3</c:v>
                </c:pt>
                <c:pt idx="5">
                  <c:v>6.1999999999999998E-3</c:v>
                </c:pt>
                <c:pt idx="6">
                  <c:v>6.4000000000000003E-3</c:v>
                </c:pt>
                <c:pt idx="7">
                  <c:v>6.7000000000000002E-3</c:v>
                </c:pt>
                <c:pt idx="8">
                  <c:v>6.9000000000000008E-3</c:v>
                </c:pt>
                <c:pt idx="9">
                  <c:v>7.1999999999999998E-3</c:v>
                </c:pt>
                <c:pt idx="10">
                  <c:v>7.6E-3</c:v>
                </c:pt>
                <c:pt idx="11">
                  <c:v>8.0000000000000002E-3</c:v>
                </c:pt>
                <c:pt idx="12">
                  <c:v>8.3000000000000001E-3</c:v>
                </c:pt>
                <c:pt idx="13">
                  <c:v>8.6E-3</c:v>
                </c:pt>
                <c:pt idx="14">
                  <c:v>8.8999999999999999E-3</c:v>
                </c:pt>
                <c:pt idx="15">
                  <c:v>9.4999999999999998E-3</c:v>
                </c:pt>
                <c:pt idx="16">
                  <c:v>1.0100000000000001E-2</c:v>
                </c:pt>
                <c:pt idx="17">
                  <c:v>1.06E-2</c:v>
                </c:pt>
                <c:pt idx="18">
                  <c:v>1.12E-2</c:v>
                </c:pt>
                <c:pt idx="19">
                  <c:v>1.17E-2</c:v>
                </c:pt>
                <c:pt idx="20">
                  <c:v>1.2199999999999999E-2</c:v>
                </c:pt>
                <c:pt idx="21">
                  <c:v>1.2699999999999999E-2</c:v>
                </c:pt>
                <c:pt idx="22">
                  <c:v>1.3100000000000001E-2</c:v>
                </c:pt>
                <c:pt idx="23">
                  <c:v>1.3600000000000001E-2</c:v>
                </c:pt>
                <c:pt idx="24">
                  <c:v>1.4000000000000002E-2</c:v>
                </c:pt>
                <c:pt idx="25">
                  <c:v>1.4499999999999999E-2</c:v>
                </c:pt>
                <c:pt idx="26">
                  <c:v>1.5299999999999999E-2</c:v>
                </c:pt>
                <c:pt idx="27">
                  <c:v>1.6300000000000002E-2</c:v>
                </c:pt>
                <c:pt idx="28">
                  <c:v>1.7299999999999999E-2</c:v>
                </c:pt>
                <c:pt idx="29">
                  <c:v>1.83E-2</c:v>
                </c:pt>
                <c:pt idx="30">
                  <c:v>1.9200000000000002E-2</c:v>
                </c:pt>
                <c:pt idx="31">
                  <c:v>2.01E-2</c:v>
                </c:pt>
                <c:pt idx="32">
                  <c:v>2.0999999999999998E-2</c:v>
                </c:pt>
                <c:pt idx="33">
                  <c:v>2.1899999999999999E-2</c:v>
                </c:pt>
                <c:pt idx="34">
                  <c:v>2.2700000000000001E-2</c:v>
                </c:pt>
                <c:pt idx="35">
                  <c:v>2.4399999999999998E-2</c:v>
                </c:pt>
                <c:pt idx="36">
                  <c:v>2.6000000000000002E-2</c:v>
                </c:pt>
                <c:pt idx="37">
                  <c:v>2.7600000000000003E-2</c:v>
                </c:pt>
                <c:pt idx="38">
                  <c:v>2.9099999999999997E-2</c:v>
                </c:pt>
                <c:pt idx="39">
                  <c:v>3.0599999999999999E-2</c:v>
                </c:pt>
                <c:pt idx="40">
                  <c:v>3.2100000000000004E-2</c:v>
                </c:pt>
                <c:pt idx="41">
                  <c:v>3.4999999999999996E-2</c:v>
                </c:pt>
                <c:pt idx="42">
                  <c:v>3.78E-2</c:v>
                </c:pt>
                <c:pt idx="43">
                  <c:v>4.0500000000000001E-2</c:v>
                </c:pt>
                <c:pt idx="44">
                  <c:v>4.3200000000000002E-2</c:v>
                </c:pt>
                <c:pt idx="45">
                  <c:v>4.58E-2</c:v>
                </c:pt>
                <c:pt idx="46">
                  <c:v>4.8399999999999999E-2</c:v>
                </c:pt>
                <c:pt idx="47">
                  <c:v>5.1000000000000004E-2</c:v>
                </c:pt>
                <c:pt idx="48">
                  <c:v>5.3600000000000002E-2</c:v>
                </c:pt>
                <c:pt idx="49">
                  <c:v>5.6100000000000004E-2</c:v>
                </c:pt>
                <c:pt idx="50">
                  <c:v>5.8499999999999996E-2</c:v>
                </c:pt>
                <c:pt idx="51">
                  <c:v>6.0999999999999999E-2</c:v>
                </c:pt>
                <c:pt idx="52">
                  <c:v>6.59E-2</c:v>
                </c:pt>
                <c:pt idx="53">
                  <c:v>7.1899999999999992E-2</c:v>
                </c:pt>
                <c:pt idx="54">
                  <c:v>7.7800000000000008E-2</c:v>
                </c:pt>
                <c:pt idx="55">
                  <c:v>8.3599999999999994E-2</c:v>
                </c:pt>
                <c:pt idx="56">
                  <c:v>8.9400000000000007E-2</c:v>
                </c:pt>
                <c:pt idx="57">
                  <c:v>9.5199999999999993E-2</c:v>
                </c:pt>
                <c:pt idx="58">
                  <c:v>0.10089999999999999</c:v>
                </c:pt>
                <c:pt idx="59">
                  <c:v>0.1065</c:v>
                </c:pt>
                <c:pt idx="60">
                  <c:v>0.11210000000000001</c:v>
                </c:pt>
                <c:pt idx="61">
                  <c:v>0.12330000000000001</c:v>
                </c:pt>
                <c:pt idx="62">
                  <c:v>0.1343</c:v>
                </c:pt>
                <c:pt idx="63">
                  <c:v>0.1454</c:v>
                </c:pt>
                <c:pt idx="64">
                  <c:v>0.1565</c:v>
                </c:pt>
                <c:pt idx="65">
                  <c:v>0.16770000000000002</c:v>
                </c:pt>
                <c:pt idx="66">
                  <c:v>0.17880000000000001</c:v>
                </c:pt>
                <c:pt idx="67">
                  <c:v>0.20129999999999998</c:v>
                </c:pt>
                <c:pt idx="68">
                  <c:v>0.22389999999999999</c:v>
                </c:pt>
                <c:pt idx="69">
                  <c:v>0.24640000000000001</c:v>
                </c:pt>
                <c:pt idx="70">
                  <c:v>0.26900000000000002</c:v>
                </c:pt>
                <c:pt idx="71">
                  <c:v>0.29149999999999998</c:v>
                </c:pt>
                <c:pt idx="72">
                  <c:v>0.31389999999999996</c:v>
                </c:pt>
                <c:pt idx="73">
                  <c:v>0.33629999999999999</c:v>
                </c:pt>
                <c:pt idx="74">
                  <c:v>0.35859999999999997</c:v>
                </c:pt>
                <c:pt idx="75">
                  <c:v>0.38079999999999997</c:v>
                </c:pt>
                <c:pt idx="76">
                  <c:v>0.40300000000000002</c:v>
                </c:pt>
                <c:pt idx="77">
                  <c:v>0.42519999999999997</c:v>
                </c:pt>
                <c:pt idx="78">
                  <c:v>0.46939999999999998</c:v>
                </c:pt>
                <c:pt idx="79">
                  <c:v>0.52469999999999994</c:v>
                </c:pt>
                <c:pt idx="80">
                  <c:v>0.58010000000000006</c:v>
                </c:pt>
                <c:pt idx="81">
                  <c:v>0.63570000000000004</c:v>
                </c:pt>
                <c:pt idx="82">
                  <c:v>0.69169999999999998</c:v>
                </c:pt>
                <c:pt idx="83">
                  <c:v>0.74790000000000001</c:v>
                </c:pt>
                <c:pt idx="84">
                  <c:v>0.80449999999999999</c:v>
                </c:pt>
                <c:pt idx="85" formatCode="0.00">
                  <c:v>0.86129999999999995</c:v>
                </c:pt>
                <c:pt idx="86" formatCode="0.00">
                  <c:v>0.91850000000000009</c:v>
                </c:pt>
                <c:pt idx="87" formatCode="0.00">
                  <c:v>1.03</c:v>
                </c:pt>
                <c:pt idx="88" formatCode="0.00">
                  <c:v>1.1499999999999999</c:v>
                </c:pt>
                <c:pt idx="89" formatCode="0.00">
                  <c:v>1.27</c:v>
                </c:pt>
                <c:pt idx="90" formatCode="0.00">
                  <c:v>1.38</c:v>
                </c:pt>
                <c:pt idx="91" formatCode="0.00">
                  <c:v>1.5</c:v>
                </c:pt>
                <c:pt idx="92" formatCode="0.00">
                  <c:v>1.61</c:v>
                </c:pt>
                <c:pt idx="93" formatCode="0.00">
                  <c:v>1.84</c:v>
                </c:pt>
                <c:pt idx="94" formatCode="0.00">
                  <c:v>2.0699999999999998</c:v>
                </c:pt>
                <c:pt idx="95" formatCode="0.00">
                  <c:v>2.29</c:v>
                </c:pt>
                <c:pt idx="96" formatCode="0.00">
                  <c:v>2.5</c:v>
                </c:pt>
                <c:pt idx="97" formatCode="0.00">
                  <c:v>2.71</c:v>
                </c:pt>
                <c:pt idx="98" formatCode="0.00">
                  <c:v>2.91</c:v>
                </c:pt>
                <c:pt idx="99" formatCode="0.00">
                  <c:v>3.11</c:v>
                </c:pt>
                <c:pt idx="100" formatCode="0.00">
                  <c:v>3.3</c:v>
                </c:pt>
                <c:pt idx="101" formatCode="0.00">
                  <c:v>3.48</c:v>
                </c:pt>
                <c:pt idx="102" formatCode="0.00">
                  <c:v>3.66</c:v>
                </c:pt>
                <c:pt idx="103" formatCode="0.00">
                  <c:v>3.83</c:v>
                </c:pt>
                <c:pt idx="104" formatCode="0.00">
                  <c:v>4.1500000000000004</c:v>
                </c:pt>
                <c:pt idx="105" formatCode="0.00">
                  <c:v>4.53</c:v>
                </c:pt>
                <c:pt idx="106" formatCode="0.00">
                  <c:v>4.88</c:v>
                </c:pt>
                <c:pt idx="107" formatCode="0.00">
                  <c:v>5.21</c:v>
                </c:pt>
                <c:pt idx="108" formatCode="0.00">
                  <c:v>5.52</c:v>
                </c:pt>
                <c:pt idx="109" formatCode="0.00">
                  <c:v>5.81</c:v>
                </c:pt>
                <c:pt idx="110" formatCode="0.00">
                  <c:v>6.09</c:v>
                </c:pt>
                <c:pt idx="111" formatCode="0.00">
                  <c:v>6.36</c:v>
                </c:pt>
                <c:pt idx="112" formatCode="0.00">
                  <c:v>6.62</c:v>
                </c:pt>
                <c:pt idx="113" formatCode="0.00">
                  <c:v>7.1</c:v>
                </c:pt>
                <c:pt idx="114" formatCode="0.00">
                  <c:v>7.55</c:v>
                </c:pt>
                <c:pt idx="115" formatCode="0.00">
                  <c:v>7.98</c:v>
                </c:pt>
                <c:pt idx="116" formatCode="0.00">
                  <c:v>8.3800000000000008</c:v>
                </c:pt>
                <c:pt idx="117" formatCode="0.00">
                  <c:v>8.77</c:v>
                </c:pt>
                <c:pt idx="118" formatCode="0.00">
                  <c:v>9.14</c:v>
                </c:pt>
                <c:pt idx="119" formatCode="0.00">
                  <c:v>9.84</c:v>
                </c:pt>
                <c:pt idx="120" formatCode="0.00">
                  <c:v>10.51</c:v>
                </c:pt>
                <c:pt idx="121" formatCode="0.00">
                  <c:v>11.14</c:v>
                </c:pt>
                <c:pt idx="122" formatCode="0.00">
                  <c:v>11.74</c:v>
                </c:pt>
                <c:pt idx="123" formatCode="0.00">
                  <c:v>12.33</c:v>
                </c:pt>
                <c:pt idx="124" formatCode="0.00">
                  <c:v>12.89</c:v>
                </c:pt>
                <c:pt idx="125" formatCode="0.00">
                  <c:v>13.44</c:v>
                </c:pt>
                <c:pt idx="126" formatCode="0.00">
                  <c:v>13.97</c:v>
                </c:pt>
                <c:pt idx="127" formatCode="0.00">
                  <c:v>14.5</c:v>
                </c:pt>
                <c:pt idx="128" formatCode="0.00">
                  <c:v>15.01</c:v>
                </c:pt>
                <c:pt idx="129" formatCode="0.00">
                  <c:v>15.51</c:v>
                </c:pt>
                <c:pt idx="130" formatCode="0.00">
                  <c:v>16.5</c:v>
                </c:pt>
                <c:pt idx="131" formatCode="0.00">
                  <c:v>17.7</c:v>
                </c:pt>
                <c:pt idx="132" formatCode="0.00">
                  <c:v>18.86</c:v>
                </c:pt>
                <c:pt idx="133" formatCode="0.00">
                  <c:v>20.010000000000002</c:v>
                </c:pt>
                <c:pt idx="134" formatCode="0.00">
                  <c:v>21.13</c:v>
                </c:pt>
                <c:pt idx="135" formatCode="0.00">
                  <c:v>22.24</c:v>
                </c:pt>
                <c:pt idx="136" formatCode="0.00">
                  <c:v>23.34</c:v>
                </c:pt>
                <c:pt idx="137" formatCode="0.00">
                  <c:v>24.43</c:v>
                </c:pt>
                <c:pt idx="138" formatCode="0.00">
                  <c:v>25.51</c:v>
                </c:pt>
                <c:pt idx="139" formatCode="0.00">
                  <c:v>27.64</c:v>
                </c:pt>
                <c:pt idx="140" formatCode="0.00">
                  <c:v>29.77</c:v>
                </c:pt>
                <c:pt idx="141" formatCode="0.00">
                  <c:v>31.89</c:v>
                </c:pt>
                <c:pt idx="142" formatCode="0.00">
                  <c:v>34.01</c:v>
                </c:pt>
                <c:pt idx="143" formatCode="0.00">
                  <c:v>36.130000000000003</c:v>
                </c:pt>
                <c:pt idx="144" formatCode="0.00">
                  <c:v>38.26</c:v>
                </c:pt>
                <c:pt idx="145" formatCode="0.00">
                  <c:v>42.55</c:v>
                </c:pt>
                <c:pt idx="146" formatCode="0.00">
                  <c:v>46.89</c:v>
                </c:pt>
                <c:pt idx="147" formatCode="0.00">
                  <c:v>51.29</c:v>
                </c:pt>
                <c:pt idx="148" formatCode="0.00">
                  <c:v>55.76</c:v>
                </c:pt>
                <c:pt idx="149" formatCode="0.00">
                  <c:v>60.3</c:v>
                </c:pt>
                <c:pt idx="150" formatCode="0.00">
                  <c:v>64.91</c:v>
                </c:pt>
                <c:pt idx="151" formatCode="0.00">
                  <c:v>69.599999999999994</c:v>
                </c:pt>
                <c:pt idx="152" formatCode="0.00">
                  <c:v>74.36</c:v>
                </c:pt>
                <c:pt idx="153" formatCode="0.00">
                  <c:v>79.19</c:v>
                </c:pt>
                <c:pt idx="154" formatCode="0.00">
                  <c:v>84.09</c:v>
                </c:pt>
                <c:pt idx="155" formatCode="0.00">
                  <c:v>89.06</c:v>
                </c:pt>
                <c:pt idx="156" formatCode="0.00">
                  <c:v>99.2</c:v>
                </c:pt>
                <c:pt idx="157" formatCode="0.00">
                  <c:v>112.21</c:v>
                </c:pt>
                <c:pt idx="158" formatCode="0.00">
                  <c:v>125.57</c:v>
                </c:pt>
                <c:pt idx="159" formatCode="0.00">
                  <c:v>139.26</c:v>
                </c:pt>
                <c:pt idx="160" formatCode="0.00">
                  <c:v>153.26</c:v>
                </c:pt>
                <c:pt idx="161" formatCode="0.00">
                  <c:v>167.55</c:v>
                </c:pt>
                <c:pt idx="162" formatCode="0.00">
                  <c:v>182.14</c:v>
                </c:pt>
                <c:pt idx="163" formatCode="0.00">
                  <c:v>197.03</c:v>
                </c:pt>
                <c:pt idx="164" formatCode="0.00">
                  <c:v>212.22</c:v>
                </c:pt>
                <c:pt idx="165" formatCode="0.00">
                  <c:v>243.62</c:v>
                </c:pt>
                <c:pt idx="166" formatCode="0.00">
                  <c:v>276.54000000000002</c:v>
                </c:pt>
                <c:pt idx="167" formatCode="0.00">
                  <c:v>311.27</c:v>
                </c:pt>
                <c:pt idx="168" formatCode="0.00">
                  <c:v>347.85</c:v>
                </c:pt>
                <c:pt idx="169" formatCode="0.00">
                  <c:v>386.11</c:v>
                </c:pt>
                <c:pt idx="170" formatCode="0.00">
                  <c:v>426.04</c:v>
                </c:pt>
                <c:pt idx="171" formatCode="0.00">
                  <c:v>510.79</c:v>
                </c:pt>
                <c:pt idx="172" formatCode="0.00">
                  <c:v>601.98</c:v>
                </c:pt>
                <c:pt idx="173" formatCode="0.00">
                  <c:v>699.44</c:v>
                </c:pt>
                <c:pt idx="174" formatCode="0.00">
                  <c:v>803.03</c:v>
                </c:pt>
                <c:pt idx="175" formatCode="0.0">
                  <c:v>912.6</c:v>
                </c:pt>
                <c:pt idx="176" formatCode="0.0">
                  <c:v>1030</c:v>
                </c:pt>
                <c:pt idx="177" formatCode="0.0">
                  <c:v>1150</c:v>
                </c:pt>
                <c:pt idx="178" formatCode="0.0">
                  <c:v>1280</c:v>
                </c:pt>
                <c:pt idx="179" formatCode="0.0">
                  <c:v>1410</c:v>
                </c:pt>
                <c:pt idx="180" formatCode="0.0">
                  <c:v>1550</c:v>
                </c:pt>
                <c:pt idx="181" formatCode="0.0">
                  <c:v>1690</c:v>
                </c:pt>
                <c:pt idx="182" formatCode="0.0">
                  <c:v>1990</c:v>
                </c:pt>
                <c:pt idx="183" formatCode="0.0">
                  <c:v>2390</c:v>
                </c:pt>
                <c:pt idx="184" formatCode="0.0">
                  <c:v>2820</c:v>
                </c:pt>
                <c:pt idx="185" formatCode="0.0">
                  <c:v>3280</c:v>
                </c:pt>
                <c:pt idx="186" formatCode="0.0">
                  <c:v>3770</c:v>
                </c:pt>
                <c:pt idx="187" formatCode="0.0">
                  <c:v>4280</c:v>
                </c:pt>
                <c:pt idx="188" formatCode="0.0">
                  <c:v>4820</c:v>
                </c:pt>
                <c:pt idx="189" formatCode="0.0">
                  <c:v>5380</c:v>
                </c:pt>
                <c:pt idx="190" formatCode="0.0">
                  <c:v>5960</c:v>
                </c:pt>
                <c:pt idx="191" formatCode="0.0">
                  <c:v>7180</c:v>
                </c:pt>
                <c:pt idx="192" formatCode="0.0">
                  <c:v>8480</c:v>
                </c:pt>
                <c:pt idx="193" formatCode="0.0">
                  <c:v>9860</c:v>
                </c:pt>
                <c:pt idx="194" formatCode="0.0">
                  <c:v>11300</c:v>
                </c:pt>
                <c:pt idx="195" formatCode="0.0">
                  <c:v>12800</c:v>
                </c:pt>
                <c:pt idx="196" formatCode="0.0">
                  <c:v>14360</c:v>
                </c:pt>
                <c:pt idx="197" formatCode="0.0">
                  <c:v>17640</c:v>
                </c:pt>
                <c:pt idx="198" formatCode="0.0">
                  <c:v>21100</c:v>
                </c:pt>
                <c:pt idx="199" formatCode="0.0">
                  <c:v>24720</c:v>
                </c:pt>
                <c:pt idx="200" formatCode="0.0">
                  <c:v>28480</c:v>
                </c:pt>
                <c:pt idx="201" formatCode="0.0">
                  <c:v>32369.999999999996</c:v>
                </c:pt>
                <c:pt idx="202" formatCode="0.0">
                  <c:v>36360</c:v>
                </c:pt>
                <c:pt idx="203" formatCode="0.0">
                  <c:v>40450</c:v>
                </c:pt>
                <c:pt idx="204" formatCode="0.0">
                  <c:v>44620</c:v>
                </c:pt>
                <c:pt idx="205" formatCode="0.0">
                  <c:v>48860</c:v>
                </c:pt>
                <c:pt idx="206" formatCode="0.0">
                  <c:v>53170</c:v>
                </c:pt>
                <c:pt idx="207" formatCode="0.0">
                  <c:v>57550</c:v>
                </c:pt>
                <c:pt idx="208" formatCode="0.0">
                  <c:v>57990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213B-42F2-A1C1-794D0EF8DFF1}"/>
            </c:ext>
          </c:extLst>
        </c:ser>
        <c:ser>
          <c:idx val="1"/>
          <c:order val="1"/>
          <c:tx>
            <c:v>Stragg. Long</c:v>
          </c:tx>
          <c:spPr>
            <a:ln>
              <a:solidFill>
                <a:srgbClr val="0000FF"/>
              </a:solidFill>
            </a:ln>
          </c:spPr>
          <c:marker>
            <c:symbol val="none"/>
          </c:marker>
          <c:xVal>
            <c:numRef>
              <c:f>srim181Ta_C!$D$20:$D$228</c:f>
              <c:numCache>
                <c:formatCode>0.00000</c:formatCode>
                <c:ptCount val="209"/>
                <c:pt idx="0">
                  <c:v>1.1049723756906078E-5</c:v>
                </c:pt>
                <c:pt idx="1">
                  <c:v>1.2430939226519336E-5</c:v>
                </c:pt>
                <c:pt idx="2">
                  <c:v>1.3812154696132597E-5</c:v>
                </c:pt>
                <c:pt idx="3">
                  <c:v>1.5193370165745856E-5</c:v>
                </c:pt>
                <c:pt idx="4">
                  <c:v>1.6574585635359117E-5</c:v>
                </c:pt>
                <c:pt idx="5">
                  <c:v>1.7955801104972374E-5</c:v>
                </c:pt>
                <c:pt idx="6">
                  <c:v>1.9337016574585635E-5</c:v>
                </c:pt>
                <c:pt idx="7">
                  <c:v>2.0718232044198896E-5</c:v>
                </c:pt>
                <c:pt idx="8">
                  <c:v>2.2099447513812157E-5</c:v>
                </c:pt>
                <c:pt idx="9">
                  <c:v>2.4861878453038672E-5</c:v>
                </c:pt>
                <c:pt idx="10">
                  <c:v>2.7624309392265193E-5</c:v>
                </c:pt>
                <c:pt idx="11">
                  <c:v>3.0386740331491712E-5</c:v>
                </c:pt>
                <c:pt idx="12">
                  <c:v>3.3149171270718233E-5</c:v>
                </c:pt>
                <c:pt idx="13">
                  <c:v>3.5911602209944748E-5</c:v>
                </c:pt>
                <c:pt idx="14">
                  <c:v>3.867403314917127E-5</c:v>
                </c:pt>
                <c:pt idx="15">
                  <c:v>4.4198895027624314E-5</c:v>
                </c:pt>
                <c:pt idx="16">
                  <c:v>4.9723756906077343E-5</c:v>
                </c:pt>
                <c:pt idx="17">
                  <c:v>5.5248618784530387E-5</c:v>
                </c:pt>
                <c:pt idx="18">
                  <c:v>6.0773480662983424E-5</c:v>
                </c:pt>
                <c:pt idx="19">
                  <c:v>6.6298342541436467E-5</c:v>
                </c:pt>
                <c:pt idx="20">
                  <c:v>7.1823204419889497E-5</c:v>
                </c:pt>
                <c:pt idx="21">
                  <c:v>7.734806629834254E-5</c:v>
                </c:pt>
                <c:pt idx="22">
                  <c:v>8.2872928176795584E-5</c:v>
                </c:pt>
                <c:pt idx="23">
                  <c:v>8.8397790055248627E-5</c:v>
                </c:pt>
                <c:pt idx="24">
                  <c:v>9.3922651933701671E-5</c:v>
                </c:pt>
                <c:pt idx="25">
                  <c:v>9.9447513812154687E-5</c:v>
                </c:pt>
                <c:pt idx="26">
                  <c:v>1.1049723756906077E-4</c:v>
                </c:pt>
                <c:pt idx="27">
                  <c:v>1.2430939226519336E-4</c:v>
                </c:pt>
                <c:pt idx="28">
                  <c:v>1.3812154696132598E-4</c:v>
                </c:pt>
                <c:pt idx="29">
                  <c:v>1.5193370165745857E-4</c:v>
                </c:pt>
                <c:pt idx="30">
                  <c:v>1.6574585635359117E-4</c:v>
                </c:pt>
                <c:pt idx="31">
                  <c:v>1.7955801104972376E-4</c:v>
                </c:pt>
                <c:pt idx="32">
                  <c:v>1.9337016574585638E-4</c:v>
                </c:pt>
                <c:pt idx="33">
                  <c:v>2.0718232044198895E-4</c:v>
                </c:pt>
                <c:pt idx="34">
                  <c:v>2.2099447513812155E-4</c:v>
                </c:pt>
                <c:pt idx="35">
                  <c:v>2.4861878453038671E-4</c:v>
                </c:pt>
                <c:pt idx="36">
                  <c:v>2.7624309392265195E-4</c:v>
                </c:pt>
                <c:pt idx="37">
                  <c:v>3.0386740331491714E-4</c:v>
                </c:pt>
                <c:pt idx="38">
                  <c:v>3.3149171270718233E-4</c:v>
                </c:pt>
                <c:pt idx="39">
                  <c:v>3.5911602209944752E-4</c:v>
                </c:pt>
                <c:pt idx="40">
                  <c:v>3.8674033149171277E-4</c:v>
                </c:pt>
                <c:pt idx="41">
                  <c:v>4.419889502762431E-4</c:v>
                </c:pt>
                <c:pt idx="42">
                  <c:v>4.9723756906077342E-4</c:v>
                </c:pt>
                <c:pt idx="43">
                  <c:v>5.5248618784530391E-4</c:v>
                </c:pt>
                <c:pt idx="44">
                  <c:v>6.0773480662983429E-4</c:v>
                </c:pt>
                <c:pt idx="45">
                  <c:v>6.6298342541436467E-4</c:v>
                </c:pt>
                <c:pt idx="46">
                  <c:v>7.1823204419889505E-4</c:v>
                </c:pt>
                <c:pt idx="47">
                  <c:v>7.7348066298342554E-4</c:v>
                </c:pt>
                <c:pt idx="48">
                  <c:v>8.2872928176795581E-4</c:v>
                </c:pt>
                <c:pt idx="49">
                  <c:v>8.8397790055248619E-4</c:v>
                </c:pt>
                <c:pt idx="50">
                  <c:v>9.3922651933701668E-4</c:v>
                </c:pt>
                <c:pt idx="51">
                  <c:v>9.9447513812154684E-4</c:v>
                </c:pt>
                <c:pt idx="52">
                  <c:v>1.1049723756906078E-3</c:v>
                </c:pt>
                <c:pt idx="53">
                  <c:v>1.2430939226519338E-3</c:v>
                </c:pt>
                <c:pt idx="54">
                  <c:v>1.3812154696132596E-3</c:v>
                </c:pt>
                <c:pt idx="55">
                  <c:v>1.5193370165745858E-3</c:v>
                </c:pt>
                <c:pt idx="56">
                  <c:v>1.6574585635359116E-3</c:v>
                </c:pt>
                <c:pt idx="57">
                  <c:v>1.7955801104972376E-3</c:v>
                </c:pt>
                <c:pt idx="58">
                  <c:v>1.9337016574585634E-3</c:v>
                </c:pt>
                <c:pt idx="59">
                  <c:v>2.0718232044198894E-3</c:v>
                </c:pt>
                <c:pt idx="60">
                  <c:v>2.2099447513812156E-3</c:v>
                </c:pt>
                <c:pt idx="61">
                  <c:v>2.4861878453038676E-3</c:v>
                </c:pt>
                <c:pt idx="62">
                  <c:v>2.7624309392265192E-3</c:v>
                </c:pt>
                <c:pt idx="63">
                  <c:v>3.0386740331491717E-3</c:v>
                </c:pt>
                <c:pt idx="64">
                  <c:v>3.3149171270718232E-3</c:v>
                </c:pt>
                <c:pt idx="65">
                  <c:v>3.5911602209944752E-3</c:v>
                </c:pt>
                <c:pt idx="66">
                  <c:v>3.8674033149171268E-3</c:v>
                </c:pt>
                <c:pt idx="67">
                  <c:v>4.4198895027624313E-3</c:v>
                </c:pt>
                <c:pt idx="68">
                  <c:v>4.9723756906077353E-3</c:v>
                </c:pt>
                <c:pt idx="69" formatCode="0.000">
                  <c:v>5.5248618784530384E-3</c:v>
                </c:pt>
                <c:pt idx="70" formatCode="0.000">
                  <c:v>6.0773480662983433E-3</c:v>
                </c:pt>
                <c:pt idx="71" formatCode="0.000">
                  <c:v>6.6298342541436465E-3</c:v>
                </c:pt>
                <c:pt idx="72" formatCode="0.000">
                  <c:v>7.1823204419889505E-3</c:v>
                </c:pt>
                <c:pt idx="73" formatCode="0.000">
                  <c:v>7.7348066298342536E-3</c:v>
                </c:pt>
                <c:pt idx="74" formatCode="0.000">
                  <c:v>8.2872928176795577E-3</c:v>
                </c:pt>
                <c:pt idx="75" formatCode="0.000">
                  <c:v>8.8397790055248626E-3</c:v>
                </c:pt>
                <c:pt idx="76" formatCode="0.000">
                  <c:v>9.3922651933701657E-3</c:v>
                </c:pt>
                <c:pt idx="77" formatCode="0.000">
                  <c:v>9.9447513812154706E-3</c:v>
                </c:pt>
                <c:pt idx="78" formatCode="0.000">
                  <c:v>1.1049723756906077E-2</c:v>
                </c:pt>
                <c:pt idx="79" formatCode="0.000">
                  <c:v>1.2430939226519336E-2</c:v>
                </c:pt>
                <c:pt idx="80" formatCode="0.000">
                  <c:v>1.3812154696132596E-2</c:v>
                </c:pt>
                <c:pt idx="81" formatCode="0.000">
                  <c:v>1.5193370165745856E-2</c:v>
                </c:pt>
                <c:pt idx="82" formatCode="0.000">
                  <c:v>1.6574585635359115E-2</c:v>
                </c:pt>
                <c:pt idx="83" formatCode="0.000">
                  <c:v>1.7955801104972375E-2</c:v>
                </c:pt>
                <c:pt idx="84" formatCode="0.000">
                  <c:v>1.9337016574585635E-2</c:v>
                </c:pt>
                <c:pt idx="85" formatCode="0.000">
                  <c:v>2.0718232044198894E-2</c:v>
                </c:pt>
                <c:pt idx="86" formatCode="0.000">
                  <c:v>2.2099447513812154E-2</c:v>
                </c:pt>
                <c:pt idx="87" formatCode="0.000">
                  <c:v>2.4861878453038673E-2</c:v>
                </c:pt>
                <c:pt idx="88" formatCode="0.000">
                  <c:v>2.7624309392265192E-2</c:v>
                </c:pt>
                <c:pt idx="89" formatCode="0.000">
                  <c:v>3.0386740331491711E-2</c:v>
                </c:pt>
                <c:pt idx="90" formatCode="0.000">
                  <c:v>3.3149171270718231E-2</c:v>
                </c:pt>
                <c:pt idx="91" formatCode="0.000">
                  <c:v>3.591160220994475E-2</c:v>
                </c:pt>
                <c:pt idx="92" formatCode="0.000">
                  <c:v>3.8674033149171269E-2</c:v>
                </c:pt>
                <c:pt idx="93" formatCode="0.000">
                  <c:v>4.4198895027624308E-2</c:v>
                </c:pt>
                <c:pt idx="94" formatCode="0.000">
                  <c:v>4.9723756906077346E-2</c:v>
                </c:pt>
                <c:pt idx="95" formatCode="0.000">
                  <c:v>5.5248618784530384E-2</c:v>
                </c:pt>
                <c:pt idx="96" formatCode="0.000">
                  <c:v>6.0773480662983423E-2</c:v>
                </c:pt>
                <c:pt idx="97" formatCode="0.000">
                  <c:v>6.6298342541436461E-2</c:v>
                </c:pt>
                <c:pt idx="98" formatCode="0.000">
                  <c:v>7.18232044198895E-2</c:v>
                </c:pt>
                <c:pt idx="99" formatCode="0.000">
                  <c:v>7.7348066298342538E-2</c:v>
                </c:pt>
                <c:pt idx="100" formatCode="0.000">
                  <c:v>8.2872928176795577E-2</c:v>
                </c:pt>
                <c:pt idx="101" formatCode="0.000">
                  <c:v>8.8397790055248615E-2</c:v>
                </c:pt>
                <c:pt idx="102" formatCode="0.000">
                  <c:v>9.3922651933701654E-2</c:v>
                </c:pt>
                <c:pt idx="103" formatCode="0.000">
                  <c:v>9.9447513812154692E-2</c:v>
                </c:pt>
                <c:pt idx="104" formatCode="0.000">
                  <c:v>0.11049723756906077</c:v>
                </c:pt>
                <c:pt idx="105" formatCode="0.000">
                  <c:v>0.12430939226519337</c:v>
                </c:pt>
                <c:pt idx="106" formatCode="0.000">
                  <c:v>0.13812154696132597</c:v>
                </c:pt>
                <c:pt idx="107" formatCode="0.000">
                  <c:v>0.15193370165745856</c:v>
                </c:pt>
                <c:pt idx="108" formatCode="0.000">
                  <c:v>0.16574585635359115</c:v>
                </c:pt>
                <c:pt idx="109" formatCode="0.000">
                  <c:v>0.17955801104972377</c:v>
                </c:pt>
                <c:pt idx="110" formatCode="0.000">
                  <c:v>0.19337016574585636</c:v>
                </c:pt>
                <c:pt idx="111" formatCode="0.000">
                  <c:v>0.20718232044198895</c:v>
                </c:pt>
                <c:pt idx="112" formatCode="0.000">
                  <c:v>0.22099447513812154</c:v>
                </c:pt>
                <c:pt idx="113" formatCode="0.000">
                  <c:v>0.24861878453038674</c:v>
                </c:pt>
                <c:pt idx="114" formatCode="0.000">
                  <c:v>0.27624309392265195</c:v>
                </c:pt>
                <c:pt idx="115" formatCode="0.000">
                  <c:v>0.30386740331491713</c:v>
                </c:pt>
                <c:pt idx="116" formatCode="0.000">
                  <c:v>0.33149171270718231</c:v>
                </c:pt>
                <c:pt idx="117" formatCode="0.000">
                  <c:v>0.35911602209944754</c:v>
                </c:pt>
                <c:pt idx="118" formatCode="0.000">
                  <c:v>0.38674033149171272</c:v>
                </c:pt>
                <c:pt idx="119" formatCode="0.000">
                  <c:v>0.44198895027624308</c:v>
                </c:pt>
                <c:pt idx="120" formatCode="0.000">
                  <c:v>0.49723756906077349</c:v>
                </c:pt>
                <c:pt idx="121" formatCode="0.000">
                  <c:v>0.5524861878453039</c:v>
                </c:pt>
                <c:pt idx="122" formatCode="0.000">
                  <c:v>0.60773480662983426</c:v>
                </c:pt>
                <c:pt idx="123" formatCode="0.000">
                  <c:v>0.66298342541436461</c:v>
                </c:pt>
                <c:pt idx="124" formatCode="0.000">
                  <c:v>0.71823204419889508</c:v>
                </c:pt>
                <c:pt idx="125" formatCode="0.000">
                  <c:v>0.77348066298342544</c:v>
                </c:pt>
                <c:pt idx="126" formatCode="0.000">
                  <c:v>0.82872928176795579</c:v>
                </c:pt>
                <c:pt idx="127" formatCode="0.000">
                  <c:v>0.88397790055248615</c:v>
                </c:pt>
                <c:pt idx="128" formatCode="0.000">
                  <c:v>0.93922651933701662</c:v>
                </c:pt>
                <c:pt idx="129" formatCode="0.000">
                  <c:v>0.99447513812154698</c:v>
                </c:pt>
                <c:pt idx="130" formatCode="0.000">
                  <c:v>1.1049723756906078</c:v>
                </c:pt>
                <c:pt idx="131" formatCode="0.000">
                  <c:v>1.2430939226519337</c:v>
                </c:pt>
                <c:pt idx="132" formatCode="0.000">
                  <c:v>1.3812154696132597</c:v>
                </c:pt>
                <c:pt idx="133" formatCode="0.000">
                  <c:v>1.5193370165745856</c:v>
                </c:pt>
                <c:pt idx="134" formatCode="0.000">
                  <c:v>1.6574585635359116</c:v>
                </c:pt>
                <c:pt idx="135" formatCode="0.000">
                  <c:v>1.7955801104972375</c:v>
                </c:pt>
                <c:pt idx="136" formatCode="0.000">
                  <c:v>1.9337016574585635</c:v>
                </c:pt>
                <c:pt idx="137" formatCode="0.000">
                  <c:v>2.0718232044198897</c:v>
                </c:pt>
                <c:pt idx="138" formatCode="0.000">
                  <c:v>2.2099447513812156</c:v>
                </c:pt>
                <c:pt idx="139" formatCode="0.000">
                  <c:v>2.4861878453038675</c:v>
                </c:pt>
                <c:pt idx="140" formatCode="0.000">
                  <c:v>2.7624309392265194</c:v>
                </c:pt>
                <c:pt idx="141" formatCode="0.000">
                  <c:v>3.0386740331491713</c:v>
                </c:pt>
                <c:pt idx="142" formatCode="0.000">
                  <c:v>3.3149171270718232</c:v>
                </c:pt>
                <c:pt idx="143" formatCode="0.000">
                  <c:v>3.5911602209944751</c:v>
                </c:pt>
                <c:pt idx="144" formatCode="0.000">
                  <c:v>3.867403314917127</c:v>
                </c:pt>
                <c:pt idx="145" formatCode="0.000">
                  <c:v>4.4198895027624312</c:v>
                </c:pt>
                <c:pt idx="146" formatCode="0.000">
                  <c:v>4.972375690607735</c:v>
                </c:pt>
                <c:pt idx="147" formatCode="0.000">
                  <c:v>5.5248618784530388</c:v>
                </c:pt>
                <c:pt idx="148" formatCode="0.000">
                  <c:v>6.0773480662983426</c:v>
                </c:pt>
                <c:pt idx="149" formatCode="0.000">
                  <c:v>6.6298342541436464</c:v>
                </c:pt>
                <c:pt idx="150" formatCode="0.000">
                  <c:v>7.1823204419889501</c:v>
                </c:pt>
                <c:pt idx="151" formatCode="0.000">
                  <c:v>7.7348066298342539</c:v>
                </c:pt>
                <c:pt idx="152" formatCode="0.000">
                  <c:v>8.2872928176795586</c:v>
                </c:pt>
                <c:pt idx="153" formatCode="0.000">
                  <c:v>8.8397790055248624</c:v>
                </c:pt>
                <c:pt idx="154" formatCode="0.000">
                  <c:v>9.3922651933701662</c:v>
                </c:pt>
                <c:pt idx="155" formatCode="0.000">
                  <c:v>9.94475138121547</c:v>
                </c:pt>
                <c:pt idx="156" formatCode="0.000">
                  <c:v>11.049723756906078</c:v>
                </c:pt>
                <c:pt idx="157" formatCode="0.000">
                  <c:v>12.430939226519337</c:v>
                </c:pt>
                <c:pt idx="158" formatCode="0.000">
                  <c:v>13.812154696132596</c:v>
                </c:pt>
                <c:pt idx="159" formatCode="0.000">
                  <c:v>15.193370165745856</c:v>
                </c:pt>
                <c:pt idx="160" formatCode="0.000">
                  <c:v>16.574585635359117</c:v>
                </c:pt>
                <c:pt idx="161" formatCode="0.000">
                  <c:v>17.955801104972377</c:v>
                </c:pt>
                <c:pt idx="162" formatCode="0.000">
                  <c:v>19.337016574585636</c:v>
                </c:pt>
                <c:pt idx="163" formatCode="0.000">
                  <c:v>20.718232044198896</c:v>
                </c:pt>
                <c:pt idx="164" formatCode="0.000">
                  <c:v>22.099447513812155</c:v>
                </c:pt>
                <c:pt idx="165" formatCode="0.000">
                  <c:v>24.861878453038674</c:v>
                </c:pt>
                <c:pt idx="166" formatCode="0.000">
                  <c:v>27.624309392265193</c:v>
                </c:pt>
                <c:pt idx="167" formatCode="0.000">
                  <c:v>30.386740331491712</c:v>
                </c:pt>
                <c:pt idx="168" formatCode="0.000">
                  <c:v>33.149171270718234</c:v>
                </c:pt>
                <c:pt idx="169" formatCode="0.000">
                  <c:v>35.911602209944753</c:v>
                </c:pt>
                <c:pt idx="170" formatCode="0.000">
                  <c:v>38.674033149171272</c:v>
                </c:pt>
                <c:pt idx="171" formatCode="0.000">
                  <c:v>44.19889502762431</c:v>
                </c:pt>
                <c:pt idx="172" formatCode="0.000">
                  <c:v>49.723756906077348</c:v>
                </c:pt>
                <c:pt idx="173" formatCode="0.000">
                  <c:v>55.248618784530386</c:v>
                </c:pt>
                <c:pt idx="174" formatCode="0.000">
                  <c:v>60.773480662983424</c:v>
                </c:pt>
                <c:pt idx="175" formatCode="0.000">
                  <c:v>66.298342541436469</c:v>
                </c:pt>
                <c:pt idx="176" formatCode="0.000">
                  <c:v>71.823204419889507</c:v>
                </c:pt>
                <c:pt idx="177" formatCode="0.000">
                  <c:v>77.348066298342545</c:v>
                </c:pt>
                <c:pt idx="178" formatCode="0.000">
                  <c:v>82.872928176795583</c:v>
                </c:pt>
                <c:pt idx="179" formatCode="0.000">
                  <c:v>88.39779005524862</c:v>
                </c:pt>
                <c:pt idx="180" formatCode="0.000">
                  <c:v>93.922651933701658</c:v>
                </c:pt>
                <c:pt idx="181" formatCode="0.000">
                  <c:v>99.447513812154696</c:v>
                </c:pt>
                <c:pt idx="182" formatCode="0.000">
                  <c:v>110.49723756906077</c:v>
                </c:pt>
                <c:pt idx="183" formatCode="0.000">
                  <c:v>124.30939226519337</c:v>
                </c:pt>
                <c:pt idx="184" formatCode="0.000">
                  <c:v>138.12154696132598</c:v>
                </c:pt>
                <c:pt idx="185" formatCode="0.000">
                  <c:v>151.93370165745856</c:v>
                </c:pt>
                <c:pt idx="186" formatCode="0.000">
                  <c:v>165.74585635359117</c:v>
                </c:pt>
                <c:pt idx="187" formatCode="0.000">
                  <c:v>179.55801104972375</c:v>
                </c:pt>
                <c:pt idx="188" formatCode="0.000">
                  <c:v>193.37016574585635</c:v>
                </c:pt>
                <c:pt idx="189" formatCode="0.000">
                  <c:v>207.18232044198896</c:v>
                </c:pt>
                <c:pt idx="190" formatCode="0.000">
                  <c:v>220.99447513812154</c:v>
                </c:pt>
                <c:pt idx="191" formatCode="0.000">
                  <c:v>248.61878453038673</c:v>
                </c:pt>
                <c:pt idx="192" formatCode="0.000">
                  <c:v>276.24309392265195</c:v>
                </c:pt>
                <c:pt idx="193" formatCode="0.000">
                  <c:v>303.86740331491711</c:v>
                </c:pt>
                <c:pt idx="194" formatCode="0.000">
                  <c:v>331.49171270718233</c:v>
                </c:pt>
                <c:pt idx="195" formatCode="0.000">
                  <c:v>359.11602209944749</c:v>
                </c:pt>
                <c:pt idx="196" formatCode="0.000">
                  <c:v>386.74033149171271</c:v>
                </c:pt>
                <c:pt idx="197" formatCode="0.000">
                  <c:v>441.98895027624309</c:v>
                </c:pt>
                <c:pt idx="198" formatCode="0.000">
                  <c:v>497.23756906077347</c:v>
                </c:pt>
                <c:pt idx="199" formatCode="0.000">
                  <c:v>552.4861878453039</c:v>
                </c:pt>
                <c:pt idx="200" formatCode="0.000">
                  <c:v>607.73480662983422</c:v>
                </c:pt>
                <c:pt idx="201" formatCode="0.000">
                  <c:v>662.98342541436466</c:v>
                </c:pt>
                <c:pt idx="202" formatCode="0.000">
                  <c:v>718.23204419889498</c:v>
                </c:pt>
                <c:pt idx="203" formatCode="0.000">
                  <c:v>773.48066298342542</c:v>
                </c:pt>
                <c:pt idx="204" formatCode="0.000">
                  <c:v>828.72928176795585</c:v>
                </c:pt>
                <c:pt idx="205" formatCode="0.000">
                  <c:v>883.97790055248618</c:v>
                </c:pt>
                <c:pt idx="206" formatCode="0.000">
                  <c:v>939.22651933701661</c:v>
                </c:pt>
                <c:pt idx="207" formatCode="0.000">
                  <c:v>994.47513812154693</c:v>
                </c:pt>
                <c:pt idx="208" formatCode="0.000">
                  <c:v>1000</c:v>
                </c:pt>
              </c:numCache>
            </c:numRef>
          </c:xVal>
          <c:yVal>
            <c:numRef>
              <c:f>srim181Ta_C!$M$20:$M$228</c:f>
              <c:numCache>
                <c:formatCode>0.000</c:formatCode>
                <c:ptCount val="209"/>
                <c:pt idx="0">
                  <c:v>1E-3</c:v>
                </c:pt>
                <c:pt idx="1">
                  <c:v>1E-3</c:v>
                </c:pt>
                <c:pt idx="2">
                  <c:v>1.0999999999999998E-3</c:v>
                </c:pt>
                <c:pt idx="3">
                  <c:v>1.0999999999999998E-3</c:v>
                </c:pt>
                <c:pt idx="4">
                  <c:v>1.2000000000000001E-3</c:v>
                </c:pt>
                <c:pt idx="5">
                  <c:v>1.2000000000000001E-3</c:v>
                </c:pt>
                <c:pt idx="6">
                  <c:v>1.2000000000000001E-3</c:v>
                </c:pt>
                <c:pt idx="7">
                  <c:v>1.2999999999999999E-3</c:v>
                </c:pt>
                <c:pt idx="8">
                  <c:v>1.2999999999999999E-3</c:v>
                </c:pt>
                <c:pt idx="9">
                  <c:v>1.4E-3</c:v>
                </c:pt>
                <c:pt idx="10">
                  <c:v>1.4E-3</c:v>
                </c:pt>
                <c:pt idx="11">
                  <c:v>1.5E-3</c:v>
                </c:pt>
                <c:pt idx="12">
                  <c:v>1.5E-3</c:v>
                </c:pt>
                <c:pt idx="13">
                  <c:v>1.6000000000000001E-3</c:v>
                </c:pt>
                <c:pt idx="14">
                  <c:v>1.6000000000000001E-3</c:v>
                </c:pt>
                <c:pt idx="15">
                  <c:v>1.7000000000000001E-3</c:v>
                </c:pt>
                <c:pt idx="16">
                  <c:v>1.8E-3</c:v>
                </c:pt>
                <c:pt idx="17">
                  <c:v>1.9E-3</c:v>
                </c:pt>
                <c:pt idx="18">
                  <c:v>2E-3</c:v>
                </c:pt>
                <c:pt idx="19">
                  <c:v>2.1000000000000003E-3</c:v>
                </c:pt>
                <c:pt idx="20">
                  <c:v>2.1000000000000003E-3</c:v>
                </c:pt>
                <c:pt idx="21">
                  <c:v>2.1999999999999997E-3</c:v>
                </c:pt>
                <c:pt idx="22">
                  <c:v>2.3E-3</c:v>
                </c:pt>
                <c:pt idx="23">
                  <c:v>2.4000000000000002E-3</c:v>
                </c:pt>
                <c:pt idx="24">
                  <c:v>2.4000000000000002E-3</c:v>
                </c:pt>
                <c:pt idx="25">
                  <c:v>2.5000000000000001E-3</c:v>
                </c:pt>
                <c:pt idx="26">
                  <c:v>2.5999999999999999E-3</c:v>
                </c:pt>
                <c:pt idx="27">
                  <c:v>2.7000000000000001E-3</c:v>
                </c:pt>
                <c:pt idx="28">
                  <c:v>2.9000000000000002E-3</c:v>
                </c:pt>
                <c:pt idx="29">
                  <c:v>3.0000000000000001E-3</c:v>
                </c:pt>
                <c:pt idx="30">
                  <c:v>3.0999999999999999E-3</c:v>
                </c:pt>
                <c:pt idx="31">
                  <c:v>3.2000000000000002E-3</c:v>
                </c:pt>
                <c:pt idx="32">
                  <c:v>3.4000000000000002E-3</c:v>
                </c:pt>
                <c:pt idx="33">
                  <c:v>3.5000000000000005E-3</c:v>
                </c:pt>
                <c:pt idx="34">
                  <c:v>3.5999999999999999E-3</c:v>
                </c:pt>
                <c:pt idx="35">
                  <c:v>3.8E-3</c:v>
                </c:pt>
                <c:pt idx="36">
                  <c:v>4.0000000000000001E-3</c:v>
                </c:pt>
                <c:pt idx="37">
                  <c:v>4.2000000000000006E-3</c:v>
                </c:pt>
                <c:pt idx="38">
                  <c:v>4.3999999999999994E-3</c:v>
                </c:pt>
                <c:pt idx="39">
                  <c:v>4.5999999999999999E-3</c:v>
                </c:pt>
                <c:pt idx="40">
                  <c:v>4.7000000000000002E-3</c:v>
                </c:pt>
                <c:pt idx="41">
                  <c:v>5.0999999999999995E-3</c:v>
                </c:pt>
                <c:pt idx="42">
                  <c:v>5.4000000000000003E-3</c:v>
                </c:pt>
                <c:pt idx="43">
                  <c:v>5.7000000000000002E-3</c:v>
                </c:pt>
                <c:pt idx="44">
                  <c:v>6.0000000000000001E-3</c:v>
                </c:pt>
                <c:pt idx="45">
                  <c:v>6.3E-3</c:v>
                </c:pt>
                <c:pt idx="46">
                  <c:v>6.6E-3</c:v>
                </c:pt>
                <c:pt idx="47">
                  <c:v>6.9000000000000008E-3</c:v>
                </c:pt>
                <c:pt idx="48">
                  <c:v>7.1999999999999998E-3</c:v>
                </c:pt>
                <c:pt idx="49">
                  <c:v>7.4999999999999997E-3</c:v>
                </c:pt>
                <c:pt idx="50">
                  <c:v>7.7000000000000002E-3</c:v>
                </c:pt>
                <c:pt idx="51">
                  <c:v>8.0000000000000002E-3</c:v>
                </c:pt>
                <c:pt idx="52">
                  <c:v>8.5000000000000006E-3</c:v>
                </c:pt>
                <c:pt idx="53">
                  <c:v>9.1999999999999998E-3</c:v>
                </c:pt>
                <c:pt idx="54">
                  <c:v>9.7999999999999997E-3</c:v>
                </c:pt>
                <c:pt idx="55">
                  <c:v>1.04E-2</c:v>
                </c:pt>
                <c:pt idx="56">
                  <c:v>1.0999999999999999E-2</c:v>
                </c:pt>
                <c:pt idx="57">
                  <c:v>1.1600000000000001E-2</c:v>
                </c:pt>
                <c:pt idx="58">
                  <c:v>1.21E-2</c:v>
                </c:pt>
                <c:pt idx="59">
                  <c:v>1.2699999999999999E-2</c:v>
                </c:pt>
                <c:pt idx="60">
                  <c:v>1.32E-2</c:v>
                </c:pt>
                <c:pt idx="61">
                  <c:v>1.4299999999999998E-2</c:v>
                </c:pt>
                <c:pt idx="62">
                  <c:v>1.54E-2</c:v>
                </c:pt>
                <c:pt idx="63">
                  <c:v>1.6400000000000001E-2</c:v>
                </c:pt>
                <c:pt idx="64">
                  <c:v>1.7399999999999999E-2</c:v>
                </c:pt>
                <c:pt idx="65">
                  <c:v>1.84E-2</c:v>
                </c:pt>
                <c:pt idx="66">
                  <c:v>1.9400000000000001E-2</c:v>
                </c:pt>
                <c:pt idx="67">
                  <c:v>2.1499999999999998E-2</c:v>
                </c:pt>
                <c:pt idx="68">
                  <c:v>2.35E-2</c:v>
                </c:pt>
                <c:pt idx="69">
                  <c:v>2.5399999999999999E-2</c:v>
                </c:pt>
                <c:pt idx="70">
                  <c:v>2.7200000000000002E-2</c:v>
                </c:pt>
                <c:pt idx="71">
                  <c:v>2.9099999999999997E-2</c:v>
                </c:pt>
                <c:pt idx="72">
                  <c:v>3.0800000000000001E-2</c:v>
                </c:pt>
                <c:pt idx="73">
                  <c:v>3.2500000000000001E-2</c:v>
                </c:pt>
                <c:pt idx="74">
                  <c:v>3.4200000000000001E-2</c:v>
                </c:pt>
                <c:pt idx="75">
                  <c:v>3.5799999999999998E-2</c:v>
                </c:pt>
                <c:pt idx="76">
                  <c:v>3.7400000000000003E-2</c:v>
                </c:pt>
                <c:pt idx="77">
                  <c:v>3.8900000000000004E-2</c:v>
                </c:pt>
                <c:pt idx="78">
                  <c:v>4.2099999999999999E-2</c:v>
                </c:pt>
                <c:pt idx="79">
                  <c:v>4.5999999999999999E-2</c:v>
                </c:pt>
                <c:pt idx="80">
                  <c:v>4.9799999999999997E-2</c:v>
                </c:pt>
                <c:pt idx="81">
                  <c:v>5.3400000000000003E-2</c:v>
                </c:pt>
                <c:pt idx="82">
                  <c:v>5.6799999999999996E-2</c:v>
                </c:pt>
                <c:pt idx="83">
                  <c:v>6.0199999999999997E-2</c:v>
                </c:pt>
                <c:pt idx="84">
                  <c:v>6.3399999999999998E-2</c:v>
                </c:pt>
                <c:pt idx="85">
                  <c:v>6.6600000000000006E-2</c:v>
                </c:pt>
                <c:pt idx="86">
                  <c:v>6.9699999999999998E-2</c:v>
                </c:pt>
                <c:pt idx="87">
                  <c:v>7.6499999999999999E-2</c:v>
                </c:pt>
                <c:pt idx="88">
                  <c:v>8.2900000000000001E-2</c:v>
                </c:pt>
                <c:pt idx="89">
                  <c:v>8.8999999999999996E-2</c:v>
                </c:pt>
                <c:pt idx="90">
                  <c:v>9.4799999999999995E-2</c:v>
                </c:pt>
                <c:pt idx="91">
                  <c:v>0.1004</c:v>
                </c:pt>
                <c:pt idx="92">
                  <c:v>0.10569999999999999</c:v>
                </c:pt>
                <c:pt idx="93">
                  <c:v>0.1177</c:v>
                </c:pt>
                <c:pt idx="94">
                  <c:v>0.1285</c:v>
                </c:pt>
                <c:pt idx="95">
                  <c:v>0.13819999999999999</c:v>
                </c:pt>
                <c:pt idx="96">
                  <c:v>0.1469</c:v>
                </c:pt>
                <c:pt idx="97">
                  <c:v>0.15479999999999999</c:v>
                </c:pt>
                <c:pt idx="98">
                  <c:v>0.16200000000000001</c:v>
                </c:pt>
                <c:pt idx="99">
                  <c:v>0.16839999999999999</c:v>
                </c:pt>
                <c:pt idx="100">
                  <c:v>0.17430000000000001</c:v>
                </c:pt>
                <c:pt idx="101">
                  <c:v>0.1797</c:v>
                </c:pt>
                <c:pt idx="102">
                  <c:v>0.1847</c:v>
                </c:pt>
                <c:pt idx="103">
                  <c:v>0.18919999999999998</c:v>
                </c:pt>
                <c:pt idx="104">
                  <c:v>0.19990000000000002</c:v>
                </c:pt>
                <c:pt idx="105">
                  <c:v>0.21230000000000002</c:v>
                </c:pt>
                <c:pt idx="106">
                  <c:v>0.2225</c:v>
                </c:pt>
                <c:pt idx="107">
                  <c:v>0.2311</c:v>
                </c:pt>
                <c:pt idx="108">
                  <c:v>0.23849999999999999</c:v>
                </c:pt>
                <c:pt idx="109">
                  <c:v>0.24489999999999998</c:v>
                </c:pt>
                <c:pt idx="110">
                  <c:v>0.2505</c:v>
                </c:pt>
                <c:pt idx="111">
                  <c:v>0.25559999999999999</c:v>
                </c:pt>
                <c:pt idx="112">
                  <c:v>0.2601</c:v>
                </c:pt>
                <c:pt idx="113">
                  <c:v>0.2722</c:v>
                </c:pt>
                <c:pt idx="114">
                  <c:v>0.2823</c:v>
                </c:pt>
                <c:pt idx="115">
                  <c:v>0.29089999999999999</c:v>
                </c:pt>
                <c:pt idx="116">
                  <c:v>0.2984</c:v>
                </c:pt>
                <c:pt idx="117">
                  <c:v>0.30510000000000004</c:v>
                </c:pt>
                <c:pt idx="118">
                  <c:v>0.311</c:v>
                </c:pt>
                <c:pt idx="119">
                  <c:v>0.32900000000000001</c:v>
                </c:pt>
                <c:pt idx="120">
                  <c:v>0.34409999999999996</c:v>
                </c:pt>
                <c:pt idx="121">
                  <c:v>0.35710000000000003</c:v>
                </c:pt>
                <c:pt idx="122">
                  <c:v>0.36859999999999998</c:v>
                </c:pt>
                <c:pt idx="123">
                  <c:v>0.37890000000000001</c:v>
                </c:pt>
                <c:pt idx="124">
                  <c:v>0.38829999999999998</c:v>
                </c:pt>
                <c:pt idx="125">
                  <c:v>0.39689999999999998</c:v>
                </c:pt>
                <c:pt idx="126">
                  <c:v>0.40490000000000004</c:v>
                </c:pt>
                <c:pt idx="127">
                  <c:v>0.4123</c:v>
                </c:pt>
                <c:pt idx="128">
                  <c:v>0.4194</c:v>
                </c:pt>
                <c:pt idx="129">
                  <c:v>0.42599999999999999</c:v>
                </c:pt>
                <c:pt idx="130">
                  <c:v>0.44939999999999997</c:v>
                </c:pt>
                <c:pt idx="131">
                  <c:v>0.48139999999999999</c:v>
                </c:pt>
                <c:pt idx="132">
                  <c:v>0.50980000000000003</c:v>
                </c:pt>
                <c:pt idx="133">
                  <c:v>0.53570000000000007</c:v>
                </c:pt>
                <c:pt idx="134">
                  <c:v>0.5595</c:v>
                </c:pt>
                <c:pt idx="135">
                  <c:v>0.58179999999999998</c:v>
                </c:pt>
                <c:pt idx="136">
                  <c:v>0.6028</c:v>
                </c:pt>
                <c:pt idx="137">
                  <c:v>0.62270000000000003</c:v>
                </c:pt>
                <c:pt idx="138">
                  <c:v>0.64149999999999996</c:v>
                </c:pt>
                <c:pt idx="139" formatCode="0.00">
                  <c:v>0.71009999999999995</c:v>
                </c:pt>
                <c:pt idx="140" formatCode="0.00">
                  <c:v>0.77200000000000002</c:v>
                </c:pt>
                <c:pt idx="141" formatCode="0.00">
                  <c:v>0.82879999999999998</c:v>
                </c:pt>
                <c:pt idx="142" formatCode="0.00">
                  <c:v>0.88190000000000013</c:v>
                </c:pt>
                <c:pt idx="143" formatCode="0.00">
                  <c:v>0.93200000000000005</c:v>
                </c:pt>
                <c:pt idx="144" formatCode="0.00">
                  <c:v>0.97989999999999999</c:v>
                </c:pt>
                <c:pt idx="145" formatCode="0.00">
                  <c:v>1.1499999999999999</c:v>
                </c:pt>
                <c:pt idx="146" formatCode="0.00">
                  <c:v>1.31</c:v>
                </c:pt>
                <c:pt idx="147" formatCode="0.00">
                  <c:v>1.45</c:v>
                </c:pt>
                <c:pt idx="148" formatCode="0.00">
                  <c:v>1.58</c:v>
                </c:pt>
                <c:pt idx="149" formatCode="0.00">
                  <c:v>1.71</c:v>
                </c:pt>
                <c:pt idx="150" formatCode="0.00">
                  <c:v>1.83</c:v>
                </c:pt>
                <c:pt idx="151" formatCode="0.00">
                  <c:v>1.94</c:v>
                </c:pt>
                <c:pt idx="152" formatCode="0.00">
                  <c:v>2.06</c:v>
                </c:pt>
                <c:pt idx="153" formatCode="0.00">
                  <c:v>2.17</c:v>
                </c:pt>
                <c:pt idx="154" formatCode="0.00">
                  <c:v>2.2799999999999998</c:v>
                </c:pt>
                <c:pt idx="155" formatCode="0.00">
                  <c:v>2.38</c:v>
                </c:pt>
                <c:pt idx="156" formatCode="0.00">
                  <c:v>2.78</c:v>
                </c:pt>
                <c:pt idx="157" formatCode="0.00">
                  <c:v>3.34</c:v>
                </c:pt>
                <c:pt idx="158" formatCode="0.00">
                  <c:v>3.84</c:v>
                </c:pt>
                <c:pt idx="159" formatCode="0.00">
                  <c:v>4.3</c:v>
                </c:pt>
                <c:pt idx="160" formatCode="0.00">
                  <c:v>4.7300000000000004</c:v>
                </c:pt>
                <c:pt idx="161" formatCode="0.00">
                  <c:v>5.15</c:v>
                </c:pt>
                <c:pt idx="162" formatCode="0.00">
                  <c:v>5.54</c:v>
                </c:pt>
                <c:pt idx="163" formatCode="0.00">
                  <c:v>5.93</c:v>
                </c:pt>
                <c:pt idx="164" formatCode="0.00">
                  <c:v>6.31</c:v>
                </c:pt>
                <c:pt idx="165" formatCode="0.00">
                  <c:v>7.72</c:v>
                </c:pt>
                <c:pt idx="166" formatCode="0.00">
                  <c:v>9.01</c:v>
                </c:pt>
                <c:pt idx="167" formatCode="0.00">
                  <c:v>10.27</c:v>
                </c:pt>
                <c:pt idx="168" formatCode="0.00">
                  <c:v>11.5</c:v>
                </c:pt>
                <c:pt idx="169" formatCode="0.00">
                  <c:v>12.71</c:v>
                </c:pt>
                <c:pt idx="170" formatCode="0.00">
                  <c:v>13.91</c:v>
                </c:pt>
                <c:pt idx="171" formatCode="0.00">
                  <c:v>18.36</c:v>
                </c:pt>
                <c:pt idx="172" formatCode="0.00">
                  <c:v>22.44</c:v>
                </c:pt>
                <c:pt idx="173" formatCode="0.00">
                  <c:v>26.34</c:v>
                </c:pt>
                <c:pt idx="174" formatCode="0.00">
                  <c:v>30.14</c:v>
                </c:pt>
                <c:pt idx="175" formatCode="0.00">
                  <c:v>33.89</c:v>
                </c:pt>
                <c:pt idx="176" formatCode="0.00">
                  <c:v>37.619999999999997</c:v>
                </c:pt>
                <c:pt idx="177" formatCode="0.00">
                  <c:v>41.34</c:v>
                </c:pt>
                <c:pt idx="178" formatCode="0.00">
                  <c:v>45.06</c:v>
                </c:pt>
                <c:pt idx="179" formatCode="0.00">
                  <c:v>48.78</c:v>
                </c:pt>
                <c:pt idx="180" formatCode="0.00">
                  <c:v>52.51</c:v>
                </c:pt>
                <c:pt idx="181" formatCode="0.00">
                  <c:v>56.26</c:v>
                </c:pt>
                <c:pt idx="182" formatCode="0.00">
                  <c:v>70.52</c:v>
                </c:pt>
                <c:pt idx="183" formatCode="0.00">
                  <c:v>90.68</c:v>
                </c:pt>
                <c:pt idx="184" formatCode="0.00">
                  <c:v>109.37</c:v>
                </c:pt>
                <c:pt idx="185" formatCode="0.00">
                  <c:v>127.26</c:v>
                </c:pt>
                <c:pt idx="186" formatCode="0.00">
                  <c:v>144.66999999999999</c:v>
                </c:pt>
                <c:pt idx="187" formatCode="0.00">
                  <c:v>161.76</c:v>
                </c:pt>
                <c:pt idx="188" formatCode="0.00">
                  <c:v>178.63</c:v>
                </c:pt>
                <c:pt idx="189" formatCode="0.00">
                  <c:v>195.34</c:v>
                </c:pt>
                <c:pt idx="190" formatCode="0.00">
                  <c:v>211.91</c:v>
                </c:pt>
                <c:pt idx="191" formatCode="0.00">
                  <c:v>273.58999999999997</c:v>
                </c:pt>
                <c:pt idx="192" formatCode="0.00">
                  <c:v>329.78</c:v>
                </c:pt>
                <c:pt idx="193" formatCode="0.00">
                  <c:v>382.82</c:v>
                </c:pt>
                <c:pt idx="194" formatCode="0.00">
                  <c:v>433.73</c:v>
                </c:pt>
                <c:pt idx="195" formatCode="0.00">
                  <c:v>483.06</c:v>
                </c:pt>
                <c:pt idx="196" formatCode="0.00">
                  <c:v>531.12</c:v>
                </c:pt>
                <c:pt idx="197" formatCode="0.00">
                  <c:v>704.83</c:v>
                </c:pt>
                <c:pt idx="198" formatCode="0.00">
                  <c:v>858.15</c:v>
                </c:pt>
                <c:pt idx="199" formatCode="0.0">
                  <c:v>999.41</c:v>
                </c:pt>
                <c:pt idx="200" formatCode="0.0">
                  <c:v>1130</c:v>
                </c:pt>
                <c:pt idx="201" formatCode="0.0">
                  <c:v>1260</c:v>
                </c:pt>
                <c:pt idx="202" formatCode="0.0">
                  <c:v>1380</c:v>
                </c:pt>
                <c:pt idx="203" formatCode="0.0">
                  <c:v>1500</c:v>
                </c:pt>
                <c:pt idx="204" formatCode="0.0">
                  <c:v>1610</c:v>
                </c:pt>
                <c:pt idx="205" formatCode="0.0">
                  <c:v>1720</c:v>
                </c:pt>
                <c:pt idx="206" formatCode="0.0">
                  <c:v>1820</c:v>
                </c:pt>
                <c:pt idx="207" formatCode="0.0">
                  <c:v>1920</c:v>
                </c:pt>
                <c:pt idx="208" formatCode="0.0">
                  <c:v>1920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13B-42F2-A1C1-794D0EF8DFF1}"/>
            </c:ext>
          </c:extLst>
        </c:ser>
        <c:ser>
          <c:idx val="2"/>
          <c:order val="2"/>
          <c:tx>
            <c:v>Stragg.Lateral</c:v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xVal>
            <c:numRef>
              <c:f>srim181Ta_C!$D$20:$D$228</c:f>
              <c:numCache>
                <c:formatCode>0.00000</c:formatCode>
                <c:ptCount val="209"/>
                <c:pt idx="0">
                  <c:v>1.1049723756906078E-5</c:v>
                </c:pt>
                <c:pt idx="1">
                  <c:v>1.2430939226519336E-5</c:v>
                </c:pt>
                <c:pt idx="2">
                  <c:v>1.3812154696132597E-5</c:v>
                </c:pt>
                <c:pt idx="3">
                  <c:v>1.5193370165745856E-5</c:v>
                </c:pt>
                <c:pt idx="4">
                  <c:v>1.6574585635359117E-5</c:v>
                </c:pt>
                <c:pt idx="5">
                  <c:v>1.7955801104972374E-5</c:v>
                </c:pt>
                <c:pt idx="6">
                  <c:v>1.9337016574585635E-5</c:v>
                </c:pt>
                <c:pt idx="7">
                  <c:v>2.0718232044198896E-5</c:v>
                </c:pt>
                <c:pt idx="8">
                  <c:v>2.2099447513812157E-5</c:v>
                </c:pt>
                <c:pt idx="9">
                  <c:v>2.4861878453038672E-5</c:v>
                </c:pt>
                <c:pt idx="10">
                  <c:v>2.7624309392265193E-5</c:v>
                </c:pt>
                <c:pt idx="11">
                  <c:v>3.0386740331491712E-5</c:v>
                </c:pt>
                <c:pt idx="12">
                  <c:v>3.3149171270718233E-5</c:v>
                </c:pt>
                <c:pt idx="13">
                  <c:v>3.5911602209944748E-5</c:v>
                </c:pt>
                <c:pt idx="14">
                  <c:v>3.867403314917127E-5</c:v>
                </c:pt>
                <c:pt idx="15">
                  <c:v>4.4198895027624314E-5</c:v>
                </c:pt>
                <c:pt idx="16">
                  <c:v>4.9723756906077343E-5</c:v>
                </c:pt>
                <c:pt idx="17">
                  <c:v>5.5248618784530387E-5</c:v>
                </c:pt>
                <c:pt idx="18">
                  <c:v>6.0773480662983424E-5</c:v>
                </c:pt>
                <c:pt idx="19">
                  <c:v>6.6298342541436467E-5</c:v>
                </c:pt>
                <c:pt idx="20">
                  <c:v>7.1823204419889497E-5</c:v>
                </c:pt>
                <c:pt idx="21">
                  <c:v>7.734806629834254E-5</c:v>
                </c:pt>
                <c:pt idx="22">
                  <c:v>8.2872928176795584E-5</c:v>
                </c:pt>
                <c:pt idx="23">
                  <c:v>8.8397790055248627E-5</c:v>
                </c:pt>
                <c:pt idx="24">
                  <c:v>9.3922651933701671E-5</c:v>
                </c:pt>
                <c:pt idx="25">
                  <c:v>9.9447513812154687E-5</c:v>
                </c:pt>
                <c:pt idx="26">
                  <c:v>1.1049723756906077E-4</c:v>
                </c:pt>
                <c:pt idx="27">
                  <c:v>1.2430939226519336E-4</c:v>
                </c:pt>
                <c:pt idx="28">
                  <c:v>1.3812154696132598E-4</c:v>
                </c:pt>
                <c:pt idx="29">
                  <c:v>1.5193370165745857E-4</c:v>
                </c:pt>
                <c:pt idx="30">
                  <c:v>1.6574585635359117E-4</c:v>
                </c:pt>
                <c:pt idx="31">
                  <c:v>1.7955801104972376E-4</c:v>
                </c:pt>
                <c:pt idx="32">
                  <c:v>1.9337016574585638E-4</c:v>
                </c:pt>
                <c:pt idx="33">
                  <c:v>2.0718232044198895E-4</c:v>
                </c:pt>
                <c:pt idx="34">
                  <c:v>2.2099447513812155E-4</c:v>
                </c:pt>
                <c:pt idx="35">
                  <c:v>2.4861878453038671E-4</c:v>
                </c:pt>
                <c:pt idx="36">
                  <c:v>2.7624309392265195E-4</c:v>
                </c:pt>
                <c:pt idx="37">
                  <c:v>3.0386740331491714E-4</c:v>
                </c:pt>
                <c:pt idx="38">
                  <c:v>3.3149171270718233E-4</c:v>
                </c:pt>
                <c:pt idx="39">
                  <c:v>3.5911602209944752E-4</c:v>
                </c:pt>
                <c:pt idx="40">
                  <c:v>3.8674033149171277E-4</c:v>
                </c:pt>
                <c:pt idx="41">
                  <c:v>4.419889502762431E-4</c:v>
                </c:pt>
                <c:pt idx="42">
                  <c:v>4.9723756906077342E-4</c:v>
                </c:pt>
                <c:pt idx="43">
                  <c:v>5.5248618784530391E-4</c:v>
                </c:pt>
                <c:pt idx="44">
                  <c:v>6.0773480662983429E-4</c:v>
                </c:pt>
                <c:pt idx="45">
                  <c:v>6.6298342541436467E-4</c:v>
                </c:pt>
                <c:pt idx="46">
                  <c:v>7.1823204419889505E-4</c:v>
                </c:pt>
                <c:pt idx="47">
                  <c:v>7.7348066298342554E-4</c:v>
                </c:pt>
                <c:pt idx="48">
                  <c:v>8.2872928176795581E-4</c:v>
                </c:pt>
                <c:pt idx="49">
                  <c:v>8.8397790055248619E-4</c:v>
                </c:pt>
                <c:pt idx="50">
                  <c:v>9.3922651933701668E-4</c:v>
                </c:pt>
                <c:pt idx="51">
                  <c:v>9.9447513812154684E-4</c:v>
                </c:pt>
                <c:pt idx="52">
                  <c:v>1.1049723756906078E-3</c:v>
                </c:pt>
                <c:pt idx="53">
                  <c:v>1.2430939226519338E-3</c:v>
                </c:pt>
                <c:pt idx="54">
                  <c:v>1.3812154696132596E-3</c:v>
                </c:pt>
                <c:pt idx="55">
                  <c:v>1.5193370165745858E-3</c:v>
                </c:pt>
                <c:pt idx="56">
                  <c:v>1.6574585635359116E-3</c:v>
                </c:pt>
                <c:pt idx="57">
                  <c:v>1.7955801104972376E-3</c:v>
                </c:pt>
                <c:pt idx="58">
                  <c:v>1.9337016574585634E-3</c:v>
                </c:pt>
                <c:pt idx="59">
                  <c:v>2.0718232044198894E-3</c:v>
                </c:pt>
                <c:pt idx="60">
                  <c:v>2.2099447513812156E-3</c:v>
                </c:pt>
                <c:pt idx="61">
                  <c:v>2.4861878453038676E-3</c:v>
                </c:pt>
                <c:pt idx="62">
                  <c:v>2.7624309392265192E-3</c:v>
                </c:pt>
                <c:pt idx="63">
                  <c:v>3.0386740331491717E-3</c:v>
                </c:pt>
                <c:pt idx="64">
                  <c:v>3.3149171270718232E-3</c:v>
                </c:pt>
                <c:pt idx="65">
                  <c:v>3.5911602209944752E-3</c:v>
                </c:pt>
                <c:pt idx="66">
                  <c:v>3.8674033149171268E-3</c:v>
                </c:pt>
                <c:pt idx="67">
                  <c:v>4.4198895027624313E-3</c:v>
                </c:pt>
                <c:pt idx="68">
                  <c:v>4.9723756906077353E-3</c:v>
                </c:pt>
                <c:pt idx="69" formatCode="0.000">
                  <c:v>5.5248618784530384E-3</c:v>
                </c:pt>
                <c:pt idx="70" formatCode="0.000">
                  <c:v>6.0773480662983433E-3</c:v>
                </c:pt>
                <c:pt idx="71" formatCode="0.000">
                  <c:v>6.6298342541436465E-3</c:v>
                </c:pt>
                <c:pt idx="72" formatCode="0.000">
                  <c:v>7.1823204419889505E-3</c:v>
                </c:pt>
                <c:pt idx="73" formatCode="0.000">
                  <c:v>7.7348066298342536E-3</c:v>
                </c:pt>
                <c:pt idx="74" formatCode="0.000">
                  <c:v>8.2872928176795577E-3</c:v>
                </c:pt>
                <c:pt idx="75" formatCode="0.000">
                  <c:v>8.8397790055248626E-3</c:v>
                </c:pt>
                <c:pt idx="76" formatCode="0.000">
                  <c:v>9.3922651933701657E-3</c:v>
                </c:pt>
                <c:pt idx="77" formatCode="0.000">
                  <c:v>9.9447513812154706E-3</c:v>
                </c:pt>
                <c:pt idx="78" formatCode="0.000">
                  <c:v>1.1049723756906077E-2</c:v>
                </c:pt>
                <c:pt idx="79" formatCode="0.000">
                  <c:v>1.2430939226519336E-2</c:v>
                </c:pt>
                <c:pt idx="80" formatCode="0.000">
                  <c:v>1.3812154696132596E-2</c:v>
                </c:pt>
                <c:pt idx="81" formatCode="0.000">
                  <c:v>1.5193370165745856E-2</c:v>
                </c:pt>
                <c:pt idx="82" formatCode="0.000">
                  <c:v>1.6574585635359115E-2</c:v>
                </c:pt>
                <c:pt idx="83" formatCode="0.000">
                  <c:v>1.7955801104972375E-2</c:v>
                </c:pt>
                <c:pt idx="84" formatCode="0.000">
                  <c:v>1.9337016574585635E-2</c:v>
                </c:pt>
                <c:pt idx="85" formatCode="0.000">
                  <c:v>2.0718232044198894E-2</c:v>
                </c:pt>
                <c:pt idx="86" formatCode="0.000">
                  <c:v>2.2099447513812154E-2</c:v>
                </c:pt>
                <c:pt idx="87" formatCode="0.000">
                  <c:v>2.4861878453038673E-2</c:v>
                </c:pt>
                <c:pt idx="88" formatCode="0.000">
                  <c:v>2.7624309392265192E-2</c:v>
                </c:pt>
                <c:pt idx="89" formatCode="0.000">
                  <c:v>3.0386740331491711E-2</c:v>
                </c:pt>
                <c:pt idx="90" formatCode="0.000">
                  <c:v>3.3149171270718231E-2</c:v>
                </c:pt>
                <c:pt idx="91" formatCode="0.000">
                  <c:v>3.591160220994475E-2</c:v>
                </c:pt>
                <c:pt idx="92" formatCode="0.000">
                  <c:v>3.8674033149171269E-2</c:v>
                </c:pt>
                <c:pt idx="93" formatCode="0.000">
                  <c:v>4.4198895027624308E-2</c:v>
                </c:pt>
                <c:pt idx="94" formatCode="0.000">
                  <c:v>4.9723756906077346E-2</c:v>
                </c:pt>
                <c:pt idx="95" formatCode="0.000">
                  <c:v>5.5248618784530384E-2</c:v>
                </c:pt>
                <c:pt idx="96" formatCode="0.000">
                  <c:v>6.0773480662983423E-2</c:v>
                </c:pt>
                <c:pt idx="97" formatCode="0.000">
                  <c:v>6.6298342541436461E-2</c:v>
                </c:pt>
                <c:pt idx="98" formatCode="0.000">
                  <c:v>7.18232044198895E-2</c:v>
                </c:pt>
                <c:pt idx="99" formatCode="0.000">
                  <c:v>7.7348066298342538E-2</c:v>
                </c:pt>
                <c:pt idx="100" formatCode="0.000">
                  <c:v>8.2872928176795577E-2</c:v>
                </c:pt>
                <c:pt idx="101" formatCode="0.000">
                  <c:v>8.8397790055248615E-2</c:v>
                </c:pt>
                <c:pt idx="102" formatCode="0.000">
                  <c:v>9.3922651933701654E-2</c:v>
                </c:pt>
                <c:pt idx="103" formatCode="0.000">
                  <c:v>9.9447513812154692E-2</c:v>
                </c:pt>
                <c:pt idx="104" formatCode="0.000">
                  <c:v>0.11049723756906077</c:v>
                </c:pt>
                <c:pt idx="105" formatCode="0.000">
                  <c:v>0.12430939226519337</c:v>
                </c:pt>
                <c:pt idx="106" formatCode="0.000">
                  <c:v>0.13812154696132597</c:v>
                </c:pt>
                <c:pt idx="107" formatCode="0.000">
                  <c:v>0.15193370165745856</c:v>
                </c:pt>
                <c:pt idx="108" formatCode="0.000">
                  <c:v>0.16574585635359115</c:v>
                </c:pt>
                <c:pt idx="109" formatCode="0.000">
                  <c:v>0.17955801104972377</c:v>
                </c:pt>
                <c:pt idx="110" formatCode="0.000">
                  <c:v>0.19337016574585636</c:v>
                </c:pt>
                <c:pt idx="111" formatCode="0.000">
                  <c:v>0.20718232044198895</c:v>
                </c:pt>
                <c:pt idx="112" formatCode="0.000">
                  <c:v>0.22099447513812154</c:v>
                </c:pt>
                <c:pt idx="113" formatCode="0.000">
                  <c:v>0.24861878453038674</c:v>
                </c:pt>
                <c:pt idx="114" formatCode="0.000">
                  <c:v>0.27624309392265195</c:v>
                </c:pt>
                <c:pt idx="115" formatCode="0.000">
                  <c:v>0.30386740331491713</c:v>
                </c:pt>
                <c:pt idx="116" formatCode="0.000">
                  <c:v>0.33149171270718231</c:v>
                </c:pt>
                <c:pt idx="117" formatCode="0.000">
                  <c:v>0.35911602209944754</c:v>
                </c:pt>
                <c:pt idx="118" formatCode="0.000">
                  <c:v>0.38674033149171272</c:v>
                </c:pt>
                <c:pt idx="119" formatCode="0.000">
                  <c:v>0.44198895027624308</c:v>
                </c:pt>
                <c:pt idx="120" formatCode="0.000">
                  <c:v>0.49723756906077349</c:v>
                </c:pt>
                <c:pt idx="121" formatCode="0.000">
                  <c:v>0.5524861878453039</c:v>
                </c:pt>
                <c:pt idx="122" formatCode="0.000">
                  <c:v>0.60773480662983426</c:v>
                </c:pt>
                <c:pt idx="123" formatCode="0.000">
                  <c:v>0.66298342541436461</c:v>
                </c:pt>
                <c:pt idx="124" formatCode="0.000">
                  <c:v>0.71823204419889508</c:v>
                </c:pt>
                <c:pt idx="125" formatCode="0.000">
                  <c:v>0.77348066298342544</c:v>
                </c:pt>
                <c:pt idx="126" formatCode="0.000">
                  <c:v>0.82872928176795579</c:v>
                </c:pt>
                <c:pt idx="127" formatCode="0.000">
                  <c:v>0.88397790055248615</c:v>
                </c:pt>
                <c:pt idx="128" formatCode="0.000">
                  <c:v>0.93922651933701662</c:v>
                </c:pt>
                <c:pt idx="129" formatCode="0.000">
                  <c:v>0.99447513812154698</c:v>
                </c:pt>
                <c:pt idx="130" formatCode="0.000">
                  <c:v>1.1049723756906078</c:v>
                </c:pt>
                <c:pt idx="131" formatCode="0.000">
                  <c:v>1.2430939226519337</c:v>
                </c:pt>
                <c:pt idx="132" formatCode="0.000">
                  <c:v>1.3812154696132597</c:v>
                </c:pt>
                <c:pt idx="133" formatCode="0.000">
                  <c:v>1.5193370165745856</c:v>
                </c:pt>
                <c:pt idx="134" formatCode="0.000">
                  <c:v>1.6574585635359116</c:v>
                </c:pt>
                <c:pt idx="135" formatCode="0.000">
                  <c:v>1.7955801104972375</c:v>
                </c:pt>
                <c:pt idx="136" formatCode="0.000">
                  <c:v>1.9337016574585635</c:v>
                </c:pt>
                <c:pt idx="137" formatCode="0.000">
                  <c:v>2.0718232044198897</c:v>
                </c:pt>
                <c:pt idx="138" formatCode="0.000">
                  <c:v>2.2099447513812156</c:v>
                </c:pt>
                <c:pt idx="139" formatCode="0.000">
                  <c:v>2.4861878453038675</c:v>
                </c:pt>
                <c:pt idx="140" formatCode="0.000">
                  <c:v>2.7624309392265194</c:v>
                </c:pt>
                <c:pt idx="141" formatCode="0.000">
                  <c:v>3.0386740331491713</c:v>
                </c:pt>
                <c:pt idx="142" formatCode="0.000">
                  <c:v>3.3149171270718232</c:v>
                </c:pt>
                <c:pt idx="143" formatCode="0.000">
                  <c:v>3.5911602209944751</c:v>
                </c:pt>
                <c:pt idx="144" formatCode="0.000">
                  <c:v>3.867403314917127</c:v>
                </c:pt>
                <c:pt idx="145" formatCode="0.000">
                  <c:v>4.4198895027624312</c:v>
                </c:pt>
                <c:pt idx="146" formatCode="0.000">
                  <c:v>4.972375690607735</c:v>
                </c:pt>
                <c:pt idx="147" formatCode="0.000">
                  <c:v>5.5248618784530388</c:v>
                </c:pt>
                <c:pt idx="148" formatCode="0.000">
                  <c:v>6.0773480662983426</c:v>
                </c:pt>
                <c:pt idx="149" formatCode="0.000">
                  <c:v>6.6298342541436464</c:v>
                </c:pt>
                <c:pt idx="150" formatCode="0.000">
                  <c:v>7.1823204419889501</c:v>
                </c:pt>
                <c:pt idx="151" formatCode="0.000">
                  <c:v>7.7348066298342539</c:v>
                </c:pt>
                <c:pt idx="152" formatCode="0.000">
                  <c:v>8.2872928176795586</c:v>
                </c:pt>
                <c:pt idx="153" formatCode="0.000">
                  <c:v>8.8397790055248624</c:v>
                </c:pt>
                <c:pt idx="154" formatCode="0.000">
                  <c:v>9.3922651933701662</c:v>
                </c:pt>
                <c:pt idx="155" formatCode="0.000">
                  <c:v>9.94475138121547</c:v>
                </c:pt>
                <c:pt idx="156" formatCode="0.000">
                  <c:v>11.049723756906078</c:v>
                </c:pt>
                <c:pt idx="157" formatCode="0.000">
                  <c:v>12.430939226519337</c:v>
                </c:pt>
                <c:pt idx="158" formatCode="0.000">
                  <c:v>13.812154696132596</c:v>
                </c:pt>
                <c:pt idx="159" formatCode="0.000">
                  <c:v>15.193370165745856</c:v>
                </c:pt>
                <c:pt idx="160" formatCode="0.000">
                  <c:v>16.574585635359117</c:v>
                </c:pt>
                <c:pt idx="161" formatCode="0.000">
                  <c:v>17.955801104972377</c:v>
                </c:pt>
                <c:pt idx="162" formatCode="0.000">
                  <c:v>19.337016574585636</c:v>
                </c:pt>
                <c:pt idx="163" formatCode="0.000">
                  <c:v>20.718232044198896</c:v>
                </c:pt>
                <c:pt idx="164" formatCode="0.000">
                  <c:v>22.099447513812155</c:v>
                </c:pt>
                <c:pt idx="165" formatCode="0.000">
                  <c:v>24.861878453038674</c:v>
                </c:pt>
                <c:pt idx="166" formatCode="0.000">
                  <c:v>27.624309392265193</c:v>
                </c:pt>
                <c:pt idx="167" formatCode="0.000">
                  <c:v>30.386740331491712</c:v>
                </c:pt>
                <c:pt idx="168" formatCode="0.000">
                  <c:v>33.149171270718234</c:v>
                </c:pt>
                <c:pt idx="169" formatCode="0.000">
                  <c:v>35.911602209944753</c:v>
                </c:pt>
                <c:pt idx="170" formatCode="0.000">
                  <c:v>38.674033149171272</c:v>
                </c:pt>
                <c:pt idx="171" formatCode="0.000">
                  <c:v>44.19889502762431</c:v>
                </c:pt>
                <c:pt idx="172" formatCode="0.000">
                  <c:v>49.723756906077348</c:v>
                </c:pt>
                <c:pt idx="173" formatCode="0.000">
                  <c:v>55.248618784530386</c:v>
                </c:pt>
                <c:pt idx="174" formatCode="0.000">
                  <c:v>60.773480662983424</c:v>
                </c:pt>
                <c:pt idx="175" formatCode="0.000">
                  <c:v>66.298342541436469</c:v>
                </c:pt>
                <c:pt idx="176" formatCode="0.000">
                  <c:v>71.823204419889507</c:v>
                </c:pt>
                <c:pt idx="177" formatCode="0.000">
                  <c:v>77.348066298342545</c:v>
                </c:pt>
                <c:pt idx="178" formatCode="0.000">
                  <c:v>82.872928176795583</c:v>
                </c:pt>
                <c:pt idx="179" formatCode="0.000">
                  <c:v>88.39779005524862</c:v>
                </c:pt>
                <c:pt idx="180" formatCode="0.000">
                  <c:v>93.922651933701658</c:v>
                </c:pt>
                <c:pt idx="181" formatCode="0.000">
                  <c:v>99.447513812154696</c:v>
                </c:pt>
                <c:pt idx="182" formatCode="0.000">
                  <c:v>110.49723756906077</c:v>
                </c:pt>
                <c:pt idx="183" formatCode="0.000">
                  <c:v>124.30939226519337</c:v>
                </c:pt>
                <c:pt idx="184" formatCode="0.000">
                  <c:v>138.12154696132598</c:v>
                </c:pt>
                <c:pt idx="185" formatCode="0.000">
                  <c:v>151.93370165745856</c:v>
                </c:pt>
                <c:pt idx="186" formatCode="0.000">
                  <c:v>165.74585635359117</c:v>
                </c:pt>
                <c:pt idx="187" formatCode="0.000">
                  <c:v>179.55801104972375</c:v>
                </c:pt>
                <c:pt idx="188" formatCode="0.000">
                  <c:v>193.37016574585635</c:v>
                </c:pt>
                <c:pt idx="189" formatCode="0.000">
                  <c:v>207.18232044198896</c:v>
                </c:pt>
                <c:pt idx="190" formatCode="0.000">
                  <c:v>220.99447513812154</c:v>
                </c:pt>
                <c:pt idx="191" formatCode="0.000">
                  <c:v>248.61878453038673</c:v>
                </c:pt>
                <c:pt idx="192" formatCode="0.000">
                  <c:v>276.24309392265195</c:v>
                </c:pt>
                <c:pt idx="193" formatCode="0.000">
                  <c:v>303.86740331491711</c:v>
                </c:pt>
                <c:pt idx="194" formatCode="0.000">
                  <c:v>331.49171270718233</c:v>
                </c:pt>
                <c:pt idx="195" formatCode="0.000">
                  <c:v>359.11602209944749</c:v>
                </c:pt>
                <c:pt idx="196" formatCode="0.000">
                  <c:v>386.74033149171271</c:v>
                </c:pt>
                <c:pt idx="197" formatCode="0.000">
                  <c:v>441.98895027624309</c:v>
                </c:pt>
                <c:pt idx="198" formatCode="0.000">
                  <c:v>497.23756906077347</c:v>
                </c:pt>
                <c:pt idx="199" formatCode="0.000">
                  <c:v>552.4861878453039</c:v>
                </c:pt>
                <c:pt idx="200" formatCode="0.000">
                  <c:v>607.73480662983422</c:v>
                </c:pt>
                <c:pt idx="201" formatCode="0.000">
                  <c:v>662.98342541436466</c:v>
                </c:pt>
                <c:pt idx="202" formatCode="0.000">
                  <c:v>718.23204419889498</c:v>
                </c:pt>
                <c:pt idx="203" formatCode="0.000">
                  <c:v>773.48066298342542</c:v>
                </c:pt>
                <c:pt idx="204" formatCode="0.000">
                  <c:v>828.72928176795585</c:v>
                </c:pt>
                <c:pt idx="205" formatCode="0.000">
                  <c:v>883.97790055248618</c:v>
                </c:pt>
                <c:pt idx="206" formatCode="0.000">
                  <c:v>939.22651933701661</c:v>
                </c:pt>
                <c:pt idx="207" formatCode="0.000">
                  <c:v>994.47513812154693</c:v>
                </c:pt>
                <c:pt idx="208" formatCode="0.000">
                  <c:v>1000</c:v>
                </c:pt>
              </c:numCache>
            </c:numRef>
          </c:xVal>
          <c:yVal>
            <c:numRef>
              <c:f>srim181Ta_C!$P$20:$P$228</c:f>
              <c:numCache>
                <c:formatCode>0.000</c:formatCode>
                <c:ptCount val="209"/>
                <c:pt idx="0">
                  <c:v>6.9999999999999999E-4</c:v>
                </c:pt>
                <c:pt idx="1">
                  <c:v>6.9999999999999999E-4</c:v>
                </c:pt>
                <c:pt idx="2">
                  <c:v>8.0000000000000004E-4</c:v>
                </c:pt>
                <c:pt idx="3">
                  <c:v>8.0000000000000004E-4</c:v>
                </c:pt>
                <c:pt idx="4">
                  <c:v>8.0000000000000004E-4</c:v>
                </c:pt>
                <c:pt idx="5">
                  <c:v>8.0000000000000004E-4</c:v>
                </c:pt>
                <c:pt idx="6">
                  <c:v>8.9999999999999998E-4</c:v>
                </c:pt>
                <c:pt idx="7">
                  <c:v>8.9999999999999998E-4</c:v>
                </c:pt>
                <c:pt idx="8">
                  <c:v>8.9999999999999998E-4</c:v>
                </c:pt>
                <c:pt idx="9">
                  <c:v>1E-3</c:v>
                </c:pt>
                <c:pt idx="10">
                  <c:v>1E-3</c:v>
                </c:pt>
                <c:pt idx="11">
                  <c:v>1.0999999999999998E-3</c:v>
                </c:pt>
                <c:pt idx="12">
                  <c:v>1.0999999999999998E-3</c:v>
                </c:pt>
                <c:pt idx="13">
                  <c:v>1.0999999999999998E-3</c:v>
                </c:pt>
                <c:pt idx="14">
                  <c:v>1.2000000000000001E-3</c:v>
                </c:pt>
                <c:pt idx="15">
                  <c:v>1.2999999999999999E-3</c:v>
                </c:pt>
                <c:pt idx="16">
                  <c:v>1.2999999999999999E-3</c:v>
                </c:pt>
                <c:pt idx="17">
                  <c:v>1.4E-3</c:v>
                </c:pt>
                <c:pt idx="18">
                  <c:v>1.5E-3</c:v>
                </c:pt>
                <c:pt idx="19">
                  <c:v>1.5E-3</c:v>
                </c:pt>
                <c:pt idx="20">
                  <c:v>1.6000000000000001E-3</c:v>
                </c:pt>
                <c:pt idx="21">
                  <c:v>1.6000000000000001E-3</c:v>
                </c:pt>
                <c:pt idx="22">
                  <c:v>1.7000000000000001E-3</c:v>
                </c:pt>
                <c:pt idx="23">
                  <c:v>1.8E-3</c:v>
                </c:pt>
                <c:pt idx="24">
                  <c:v>1.8E-3</c:v>
                </c:pt>
                <c:pt idx="25">
                  <c:v>1.9E-3</c:v>
                </c:pt>
                <c:pt idx="26">
                  <c:v>2E-3</c:v>
                </c:pt>
                <c:pt idx="27">
                  <c:v>2.1000000000000003E-3</c:v>
                </c:pt>
                <c:pt idx="28">
                  <c:v>2.1999999999999997E-3</c:v>
                </c:pt>
                <c:pt idx="29">
                  <c:v>2.3E-3</c:v>
                </c:pt>
                <c:pt idx="30">
                  <c:v>2.4000000000000002E-3</c:v>
                </c:pt>
                <c:pt idx="31">
                  <c:v>2.5000000000000001E-3</c:v>
                </c:pt>
                <c:pt idx="32">
                  <c:v>2.5999999999999999E-3</c:v>
                </c:pt>
                <c:pt idx="33">
                  <c:v>2.7000000000000001E-3</c:v>
                </c:pt>
                <c:pt idx="34">
                  <c:v>2.8E-3</c:v>
                </c:pt>
                <c:pt idx="35">
                  <c:v>3.0000000000000001E-3</c:v>
                </c:pt>
                <c:pt idx="36">
                  <c:v>3.2000000000000002E-3</c:v>
                </c:pt>
                <c:pt idx="37">
                  <c:v>3.4000000000000002E-3</c:v>
                </c:pt>
                <c:pt idx="38">
                  <c:v>3.5999999999999999E-3</c:v>
                </c:pt>
                <c:pt idx="39">
                  <c:v>3.8E-3</c:v>
                </c:pt>
                <c:pt idx="40">
                  <c:v>3.8999999999999998E-3</c:v>
                </c:pt>
                <c:pt idx="41">
                  <c:v>4.2000000000000006E-3</c:v>
                </c:pt>
                <c:pt idx="42">
                  <c:v>4.4999999999999997E-3</c:v>
                </c:pt>
                <c:pt idx="43">
                  <c:v>4.8000000000000004E-3</c:v>
                </c:pt>
                <c:pt idx="44">
                  <c:v>5.0999999999999995E-3</c:v>
                </c:pt>
                <c:pt idx="45">
                  <c:v>5.4000000000000003E-3</c:v>
                </c:pt>
                <c:pt idx="46">
                  <c:v>5.7000000000000002E-3</c:v>
                </c:pt>
                <c:pt idx="47">
                  <c:v>6.0000000000000001E-3</c:v>
                </c:pt>
                <c:pt idx="48">
                  <c:v>6.1999999999999998E-3</c:v>
                </c:pt>
                <c:pt idx="49">
                  <c:v>6.5000000000000006E-3</c:v>
                </c:pt>
                <c:pt idx="50">
                  <c:v>6.8000000000000005E-3</c:v>
                </c:pt>
                <c:pt idx="51">
                  <c:v>7.000000000000001E-3</c:v>
                </c:pt>
                <c:pt idx="52">
                  <c:v>7.4999999999999997E-3</c:v>
                </c:pt>
                <c:pt idx="53">
                  <c:v>8.0999999999999996E-3</c:v>
                </c:pt>
                <c:pt idx="54">
                  <c:v>8.6999999999999994E-3</c:v>
                </c:pt>
                <c:pt idx="55">
                  <c:v>9.2999999999999992E-3</c:v>
                </c:pt>
                <c:pt idx="56">
                  <c:v>9.7999999999999997E-3</c:v>
                </c:pt>
                <c:pt idx="57">
                  <c:v>1.04E-2</c:v>
                </c:pt>
                <c:pt idx="58">
                  <c:v>1.09E-2</c:v>
                </c:pt>
                <c:pt idx="59">
                  <c:v>1.15E-2</c:v>
                </c:pt>
                <c:pt idx="60">
                  <c:v>1.2E-2</c:v>
                </c:pt>
                <c:pt idx="61">
                  <c:v>1.3000000000000001E-2</c:v>
                </c:pt>
                <c:pt idx="62">
                  <c:v>1.4000000000000002E-2</c:v>
                </c:pt>
                <c:pt idx="63">
                  <c:v>1.4999999999999999E-2</c:v>
                </c:pt>
                <c:pt idx="64">
                  <c:v>1.6E-2</c:v>
                </c:pt>
                <c:pt idx="65">
                  <c:v>1.7000000000000001E-2</c:v>
                </c:pt>
                <c:pt idx="66">
                  <c:v>1.7899999999999999E-2</c:v>
                </c:pt>
                <c:pt idx="67">
                  <c:v>1.9900000000000001E-2</c:v>
                </c:pt>
                <c:pt idx="68">
                  <c:v>2.18E-2</c:v>
                </c:pt>
                <c:pt idx="69">
                  <c:v>2.3599999999999999E-2</c:v>
                </c:pt>
                <c:pt idx="70">
                  <c:v>2.5500000000000002E-2</c:v>
                </c:pt>
                <c:pt idx="71">
                  <c:v>2.7300000000000001E-2</c:v>
                </c:pt>
                <c:pt idx="72">
                  <c:v>2.8999999999999998E-2</c:v>
                </c:pt>
                <c:pt idx="73">
                  <c:v>3.0800000000000001E-2</c:v>
                </c:pt>
                <c:pt idx="74">
                  <c:v>3.2500000000000001E-2</c:v>
                </c:pt>
                <c:pt idx="75">
                  <c:v>3.4200000000000001E-2</c:v>
                </c:pt>
                <c:pt idx="76">
                  <c:v>3.5900000000000001E-2</c:v>
                </c:pt>
                <c:pt idx="77">
                  <c:v>3.7600000000000001E-2</c:v>
                </c:pt>
                <c:pt idx="78">
                  <c:v>4.0799999999999996E-2</c:v>
                </c:pt>
                <c:pt idx="79">
                  <c:v>4.48E-2</c:v>
                </c:pt>
                <c:pt idx="80">
                  <c:v>4.87E-2</c:v>
                </c:pt>
                <c:pt idx="81">
                  <c:v>5.2500000000000005E-2</c:v>
                </c:pt>
                <c:pt idx="82">
                  <c:v>5.6299999999999996E-2</c:v>
                </c:pt>
                <c:pt idx="83">
                  <c:v>0.06</c:v>
                </c:pt>
                <c:pt idx="84">
                  <c:v>6.3700000000000007E-2</c:v>
                </c:pt>
                <c:pt idx="85">
                  <c:v>6.7299999999999999E-2</c:v>
                </c:pt>
                <c:pt idx="86">
                  <c:v>7.0899999999999991E-2</c:v>
                </c:pt>
                <c:pt idx="87">
                  <c:v>7.8E-2</c:v>
                </c:pt>
                <c:pt idx="88">
                  <c:v>8.4900000000000003E-2</c:v>
                </c:pt>
                <c:pt idx="89">
                  <c:v>9.1700000000000004E-2</c:v>
                </c:pt>
                <c:pt idx="90">
                  <c:v>9.8400000000000001E-2</c:v>
                </c:pt>
                <c:pt idx="91">
                  <c:v>0.10489999999999999</c:v>
                </c:pt>
                <c:pt idx="92">
                  <c:v>0.1113</c:v>
                </c:pt>
                <c:pt idx="93">
                  <c:v>0.1236</c:v>
                </c:pt>
                <c:pt idx="94">
                  <c:v>0.13520000000000001</c:v>
                </c:pt>
                <c:pt idx="95">
                  <c:v>0.1462</c:v>
                </c:pt>
                <c:pt idx="96">
                  <c:v>0.1565</c:v>
                </c:pt>
                <c:pt idx="97">
                  <c:v>0.1661</c:v>
                </c:pt>
                <c:pt idx="98">
                  <c:v>0.17519999999999999</c:v>
                </c:pt>
                <c:pt idx="99">
                  <c:v>0.18360000000000001</c:v>
                </c:pt>
                <c:pt idx="100">
                  <c:v>0.1915</c:v>
                </c:pt>
                <c:pt idx="101">
                  <c:v>0.19890000000000002</c:v>
                </c:pt>
                <c:pt idx="102">
                  <c:v>0.20590000000000003</c:v>
                </c:pt>
                <c:pt idx="103">
                  <c:v>0.21240000000000001</c:v>
                </c:pt>
                <c:pt idx="104">
                  <c:v>0.22420000000000001</c:v>
                </c:pt>
                <c:pt idx="105">
                  <c:v>0.23710000000000001</c:v>
                </c:pt>
                <c:pt idx="106">
                  <c:v>0.24830000000000002</c:v>
                </c:pt>
                <c:pt idx="107">
                  <c:v>0.25800000000000001</c:v>
                </c:pt>
                <c:pt idx="108">
                  <c:v>0.26669999999999999</c:v>
                </c:pt>
                <c:pt idx="109">
                  <c:v>0.27440000000000003</c:v>
                </c:pt>
                <c:pt idx="110">
                  <c:v>0.28139999999999998</c:v>
                </c:pt>
                <c:pt idx="111">
                  <c:v>0.28759999999999997</c:v>
                </c:pt>
                <c:pt idx="112">
                  <c:v>0.29330000000000001</c:v>
                </c:pt>
                <c:pt idx="113">
                  <c:v>0.3034</c:v>
                </c:pt>
                <c:pt idx="114">
                  <c:v>0.312</c:v>
                </c:pt>
                <c:pt idx="115">
                  <c:v>0.31950000000000001</c:v>
                </c:pt>
                <c:pt idx="116">
                  <c:v>0.3261</c:v>
                </c:pt>
                <c:pt idx="117">
                  <c:v>0.33189999999999997</c:v>
                </c:pt>
                <c:pt idx="118">
                  <c:v>0.3372</c:v>
                </c:pt>
                <c:pt idx="119">
                  <c:v>0.34649999999999997</c:v>
                </c:pt>
                <c:pt idx="120">
                  <c:v>0.3543</c:v>
                </c:pt>
                <c:pt idx="121">
                  <c:v>0.36110000000000003</c:v>
                </c:pt>
                <c:pt idx="122">
                  <c:v>0.36699999999999999</c:v>
                </c:pt>
                <c:pt idx="123">
                  <c:v>0.37240000000000001</c:v>
                </c:pt>
                <c:pt idx="124">
                  <c:v>0.37719999999999998</c:v>
                </c:pt>
                <c:pt idx="125">
                  <c:v>0.38159999999999999</c:v>
                </c:pt>
                <c:pt idx="126">
                  <c:v>0.38570000000000004</c:v>
                </c:pt>
                <c:pt idx="127">
                  <c:v>0.38940000000000002</c:v>
                </c:pt>
                <c:pt idx="128">
                  <c:v>0.39300000000000002</c:v>
                </c:pt>
                <c:pt idx="129">
                  <c:v>0.39629999999999999</c:v>
                </c:pt>
                <c:pt idx="130">
                  <c:v>0.40229999999999999</c:v>
                </c:pt>
                <c:pt idx="131">
                  <c:v>0.40910000000000002</c:v>
                </c:pt>
                <c:pt idx="132">
                  <c:v>0.41509999999999997</c:v>
                </c:pt>
                <c:pt idx="133">
                  <c:v>0.42060000000000003</c:v>
                </c:pt>
                <c:pt idx="134">
                  <c:v>0.42569999999999997</c:v>
                </c:pt>
                <c:pt idx="135">
                  <c:v>0.43049999999999999</c:v>
                </c:pt>
                <c:pt idx="136">
                  <c:v>0.43490000000000001</c:v>
                </c:pt>
                <c:pt idx="137">
                  <c:v>0.43909999999999999</c:v>
                </c:pt>
                <c:pt idx="138">
                  <c:v>0.44309999999999999</c:v>
                </c:pt>
                <c:pt idx="139">
                  <c:v>0.4506</c:v>
                </c:pt>
                <c:pt idx="140">
                  <c:v>0.45759999999999995</c:v>
                </c:pt>
                <c:pt idx="141">
                  <c:v>0.46420000000000006</c:v>
                </c:pt>
                <c:pt idx="142" formatCode="0.00">
                  <c:v>0.47050000000000003</c:v>
                </c:pt>
                <c:pt idx="143" formatCode="0.00">
                  <c:v>0.47660000000000002</c:v>
                </c:pt>
                <c:pt idx="144" formatCode="0.00">
                  <c:v>0.4824</c:v>
                </c:pt>
                <c:pt idx="145" formatCode="0.00">
                  <c:v>0.49359999999999998</c:v>
                </c:pt>
                <c:pt idx="146" formatCode="0.00">
                  <c:v>0.50439999999999996</c:v>
                </c:pt>
                <c:pt idx="147" formatCode="0.00">
                  <c:v>0.51490000000000002</c:v>
                </c:pt>
                <c:pt idx="148" formatCode="0.00">
                  <c:v>0.52529999999999999</c:v>
                </c:pt>
                <c:pt idx="149" formatCode="0.00">
                  <c:v>0.53550000000000009</c:v>
                </c:pt>
                <c:pt idx="150" formatCode="0.00">
                  <c:v>0.54569999999999996</c:v>
                </c:pt>
                <c:pt idx="151" formatCode="0.00">
                  <c:v>0.55579999999999996</c:v>
                </c:pt>
                <c:pt idx="152" formatCode="0.00">
                  <c:v>0.56589999999999996</c:v>
                </c:pt>
                <c:pt idx="153" formatCode="0.00">
                  <c:v>0.57610000000000006</c:v>
                </c:pt>
                <c:pt idx="154" formatCode="0.00">
                  <c:v>0.58630000000000004</c:v>
                </c:pt>
                <c:pt idx="155" formatCode="0.00">
                  <c:v>0.59650000000000003</c:v>
                </c:pt>
                <c:pt idx="156" formatCode="0.00">
                  <c:v>0.61719999999999997</c:v>
                </c:pt>
                <c:pt idx="157" formatCode="0.00">
                  <c:v>0.64319999999999999</c:v>
                </c:pt>
                <c:pt idx="158" formatCode="0.00">
                  <c:v>0.66969999999999996</c:v>
                </c:pt>
                <c:pt idx="159" formatCode="0.00">
                  <c:v>0.69650000000000001</c:v>
                </c:pt>
                <c:pt idx="160" formatCode="0.00">
                  <c:v>0.72360000000000002</c:v>
                </c:pt>
                <c:pt idx="161" formatCode="0.00">
                  <c:v>0.751</c:v>
                </c:pt>
                <c:pt idx="162" formatCode="0.00">
                  <c:v>0.77880000000000005</c:v>
                </c:pt>
                <c:pt idx="163" formatCode="0.00">
                  <c:v>0.80690000000000006</c:v>
                </c:pt>
                <c:pt idx="164" formatCode="0.00">
                  <c:v>0.83539999999999992</c:v>
                </c:pt>
                <c:pt idx="165" formatCode="0.00">
                  <c:v>0.89369999999999994</c:v>
                </c:pt>
                <c:pt idx="166" formatCode="0.00">
                  <c:v>0.95410000000000006</c:v>
                </c:pt>
                <c:pt idx="167" formatCode="0.00">
                  <c:v>1.02</c:v>
                </c:pt>
                <c:pt idx="168" formatCode="0.00">
                  <c:v>1.08</c:v>
                </c:pt>
                <c:pt idx="169" formatCode="0.00">
                  <c:v>1.1499999999999999</c:v>
                </c:pt>
                <c:pt idx="170" formatCode="0.00">
                  <c:v>1.22</c:v>
                </c:pt>
                <c:pt idx="171" formatCode="0.00">
                  <c:v>1.38</c:v>
                </c:pt>
                <c:pt idx="172" formatCode="0.00">
                  <c:v>1.54</c:v>
                </c:pt>
                <c:pt idx="173" formatCode="0.00">
                  <c:v>1.71</c:v>
                </c:pt>
                <c:pt idx="174" formatCode="0.00">
                  <c:v>1.89</c:v>
                </c:pt>
                <c:pt idx="175" formatCode="0.00">
                  <c:v>2.08</c:v>
                </c:pt>
                <c:pt idx="176" formatCode="0.00">
                  <c:v>2.2799999999999998</c:v>
                </c:pt>
                <c:pt idx="177" formatCode="0.00">
                  <c:v>2.4900000000000002</c:v>
                </c:pt>
                <c:pt idx="178" formatCode="0.00">
                  <c:v>2.71</c:v>
                </c:pt>
                <c:pt idx="179" formatCode="0.00">
                  <c:v>2.94</c:v>
                </c:pt>
                <c:pt idx="180" formatCode="0.00">
                  <c:v>3.17</c:v>
                </c:pt>
                <c:pt idx="181" formatCode="0.00">
                  <c:v>3.41</c:v>
                </c:pt>
                <c:pt idx="182" formatCode="0.00">
                  <c:v>3.92</c:v>
                </c:pt>
                <c:pt idx="183" formatCode="0.00">
                  <c:v>4.59</c:v>
                </c:pt>
                <c:pt idx="184" formatCode="0.00">
                  <c:v>5.3</c:v>
                </c:pt>
                <c:pt idx="185" formatCode="0.00">
                  <c:v>6.05</c:v>
                </c:pt>
                <c:pt idx="186" formatCode="0.00">
                  <c:v>6.83</c:v>
                </c:pt>
                <c:pt idx="187" formatCode="0.00">
                  <c:v>7.64</c:v>
                </c:pt>
                <c:pt idx="188" formatCode="0.00">
                  <c:v>8.49</c:v>
                </c:pt>
                <c:pt idx="189" formatCode="0.00">
                  <c:v>9.36</c:v>
                </c:pt>
                <c:pt idx="190" formatCode="0.00">
                  <c:v>10.26</c:v>
                </c:pt>
                <c:pt idx="191" formatCode="0.00">
                  <c:v>12.12</c:v>
                </c:pt>
                <c:pt idx="192" formatCode="0.00">
                  <c:v>14.08</c:v>
                </c:pt>
                <c:pt idx="193" formatCode="0.00">
                  <c:v>16.11</c:v>
                </c:pt>
                <c:pt idx="194" formatCode="0.00">
                  <c:v>18.2</c:v>
                </c:pt>
                <c:pt idx="195" formatCode="0.00">
                  <c:v>20.36</c:v>
                </c:pt>
                <c:pt idx="196" formatCode="0.00">
                  <c:v>22.56</c:v>
                </c:pt>
                <c:pt idx="197" formatCode="0.00">
                  <c:v>27.1</c:v>
                </c:pt>
                <c:pt idx="198" formatCode="0.00">
                  <c:v>31.78</c:v>
                </c:pt>
                <c:pt idx="199" formatCode="0.00">
                  <c:v>36.549999999999997</c:v>
                </c:pt>
                <c:pt idx="200" formatCode="0.00">
                  <c:v>41.39</c:v>
                </c:pt>
                <c:pt idx="201" formatCode="0.00">
                  <c:v>46.28</c:v>
                </c:pt>
                <c:pt idx="202" formatCode="0.00">
                  <c:v>51.2</c:v>
                </c:pt>
                <c:pt idx="203" formatCode="0.00">
                  <c:v>56.13</c:v>
                </c:pt>
                <c:pt idx="204" formatCode="0.00">
                  <c:v>61.06</c:v>
                </c:pt>
                <c:pt idx="205" formatCode="0.00">
                  <c:v>65.989999999999995</c:v>
                </c:pt>
                <c:pt idx="206" formatCode="0.00">
                  <c:v>70.900000000000006</c:v>
                </c:pt>
                <c:pt idx="207" formatCode="0.00">
                  <c:v>75.78</c:v>
                </c:pt>
                <c:pt idx="208" formatCode="0.00">
                  <c:v>76.27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213B-42F2-A1C1-794D0EF8DF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39843792"/>
        <c:axId val="639846928"/>
      </c:scatterChart>
      <c:valAx>
        <c:axId val="639843792"/>
        <c:scaling>
          <c:logBase val="10"/>
          <c:orientation val="minMax"/>
        </c:scaling>
        <c:delete val="0"/>
        <c:axPos val="b"/>
        <c:majorGridlines>
          <c:spPr>
            <a:ln>
              <a:solidFill>
                <a:schemeClr val="tx1">
                  <a:lumMod val="50000"/>
                  <a:lumOff val="50000"/>
                </a:schemeClr>
              </a:solidFill>
              <a:prstDash val="dash"/>
            </a:ln>
          </c:spPr>
        </c:majorGridlines>
        <c:minorGridlines>
          <c:spPr>
            <a:ln>
              <a:solidFill>
                <a:srgbClr val="CCECFF"/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E</a:t>
                </a:r>
                <a:r>
                  <a:rPr lang="en-US" baseline="0"/>
                  <a:t> beam</a:t>
                </a:r>
                <a:r>
                  <a:rPr lang="en-US"/>
                  <a:t> [MeV/A]</a:t>
                </a:r>
                <a:endParaRPr lang="ja-JP"/>
              </a:p>
            </c:rich>
          </c:tx>
          <c:layout>
            <c:manualLayout>
              <c:xMode val="edge"/>
              <c:yMode val="edge"/>
              <c:x val="0.7129419278863911"/>
              <c:y val="0.87084520417853872"/>
            </c:manualLayout>
          </c:layout>
          <c:overlay val="0"/>
          <c:spPr>
            <a:solidFill>
              <a:schemeClr val="bg1"/>
            </a:solidFill>
          </c:spPr>
        </c:title>
        <c:numFmt formatCode="General" sourceLinked="0"/>
        <c:majorTickMark val="cross"/>
        <c:minorTickMark val="in"/>
        <c:tickLblPos val="nextTo"/>
        <c:txPr>
          <a:bodyPr/>
          <a:lstStyle/>
          <a:p>
            <a:pPr>
              <a:defRPr b="1"/>
            </a:pPr>
            <a:endParaRPr lang="ja-JP"/>
          </a:p>
        </c:txPr>
        <c:crossAx val="639846928"/>
        <c:crosses val="autoZero"/>
        <c:crossBetween val="midCat"/>
        <c:majorUnit val="10"/>
      </c:valAx>
      <c:valAx>
        <c:axId val="639846928"/>
        <c:scaling>
          <c:logBase val="10"/>
          <c:orientation val="minMax"/>
        </c:scaling>
        <c:delete val="0"/>
        <c:axPos val="l"/>
        <c:majorGridlines>
          <c:spPr>
            <a:ln w="12700">
              <a:solidFill>
                <a:schemeClr val="tx2"/>
              </a:solidFill>
              <a:prstDash val="sysDash"/>
            </a:ln>
          </c:spPr>
        </c:majorGridlines>
        <c:minorGridlines>
          <c:spPr>
            <a:ln>
              <a:solidFill>
                <a:schemeClr val="tx2">
                  <a:lumMod val="20000"/>
                  <a:lumOff val="80000"/>
                </a:schemeClr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>
                    <a:solidFill>
                      <a:schemeClr val="tx1"/>
                    </a:solidFill>
                  </a:defRPr>
                </a:pPr>
                <a:r>
                  <a:rPr lang="en-US">
                    <a:solidFill>
                      <a:schemeClr val="tx1"/>
                    </a:solidFill>
                  </a:rPr>
                  <a:t>Range, Straggling [</a:t>
                </a:r>
                <a:r>
                  <a:rPr lang="en-US" altLang="ja-JP">
                    <a:solidFill>
                      <a:schemeClr val="tx1"/>
                    </a:solidFill>
                  </a:rPr>
                  <a:t>μm]</a:t>
                </a:r>
                <a:endParaRPr lang="ja-JP">
                  <a:solidFill>
                    <a:schemeClr val="tx1"/>
                  </a:solidFill>
                </a:endParaRPr>
              </a:p>
            </c:rich>
          </c:tx>
          <c:layout>
            <c:manualLayout>
              <c:xMode val="edge"/>
              <c:yMode val="edge"/>
              <c:x val="9.3999580850872747E-2"/>
              <c:y val="0.18000134598559794"/>
            </c:manualLayout>
          </c:layout>
          <c:overlay val="0"/>
          <c:spPr>
            <a:solidFill>
              <a:schemeClr val="bg1"/>
            </a:solidFill>
          </c:spPr>
        </c:title>
        <c:numFmt formatCode="General" sourceLinked="0"/>
        <c:majorTickMark val="cross"/>
        <c:minorTickMark val="out"/>
        <c:tickLblPos val="nextTo"/>
        <c:spPr>
          <a:ln>
            <a:solidFill>
              <a:schemeClr val="tx2"/>
            </a:solidFill>
          </a:ln>
        </c:spPr>
        <c:txPr>
          <a:bodyPr/>
          <a:lstStyle/>
          <a:p>
            <a:pPr>
              <a:defRPr b="1">
                <a:solidFill>
                  <a:schemeClr val="tx1"/>
                </a:solidFill>
              </a:defRPr>
            </a:pPr>
            <a:endParaRPr lang="ja-JP"/>
          </a:p>
        </c:txPr>
        <c:crossAx val="639843792"/>
        <c:crosses val="autoZero"/>
        <c:crossBetween val="midCat"/>
      </c:valAx>
      <c:spPr>
        <a:noFill/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46369450016466601"/>
          <c:y val="4.2812810791813434E-2"/>
          <c:w val="0.28994361446264105"/>
          <c:h val="0.10935415124391511"/>
        </c:manualLayout>
      </c:layout>
      <c:overlay val="0"/>
      <c:spPr>
        <a:solidFill>
          <a:schemeClr val="bg1"/>
        </a:solidFill>
        <a:ln>
          <a:noFill/>
        </a:ln>
      </c:spPr>
    </c:legend>
    <c:plotVisOnly val="1"/>
    <c:dispBlanksAs val="gap"/>
    <c:showDLblsOverMax val="0"/>
  </c:chart>
  <c:spPr>
    <a:solidFill>
      <a:schemeClr val="bg1"/>
    </a:solidFill>
    <a:ln w="3175">
      <a:solidFill>
        <a:schemeClr val="tx1">
          <a:lumMod val="50000"/>
          <a:lumOff val="50000"/>
        </a:schemeClr>
      </a:solidFill>
    </a:ln>
  </c:spPr>
  <c:txPr>
    <a:bodyPr/>
    <a:lstStyle/>
    <a:p>
      <a:pPr>
        <a:defRPr baseline="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srim181Ta_Air!$P$5</c:f>
          <c:strCache>
            <c:ptCount val="1"/>
            <c:pt idx="0">
              <c:v>srim181Ta_Air</c:v>
            </c:pt>
          </c:strCache>
        </c:strRef>
      </c:tx>
      <c:layout>
        <c:manualLayout>
          <c:xMode val="edge"/>
          <c:yMode val="edge"/>
          <c:x val="0.10167170191339379"/>
          <c:y val="6.9135802469135796E-2"/>
        </c:manualLayout>
      </c:layout>
      <c:overlay val="1"/>
      <c:spPr>
        <a:solidFill>
          <a:schemeClr val="bg1"/>
        </a:solidFill>
        <a:ln>
          <a:solidFill>
            <a:srgbClr val="00B050"/>
          </a:solidFill>
        </a:ln>
      </c:spPr>
      <c:txPr>
        <a:bodyPr/>
        <a:lstStyle/>
        <a:p>
          <a:pPr>
            <a:defRPr sz="1200"/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5.0907058670898057E-2"/>
          <c:y val="4.1004378353659665E-2"/>
          <c:w val="0.89444707244294086"/>
          <c:h val="0.9081176241858655"/>
        </c:manualLayout>
      </c:layout>
      <c:scatterChart>
        <c:scatterStyle val="lineMarker"/>
        <c:varyColors val="0"/>
        <c:ser>
          <c:idx val="0"/>
          <c:order val="0"/>
          <c:tx>
            <c:v>dE/dxElec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srim181Ta_Air!$D$20:$D$228</c:f>
              <c:numCache>
                <c:formatCode>0.00000</c:formatCode>
                <c:ptCount val="209"/>
                <c:pt idx="0">
                  <c:v>1.1049723756906078E-5</c:v>
                </c:pt>
                <c:pt idx="1">
                  <c:v>1.2430939226519336E-5</c:v>
                </c:pt>
                <c:pt idx="2">
                  <c:v>1.3812154696132597E-5</c:v>
                </c:pt>
                <c:pt idx="3">
                  <c:v>1.5193370165745856E-5</c:v>
                </c:pt>
                <c:pt idx="4">
                  <c:v>1.6574585635359117E-5</c:v>
                </c:pt>
                <c:pt idx="5">
                  <c:v>1.7955801104972374E-5</c:v>
                </c:pt>
                <c:pt idx="6">
                  <c:v>1.9337016574585635E-5</c:v>
                </c:pt>
                <c:pt idx="7">
                  <c:v>2.0718232044198896E-5</c:v>
                </c:pt>
                <c:pt idx="8">
                  <c:v>2.2099447513812157E-5</c:v>
                </c:pt>
                <c:pt idx="9">
                  <c:v>2.4861878453038672E-5</c:v>
                </c:pt>
                <c:pt idx="10">
                  <c:v>2.7624309392265193E-5</c:v>
                </c:pt>
                <c:pt idx="11">
                  <c:v>3.0386740331491712E-5</c:v>
                </c:pt>
                <c:pt idx="12">
                  <c:v>3.3149171270718233E-5</c:v>
                </c:pt>
                <c:pt idx="13">
                  <c:v>3.5911602209944748E-5</c:v>
                </c:pt>
                <c:pt idx="14">
                  <c:v>3.867403314917127E-5</c:v>
                </c:pt>
                <c:pt idx="15">
                  <c:v>4.4198895027624314E-5</c:v>
                </c:pt>
                <c:pt idx="16">
                  <c:v>4.9723756906077343E-5</c:v>
                </c:pt>
                <c:pt idx="17">
                  <c:v>5.5248618784530387E-5</c:v>
                </c:pt>
                <c:pt idx="18">
                  <c:v>6.0773480662983424E-5</c:v>
                </c:pt>
                <c:pt idx="19">
                  <c:v>6.6298342541436467E-5</c:v>
                </c:pt>
                <c:pt idx="20">
                  <c:v>7.1823204419889497E-5</c:v>
                </c:pt>
                <c:pt idx="21">
                  <c:v>7.734806629834254E-5</c:v>
                </c:pt>
                <c:pt idx="22">
                  <c:v>8.2872928176795584E-5</c:v>
                </c:pt>
                <c:pt idx="23">
                  <c:v>8.8397790055248627E-5</c:v>
                </c:pt>
                <c:pt idx="24">
                  <c:v>9.3922651933701671E-5</c:v>
                </c:pt>
                <c:pt idx="25">
                  <c:v>9.9447513812154687E-5</c:v>
                </c:pt>
                <c:pt idx="26">
                  <c:v>1.1049723756906077E-4</c:v>
                </c:pt>
                <c:pt idx="27">
                  <c:v>1.2430939226519336E-4</c:v>
                </c:pt>
                <c:pt idx="28">
                  <c:v>1.3812154696132598E-4</c:v>
                </c:pt>
                <c:pt idx="29">
                  <c:v>1.5193370165745857E-4</c:v>
                </c:pt>
                <c:pt idx="30">
                  <c:v>1.6574585635359117E-4</c:v>
                </c:pt>
                <c:pt idx="31">
                  <c:v>1.7955801104972376E-4</c:v>
                </c:pt>
                <c:pt idx="32">
                  <c:v>1.9337016574585638E-4</c:v>
                </c:pt>
                <c:pt idx="33">
                  <c:v>2.0718232044198895E-4</c:v>
                </c:pt>
                <c:pt idx="34">
                  <c:v>2.2099447513812155E-4</c:v>
                </c:pt>
                <c:pt idx="35">
                  <c:v>2.4861878453038671E-4</c:v>
                </c:pt>
                <c:pt idx="36">
                  <c:v>2.7624309392265195E-4</c:v>
                </c:pt>
                <c:pt idx="37">
                  <c:v>3.0386740331491714E-4</c:v>
                </c:pt>
                <c:pt idx="38">
                  <c:v>3.3149171270718233E-4</c:v>
                </c:pt>
                <c:pt idx="39">
                  <c:v>3.5911602209944752E-4</c:v>
                </c:pt>
                <c:pt idx="40">
                  <c:v>3.8674033149171277E-4</c:v>
                </c:pt>
                <c:pt idx="41">
                  <c:v>4.419889502762431E-4</c:v>
                </c:pt>
                <c:pt idx="42">
                  <c:v>4.9723756906077342E-4</c:v>
                </c:pt>
                <c:pt idx="43">
                  <c:v>5.5248618784530391E-4</c:v>
                </c:pt>
                <c:pt idx="44">
                  <c:v>6.0773480662983429E-4</c:v>
                </c:pt>
                <c:pt idx="45">
                  <c:v>6.6298342541436467E-4</c:v>
                </c:pt>
                <c:pt idx="46">
                  <c:v>7.1823204419889505E-4</c:v>
                </c:pt>
                <c:pt idx="47">
                  <c:v>7.7348066298342554E-4</c:v>
                </c:pt>
                <c:pt idx="48">
                  <c:v>8.2872928176795581E-4</c:v>
                </c:pt>
                <c:pt idx="49">
                  <c:v>8.8397790055248619E-4</c:v>
                </c:pt>
                <c:pt idx="50">
                  <c:v>9.3922651933701668E-4</c:v>
                </c:pt>
                <c:pt idx="51">
                  <c:v>9.9447513812154684E-4</c:v>
                </c:pt>
                <c:pt idx="52">
                  <c:v>1.1049723756906078E-3</c:v>
                </c:pt>
                <c:pt idx="53">
                  <c:v>1.2430939226519338E-3</c:v>
                </c:pt>
                <c:pt idx="54">
                  <c:v>1.3812154696132596E-3</c:v>
                </c:pt>
                <c:pt idx="55">
                  <c:v>1.5193370165745858E-3</c:v>
                </c:pt>
                <c:pt idx="56">
                  <c:v>1.6574585635359116E-3</c:v>
                </c:pt>
                <c:pt idx="57">
                  <c:v>1.7955801104972376E-3</c:v>
                </c:pt>
                <c:pt idx="58">
                  <c:v>1.9337016574585634E-3</c:v>
                </c:pt>
                <c:pt idx="59">
                  <c:v>2.0718232044198894E-3</c:v>
                </c:pt>
                <c:pt idx="60">
                  <c:v>2.2099447513812156E-3</c:v>
                </c:pt>
                <c:pt idx="61">
                  <c:v>2.4861878453038676E-3</c:v>
                </c:pt>
                <c:pt idx="62">
                  <c:v>2.7624309392265192E-3</c:v>
                </c:pt>
                <c:pt idx="63">
                  <c:v>3.0386740331491717E-3</c:v>
                </c:pt>
                <c:pt idx="64">
                  <c:v>3.3149171270718232E-3</c:v>
                </c:pt>
                <c:pt idx="65">
                  <c:v>3.5911602209944752E-3</c:v>
                </c:pt>
                <c:pt idx="66">
                  <c:v>3.8674033149171268E-3</c:v>
                </c:pt>
                <c:pt idx="67">
                  <c:v>4.4198895027624313E-3</c:v>
                </c:pt>
                <c:pt idx="68">
                  <c:v>4.9723756906077353E-3</c:v>
                </c:pt>
                <c:pt idx="69" formatCode="0.000">
                  <c:v>5.5248618784530384E-3</c:v>
                </c:pt>
                <c:pt idx="70" formatCode="0.000">
                  <c:v>6.0773480662983433E-3</c:v>
                </c:pt>
                <c:pt idx="71" formatCode="0.000">
                  <c:v>6.6298342541436465E-3</c:v>
                </c:pt>
                <c:pt idx="72" formatCode="0.000">
                  <c:v>7.1823204419889505E-3</c:v>
                </c:pt>
                <c:pt idx="73" formatCode="0.000">
                  <c:v>7.7348066298342536E-3</c:v>
                </c:pt>
                <c:pt idx="74" formatCode="0.000">
                  <c:v>8.2872928176795577E-3</c:v>
                </c:pt>
                <c:pt idx="75" formatCode="0.000">
                  <c:v>8.8397790055248626E-3</c:v>
                </c:pt>
                <c:pt idx="76" formatCode="0.000">
                  <c:v>9.3922651933701657E-3</c:v>
                </c:pt>
                <c:pt idx="77" formatCode="0.000">
                  <c:v>9.9447513812154706E-3</c:v>
                </c:pt>
                <c:pt idx="78" formatCode="0.000">
                  <c:v>1.1049723756906077E-2</c:v>
                </c:pt>
                <c:pt idx="79" formatCode="0.000">
                  <c:v>1.2430939226519336E-2</c:v>
                </c:pt>
                <c:pt idx="80" formatCode="0.000">
                  <c:v>1.3812154696132596E-2</c:v>
                </c:pt>
                <c:pt idx="81" formatCode="0.000">
                  <c:v>1.5193370165745856E-2</c:v>
                </c:pt>
                <c:pt idx="82" formatCode="0.000">
                  <c:v>1.6574585635359115E-2</c:v>
                </c:pt>
                <c:pt idx="83" formatCode="0.000">
                  <c:v>1.7955801104972375E-2</c:v>
                </c:pt>
                <c:pt idx="84" formatCode="0.000">
                  <c:v>1.9337016574585635E-2</c:v>
                </c:pt>
                <c:pt idx="85" formatCode="0.000">
                  <c:v>2.0718232044198894E-2</c:v>
                </c:pt>
                <c:pt idx="86" formatCode="0.000">
                  <c:v>2.2099447513812154E-2</c:v>
                </c:pt>
                <c:pt idx="87" formatCode="0.000">
                  <c:v>2.4861878453038673E-2</c:v>
                </c:pt>
                <c:pt idx="88" formatCode="0.000">
                  <c:v>2.7624309392265192E-2</c:v>
                </c:pt>
                <c:pt idx="89" formatCode="0.000">
                  <c:v>3.0386740331491711E-2</c:v>
                </c:pt>
                <c:pt idx="90" formatCode="0.000">
                  <c:v>3.3149171270718231E-2</c:v>
                </c:pt>
                <c:pt idx="91" formatCode="0.000">
                  <c:v>3.591160220994475E-2</c:v>
                </c:pt>
                <c:pt idx="92" formatCode="0.000">
                  <c:v>3.8674033149171269E-2</c:v>
                </c:pt>
                <c:pt idx="93" formatCode="0.000">
                  <c:v>4.4198895027624308E-2</c:v>
                </c:pt>
                <c:pt idx="94" formatCode="0.000">
                  <c:v>4.9723756906077346E-2</c:v>
                </c:pt>
                <c:pt idx="95" formatCode="0.000">
                  <c:v>5.5248618784530384E-2</c:v>
                </c:pt>
                <c:pt idx="96" formatCode="0.000">
                  <c:v>6.0773480662983423E-2</c:v>
                </c:pt>
                <c:pt idx="97" formatCode="0.000">
                  <c:v>6.6298342541436461E-2</c:v>
                </c:pt>
                <c:pt idx="98" formatCode="0.000">
                  <c:v>7.18232044198895E-2</c:v>
                </c:pt>
                <c:pt idx="99" formatCode="0.000">
                  <c:v>7.7348066298342538E-2</c:v>
                </c:pt>
                <c:pt idx="100" formatCode="0.000">
                  <c:v>8.2872928176795577E-2</c:v>
                </c:pt>
                <c:pt idx="101" formatCode="0.000">
                  <c:v>8.8397790055248615E-2</c:v>
                </c:pt>
                <c:pt idx="102" formatCode="0.000">
                  <c:v>9.3922651933701654E-2</c:v>
                </c:pt>
                <c:pt idx="103" formatCode="0.000">
                  <c:v>9.9447513812154692E-2</c:v>
                </c:pt>
                <c:pt idx="104" formatCode="0.000">
                  <c:v>0.11049723756906077</c:v>
                </c:pt>
                <c:pt idx="105" formatCode="0.000">
                  <c:v>0.12430939226519337</c:v>
                </c:pt>
                <c:pt idx="106" formatCode="0.000">
                  <c:v>0.13812154696132597</c:v>
                </c:pt>
                <c:pt idx="107" formatCode="0.000">
                  <c:v>0.15193370165745856</c:v>
                </c:pt>
                <c:pt idx="108" formatCode="0.000">
                  <c:v>0.16574585635359115</c:v>
                </c:pt>
                <c:pt idx="109" formatCode="0.000">
                  <c:v>0.17955801104972377</c:v>
                </c:pt>
                <c:pt idx="110" formatCode="0.000">
                  <c:v>0.19337016574585636</c:v>
                </c:pt>
                <c:pt idx="111" formatCode="0.000">
                  <c:v>0.20718232044198895</c:v>
                </c:pt>
                <c:pt idx="112" formatCode="0.000">
                  <c:v>0.22099447513812154</c:v>
                </c:pt>
                <c:pt idx="113" formatCode="0.000">
                  <c:v>0.24861878453038674</c:v>
                </c:pt>
                <c:pt idx="114" formatCode="0.000">
                  <c:v>0.27624309392265195</c:v>
                </c:pt>
                <c:pt idx="115" formatCode="0.000">
                  <c:v>0.30386740331491713</c:v>
                </c:pt>
                <c:pt idx="116" formatCode="0.000">
                  <c:v>0.33149171270718231</c:v>
                </c:pt>
                <c:pt idx="117" formatCode="0.000">
                  <c:v>0.35911602209944754</c:v>
                </c:pt>
                <c:pt idx="118" formatCode="0.000">
                  <c:v>0.38674033149171272</c:v>
                </c:pt>
                <c:pt idx="119" formatCode="0.000">
                  <c:v>0.44198895027624308</c:v>
                </c:pt>
                <c:pt idx="120" formatCode="0.000">
                  <c:v>0.49723756906077349</c:v>
                </c:pt>
                <c:pt idx="121" formatCode="0.000">
                  <c:v>0.5524861878453039</c:v>
                </c:pt>
                <c:pt idx="122" formatCode="0.000">
                  <c:v>0.60773480662983426</c:v>
                </c:pt>
                <c:pt idx="123" formatCode="0.000">
                  <c:v>0.66298342541436461</c:v>
                </c:pt>
                <c:pt idx="124" formatCode="0.000">
                  <c:v>0.71823204419889508</c:v>
                </c:pt>
                <c:pt idx="125" formatCode="0.000">
                  <c:v>0.77348066298342544</c:v>
                </c:pt>
                <c:pt idx="126" formatCode="0.000">
                  <c:v>0.82872928176795579</c:v>
                </c:pt>
                <c:pt idx="127" formatCode="0.000">
                  <c:v>0.88397790055248615</c:v>
                </c:pt>
                <c:pt idx="128" formatCode="0.000">
                  <c:v>0.93922651933701662</c:v>
                </c:pt>
                <c:pt idx="129" formatCode="0.000">
                  <c:v>0.99447513812154698</c:v>
                </c:pt>
                <c:pt idx="130" formatCode="0.000">
                  <c:v>1.1049723756906078</c:v>
                </c:pt>
                <c:pt idx="131" formatCode="0.000">
                  <c:v>1.2430939226519337</c:v>
                </c:pt>
                <c:pt idx="132" formatCode="0.000">
                  <c:v>1.3812154696132597</c:v>
                </c:pt>
                <c:pt idx="133" formatCode="0.000">
                  <c:v>1.5193370165745856</c:v>
                </c:pt>
                <c:pt idx="134" formatCode="0.000">
                  <c:v>1.6574585635359116</c:v>
                </c:pt>
                <c:pt idx="135" formatCode="0.000">
                  <c:v>1.7955801104972375</c:v>
                </c:pt>
                <c:pt idx="136" formatCode="0.000">
                  <c:v>1.9337016574585635</c:v>
                </c:pt>
                <c:pt idx="137" formatCode="0.000">
                  <c:v>2.0718232044198897</c:v>
                </c:pt>
                <c:pt idx="138" formatCode="0.000">
                  <c:v>2.2099447513812156</c:v>
                </c:pt>
                <c:pt idx="139" formatCode="0.000">
                  <c:v>2.4861878453038675</c:v>
                </c:pt>
                <c:pt idx="140" formatCode="0.000">
                  <c:v>2.7624309392265194</c:v>
                </c:pt>
                <c:pt idx="141" formatCode="0.000">
                  <c:v>3.0386740331491713</c:v>
                </c:pt>
                <c:pt idx="142" formatCode="0.000">
                  <c:v>3.3149171270718232</c:v>
                </c:pt>
                <c:pt idx="143" formatCode="0.000">
                  <c:v>3.5911602209944751</c:v>
                </c:pt>
                <c:pt idx="144" formatCode="0.000">
                  <c:v>3.867403314917127</c:v>
                </c:pt>
                <c:pt idx="145" formatCode="0.000">
                  <c:v>4.4198895027624312</c:v>
                </c:pt>
                <c:pt idx="146" formatCode="0.000">
                  <c:v>4.972375690607735</c:v>
                </c:pt>
                <c:pt idx="147" formatCode="0.000">
                  <c:v>5.5248618784530388</c:v>
                </c:pt>
                <c:pt idx="148" formatCode="0.000">
                  <c:v>6.0773480662983426</c:v>
                </c:pt>
                <c:pt idx="149" formatCode="0.000">
                  <c:v>6.6298342541436464</c:v>
                </c:pt>
                <c:pt idx="150" formatCode="0.000">
                  <c:v>7.1823204419889501</c:v>
                </c:pt>
                <c:pt idx="151" formatCode="0.000">
                  <c:v>7.7348066298342539</c:v>
                </c:pt>
                <c:pt idx="152" formatCode="0.000">
                  <c:v>8.2872928176795586</c:v>
                </c:pt>
                <c:pt idx="153" formatCode="0.000">
                  <c:v>8.8397790055248624</c:v>
                </c:pt>
                <c:pt idx="154" formatCode="0.000">
                  <c:v>9.3922651933701662</c:v>
                </c:pt>
                <c:pt idx="155" formatCode="0.000">
                  <c:v>9.94475138121547</c:v>
                </c:pt>
                <c:pt idx="156" formatCode="0.000">
                  <c:v>11.049723756906078</c:v>
                </c:pt>
                <c:pt idx="157" formatCode="0.000">
                  <c:v>12.430939226519337</c:v>
                </c:pt>
                <c:pt idx="158" formatCode="0.000">
                  <c:v>13.812154696132596</c:v>
                </c:pt>
                <c:pt idx="159" formatCode="0.000">
                  <c:v>15.193370165745856</c:v>
                </c:pt>
                <c:pt idx="160" formatCode="0.000">
                  <c:v>16.574585635359117</c:v>
                </c:pt>
                <c:pt idx="161" formatCode="0.000">
                  <c:v>17.955801104972377</c:v>
                </c:pt>
                <c:pt idx="162" formatCode="0.000">
                  <c:v>19.337016574585636</c:v>
                </c:pt>
                <c:pt idx="163" formatCode="0.000">
                  <c:v>20.718232044198896</c:v>
                </c:pt>
                <c:pt idx="164" formatCode="0.000">
                  <c:v>22.099447513812155</c:v>
                </c:pt>
                <c:pt idx="165" formatCode="0.000">
                  <c:v>24.861878453038674</c:v>
                </c:pt>
                <c:pt idx="166" formatCode="0.000">
                  <c:v>27.624309392265193</c:v>
                </c:pt>
                <c:pt idx="167" formatCode="0.000">
                  <c:v>30.386740331491712</c:v>
                </c:pt>
                <c:pt idx="168" formatCode="0.000">
                  <c:v>33.149171270718234</c:v>
                </c:pt>
                <c:pt idx="169" formatCode="0.000">
                  <c:v>35.911602209944753</c:v>
                </c:pt>
                <c:pt idx="170" formatCode="0.000">
                  <c:v>38.674033149171272</c:v>
                </c:pt>
                <c:pt idx="171" formatCode="0.000">
                  <c:v>44.19889502762431</c:v>
                </c:pt>
                <c:pt idx="172" formatCode="0.000">
                  <c:v>49.723756906077348</c:v>
                </c:pt>
                <c:pt idx="173" formatCode="0.000">
                  <c:v>55.248618784530386</c:v>
                </c:pt>
                <c:pt idx="174" formatCode="0.000">
                  <c:v>60.773480662983424</c:v>
                </c:pt>
                <c:pt idx="175" formatCode="0.000">
                  <c:v>66.298342541436469</c:v>
                </c:pt>
                <c:pt idx="176" formatCode="0.000">
                  <c:v>71.823204419889507</c:v>
                </c:pt>
                <c:pt idx="177" formatCode="0.000">
                  <c:v>77.348066298342545</c:v>
                </c:pt>
                <c:pt idx="178" formatCode="0.000">
                  <c:v>82.872928176795583</c:v>
                </c:pt>
                <c:pt idx="179" formatCode="0.000">
                  <c:v>88.39779005524862</c:v>
                </c:pt>
                <c:pt idx="180" formatCode="0.000">
                  <c:v>93.922651933701658</c:v>
                </c:pt>
                <c:pt idx="181" formatCode="0.000">
                  <c:v>99.447513812154696</c:v>
                </c:pt>
                <c:pt idx="182" formatCode="0.000">
                  <c:v>110.49723756906077</c:v>
                </c:pt>
                <c:pt idx="183" formatCode="0.000">
                  <c:v>124.30939226519337</c:v>
                </c:pt>
                <c:pt idx="184" formatCode="0.000">
                  <c:v>138.12154696132598</c:v>
                </c:pt>
                <c:pt idx="185" formatCode="0.000">
                  <c:v>151.93370165745856</c:v>
                </c:pt>
                <c:pt idx="186" formatCode="0.000">
                  <c:v>165.74585635359117</c:v>
                </c:pt>
                <c:pt idx="187" formatCode="0.000">
                  <c:v>179.55801104972375</c:v>
                </c:pt>
                <c:pt idx="188" formatCode="0.000">
                  <c:v>193.37016574585635</c:v>
                </c:pt>
                <c:pt idx="189" formatCode="0.000">
                  <c:v>207.18232044198896</c:v>
                </c:pt>
                <c:pt idx="190" formatCode="0.000">
                  <c:v>220.99447513812154</c:v>
                </c:pt>
                <c:pt idx="191" formatCode="0.000">
                  <c:v>248.61878453038673</c:v>
                </c:pt>
                <c:pt idx="192" formatCode="0.000">
                  <c:v>276.24309392265195</c:v>
                </c:pt>
                <c:pt idx="193" formatCode="0.000">
                  <c:v>303.86740331491711</c:v>
                </c:pt>
                <c:pt idx="194" formatCode="0.000">
                  <c:v>331.49171270718233</c:v>
                </c:pt>
                <c:pt idx="195" formatCode="0.000">
                  <c:v>359.11602209944749</c:v>
                </c:pt>
                <c:pt idx="196" formatCode="0.000">
                  <c:v>386.74033149171271</c:v>
                </c:pt>
                <c:pt idx="197" formatCode="0.000">
                  <c:v>441.98895027624309</c:v>
                </c:pt>
                <c:pt idx="198" formatCode="0.000">
                  <c:v>497.23756906077347</c:v>
                </c:pt>
                <c:pt idx="199" formatCode="0.000">
                  <c:v>552.4861878453039</c:v>
                </c:pt>
                <c:pt idx="200" formatCode="0.000">
                  <c:v>607.73480662983422</c:v>
                </c:pt>
                <c:pt idx="201" formatCode="0.000">
                  <c:v>662.98342541436466</c:v>
                </c:pt>
                <c:pt idx="202" formatCode="0.000">
                  <c:v>718.23204419889498</c:v>
                </c:pt>
                <c:pt idx="203" formatCode="0.000">
                  <c:v>773.48066298342542</c:v>
                </c:pt>
                <c:pt idx="204" formatCode="0.000">
                  <c:v>828.72928176795585</c:v>
                </c:pt>
                <c:pt idx="205" formatCode="0.000">
                  <c:v>883.97790055248618</c:v>
                </c:pt>
                <c:pt idx="206" formatCode="0.000">
                  <c:v>939.22651933701661</c:v>
                </c:pt>
                <c:pt idx="207" formatCode="0.000">
                  <c:v>994.47513812154693</c:v>
                </c:pt>
                <c:pt idx="208" formatCode="0.000">
                  <c:v>1000</c:v>
                </c:pt>
              </c:numCache>
            </c:numRef>
          </c:xVal>
          <c:yVal>
            <c:numRef>
              <c:f>srim181Ta_Air!$E$20:$E$228</c:f>
              <c:numCache>
                <c:formatCode>0.000E+00</c:formatCode>
                <c:ptCount val="209"/>
                <c:pt idx="0">
                  <c:v>0.1845</c:v>
                </c:pt>
                <c:pt idx="1">
                  <c:v>0.1956</c:v>
                </c:pt>
                <c:pt idx="2">
                  <c:v>0.20619999999999999</c:v>
                </c:pt>
                <c:pt idx="3">
                  <c:v>0.21629999999999999</c:v>
                </c:pt>
                <c:pt idx="4">
                  <c:v>0.22589999999999999</c:v>
                </c:pt>
                <c:pt idx="5">
                  <c:v>0.2351</c:v>
                </c:pt>
                <c:pt idx="6">
                  <c:v>0.24399999999999999</c:v>
                </c:pt>
                <c:pt idx="7">
                  <c:v>0.25259999999999999</c:v>
                </c:pt>
                <c:pt idx="8">
                  <c:v>0.26090000000000002</c:v>
                </c:pt>
                <c:pt idx="9">
                  <c:v>0.2767</c:v>
                </c:pt>
                <c:pt idx="10">
                  <c:v>0.29170000000000001</c:v>
                </c:pt>
                <c:pt idx="11">
                  <c:v>0.30590000000000001</c:v>
                </c:pt>
                <c:pt idx="12">
                  <c:v>0.31950000000000001</c:v>
                </c:pt>
                <c:pt idx="13">
                  <c:v>0.33250000000000002</c:v>
                </c:pt>
                <c:pt idx="14">
                  <c:v>0.34510000000000002</c:v>
                </c:pt>
                <c:pt idx="15">
                  <c:v>0.36890000000000001</c:v>
                </c:pt>
                <c:pt idx="16">
                  <c:v>0.39129999999999998</c:v>
                </c:pt>
                <c:pt idx="17">
                  <c:v>0.41249999999999998</c:v>
                </c:pt>
                <c:pt idx="18">
                  <c:v>0.43259999999999998</c:v>
                </c:pt>
                <c:pt idx="19">
                  <c:v>0.45179999999999998</c:v>
                </c:pt>
                <c:pt idx="20">
                  <c:v>0.4703</c:v>
                </c:pt>
                <c:pt idx="21">
                  <c:v>0.48799999999999999</c:v>
                </c:pt>
                <c:pt idx="22">
                  <c:v>0.50519999999999998</c:v>
                </c:pt>
                <c:pt idx="23">
                  <c:v>0.52170000000000005</c:v>
                </c:pt>
                <c:pt idx="24">
                  <c:v>0.53779999999999994</c:v>
                </c:pt>
                <c:pt idx="25">
                  <c:v>0.5534</c:v>
                </c:pt>
                <c:pt idx="26">
                  <c:v>0.58330000000000004</c:v>
                </c:pt>
                <c:pt idx="27">
                  <c:v>0.61870000000000003</c:v>
                </c:pt>
                <c:pt idx="28">
                  <c:v>0.6522</c:v>
                </c:pt>
                <c:pt idx="29">
                  <c:v>0.68400000000000005</c:v>
                </c:pt>
                <c:pt idx="30">
                  <c:v>0.71440000000000003</c:v>
                </c:pt>
                <c:pt idx="31">
                  <c:v>0.74360000000000004</c:v>
                </c:pt>
                <c:pt idx="32">
                  <c:v>0.77159999999999995</c:v>
                </c:pt>
                <c:pt idx="33">
                  <c:v>0.79869999999999997</c:v>
                </c:pt>
                <c:pt idx="34">
                  <c:v>0.82489999999999997</c:v>
                </c:pt>
                <c:pt idx="35">
                  <c:v>0.875</c:v>
                </c:pt>
                <c:pt idx="36">
                  <c:v>0.92230000000000001</c:v>
                </c:pt>
                <c:pt idx="37">
                  <c:v>0.96730000000000005</c:v>
                </c:pt>
                <c:pt idx="38">
                  <c:v>1.01</c:v>
                </c:pt>
                <c:pt idx="39">
                  <c:v>1.052</c:v>
                </c:pt>
                <c:pt idx="40">
                  <c:v>1.091</c:v>
                </c:pt>
                <c:pt idx="41">
                  <c:v>1.167</c:v>
                </c:pt>
                <c:pt idx="42">
                  <c:v>1.2370000000000001</c:v>
                </c:pt>
                <c:pt idx="43">
                  <c:v>1.304</c:v>
                </c:pt>
                <c:pt idx="44">
                  <c:v>1.3680000000000001</c:v>
                </c:pt>
                <c:pt idx="45">
                  <c:v>1.429</c:v>
                </c:pt>
                <c:pt idx="46">
                  <c:v>1.4870000000000001</c:v>
                </c:pt>
                <c:pt idx="47">
                  <c:v>1.5429999999999999</c:v>
                </c:pt>
                <c:pt idx="48">
                  <c:v>1.597</c:v>
                </c:pt>
                <c:pt idx="49">
                  <c:v>1.65</c:v>
                </c:pt>
                <c:pt idx="50">
                  <c:v>1.7010000000000001</c:v>
                </c:pt>
                <c:pt idx="51">
                  <c:v>1.75</c:v>
                </c:pt>
                <c:pt idx="52">
                  <c:v>1.845</c:v>
                </c:pt>
                <c:pt idx="53">
                  <c:v>1.956</c:v>
                </c:pt>
                <c:pt idx="54">
                  <c:v>2.0619999999999998</c:v>
                </c:pt>
                <c:pt idx="55">
                  <c:v>2.1629999999999998</c:v>
                </c:pt>
                <c:pt idx="56">
                  <c:v>2.2589999999999999</c:v>
                </c:pt>
                <c:pt idx="57">
                  <c:v>2.351</c:v>
                </c:pt>
                <c:pt idx="58">
                  <c:v>2.44</c:v>
                </c:pt>
                <c:pt idx="59">
                  <c:v>2.6040000000000001</c:v>
                </c:pt>
                <c:pt idx="60">
                  <c:v>2.786</c:v>
                </c:pt>
                <c:pt idx="61">
                  <c:v>3.0070000000000001</c:v>
                </c:pt>
                <c:pt idx="62">
                  <c:v>3.1240000000000001</c:v>
                </c:pt>
                <c:pt idx="63">
                  <c:v>3.1960000000000002</c:v>
                </c:pt>
                <c:pt idx="64">
                  <c:v>3.2519999999999998</c:v>
                </c:pt>
                <c:pt idx="65">
                  <c:v>3.306</c:v>
                </c:pt>
                <c:pt idx="66">
                  <c:v>3.3660000000000001</c:v>
                </c:pt>
                <c:pt idx="67">
                  <c:v>3.5139999999999998</c:v>
                </c:pt>
                <c:pt idx="68">
                  <c:v>3.6970000000000001</c:v>
                </c:pt>
                <c:pt idx="69">
                  <c:v>3.907</c:v>
                </c:pt>
                <c:pt idx="70">
                  <c:v>4.1349999999999998</c:v>
                </c:pt>
                <c:pt idx="71">
                  <c:v>4.3730000000000002</c:v>
                </c:pt>
                <c:pt idx="72">
                  <c:v>4.6130000000000004</c:v>
                </c:pt>
                <c:pt idx="73">
                  <c:v>4.851</c:v>
                </c:pt>
                <c:pt idx="74">
                  <c:v>5.0839999999999996</c:v>
                </c:pt>
                <c:pt idx="75">
                  <c:v>5.3079999999999998</c:v>
                </c:pt>
                <c:pt idx="76">
                  <c:v>5.5220000000000002</c:v>
                </c:pt>
                <c:pt idx="77">
                  <c:v>5.726</c:v>
                </c:pt>
                <c:pt idx="78">
                  <c:v>6.0990000000000002</c:v>
                </c:pt>
                <c:pt idx="79">
                  <c:v>6.5039999999999996</c:v>
                </c:pt>
                <c:pt idx="80">
                  <c:v>6.8449999999999998</c:v>
                </c:pt>
                <c:pt idx="81">
                  <c:v>7.133</c:v>
                </c:pt>
                <c:pt idx="82">
                  <c:v>7.375</c:v>
                </c:pt>
                <c:pt idx="83">
                  <c:v>7.5810000000000004</c:v>
                </c:pt>
                <c:pt idx="84">
                  <c:v>7.7569999999999997</c:v>
                </c:pt>
                <c:pt idx="85">
                  <c:v>7.9109999999999996</c:v>
                </c:pt>
                <c:pt idx="86">
                  <c:v>8.048</c:v>
                </c:pt>
                <c:pt idx="87">
                  <c:v>8.2840000000000007</c:v>
                </c:pt>
                <c:pt idx="88">
                  <c:v>8.4930000000000003</c:v>
                </c:pt>
                <c:pt idx="89">
                  <c:v>8.6910000000000007</c:v>
                </c:pt>
                <c:pt idx="90">
                  <c:v>8.89</c:v>
                </c:pt>
                <c:pt idx="91">
                  <c:v>9.0969999999999995</c:v>
                </c:pt>
                <c:pt idx="92">
                  <c:v>9.3170000000000002</c:v>
                </c:pt>
                <c:pt idx="93">
                  <c:v>9.8019999999999996</c:v>
                </c:pt>
                <c:pt idx="94">
                  <c:v>10.36</c:v>
                </c:pt>
                <c:pt idx="95">
                  <c:v>10.98</c:v>
                </c:pt>
                <c:pt idx="96">
                  <c:v>11.66</c:v>
                </c:pt>
                <c:pt idx="97">
                  <c:v>12.41</c:v>
                </c:pt>
                <c:pt idx="98">
                  <c:v>13.2</c:v>
                </c:pt>
                <c:pt idx="99">
                  <c:v>14.04</c:v>
                </c:pt>
                <c:pt idx="100">
                  <c:v>14.93</c:v>
                </c:pt>
                <c:pt idx="101">
                  <c:v>15.84</c:v>
                </c:pt>
                <c:pt idx="102">
                  <c:v>16.79</c:v>
                </c:pt>
                <c:pt idx="103">
                  <c:v>17.760000000000002</c:v>
                </c:pt>
                <c:pt idx="104">
                  <c:v>19.760000000000002</c:v>
                </c:pt>
                <c:pt idx="105">
                  <c:v>22.32</c:v>
                </c:pt>
                <c:pt idx="106">
                  <c:v>24.91</c:v>
                </c:pt>
                <c:pt idx="107">
                  <c:v>27.49</c:v>
                </c:pt>
                <c:pt idx="108">
                  <c:v>30.02</c:v>
                </c:pt>
                <c:pt idx="109">
                  <c:v>32.479999999999997</c:v>
                </c:pt>
                <c:pt idx="110">
                  <c:v>34.840000000000003</c:v>
                </c:pt>
                <c:pt idx="111">
                  <c:v>37.11</c:v>
                </c:pt>
                <c:pt idx="112">
                  <c:v>39.28</c:v>
                </c:pt>
                <c:pt idx="113">
                  <c:v>43.28</c:v>
                </c:pt>
                <c:pt idx="114">
                  <c:v>46.88</c:v>
                </c:pt>
                <c:pt idx="115">
                  <c:v>50.11</c:v>
                </c:pt>
                <c:pt idx="116">
                  <c:v>53.01</c:v>
                </c:pt>
                <c:pt idx="117">
                  <c:v>55.63</c:v>
                </c:pt>
                <c:pt idx="118">
                  <c:v>58.02</c:v>
                </c:pt>
                <c:pt idx="119">
                  <c:v>62.23</c:v>
                </c:pt>
                <c:pt idx="120">
                  <c:v>65.84</c:v>
                </c:pt>
                <c:pt idx="121">
                  <c:v>69</c:v>
                </c:pt>
                <c:pt idx="122">
                  <c:v>71.790000000000006</c:v>
                </c:pt>
                <c:pt idx="123">
                  <c:v>74.28</c:v>
                </c:pt>
                <c:pt idx="124">
                  <c:v>76.510000000000005</c:v>
                </c:pt>
                <c:pt idx="125">
                  <c:v>78.52</c:v>
                </c:pt>
                <c:pt idx="126">
                  <c:v>80.319999999999993</c:v>
                </c:pt>
                <c:pt idx="127">
                  <c:v>81.94</c:v>
                </c:pt>
                <c:pt idx="128">
                  <c:v>83.4</c:v>
                </c:pt>
                <c:pt idx="129">
                  <c:v>84.72</c:v>
                </c:pt>
                <c:pt idx="130">
                  <c:v>86.99</c:v>
                </c:pt>
                <c:pt idx="131">
                  <c:v>89.24</c:v>
                </c:pt>
                <c:pt idx="132">
                  <c:v>90.98</c:v>
                </c:pt>
                <c:pt idx="133">
                  <c:v>92.32</c:v>
                </c:pt>
                <c:pt idx="134">
                  <c:v>93.36</c:v>
                </c:pt>
                <c:pt idx="135">
                  <c:v>94.15</c:v>
                </c:pt>
                <c:pt idx="136">
                  <c:v>94.74</c:v>
                </c:pt>
                <c:pt idx="137">
                  <c:v>95.63</c:v>
                </c:pt>
                <c:pt idx="138">
                  <c:v>96.46</c:v>
                </c:pt>
                <c:pt idx="139">
                  <c:v>96.98</c:v>
                </c:pt>
                <c:pt idx="140">
                  <c:v>97.59</c:v>
                </c:pt>
                <c:pt idx="141">
                  <c:v>97.98</c:v>
                </c:pt>
                <c:pt idx="142">
                  <c:v>98.21</c:v>
                </c:pt>
                <c:pt idx="143">
                  <c:v>98.32</c:v>
                </c:pt>
                <c:pt idx="144">
                  <c:v>98.32</c:v>
                </c:pt>
                <c:pt idx="145">
                  <c:v>98.08</c:v>
                </c:pt>
                <c:pt idx="146">
                  <c:v>97.59</c:v>
                </c:pt>
                <c:pt idx="147">
                  <c:v>96.92</c:v>
                </c:pt>
                <c:pt idx="148">
                  <c:v>96.11</c:v>
                </c:pt>
                <c:pt idx="149">
                  <c:v>95.19</c:v>
                </c:pt>
                <c:pt idx="150">
                  <c:v>94.2</c:v>
                </c:pt>
                <c:pt idx="151">
                  <c:v>93.15</c:v>
                </c:pt>
                <c:pt idx="152">
                  <c:v>92.06</c:v>
                </c:pt>
                <c:pt idx="153">
                  <c:v>90.94</c:v>
                </c:pt>
                <c:pt idx="154">
                  <c:v>89.8</c:v>
                </c:pt>
                <c:pt idx="155">
                  <c:v>88.65</c:v>
                </c:pt>
                <c:pt idx="156">
                  <c:v>86.37</c:v>
                </c:pt>
                <c:pt idx="157">
                  <c:v>83.59</c:v>
                </c:pt>
                <c:pt idx="158">
                  <c:v>80.930000000000007</c:v>
                </c:pt>
                <c:pt idx="159">
                  <c:v>78.430000000000007</c:v>
                </c:pt>
                <c:pt idx="160">
                  <c:v>76.099999999999994</c:v>
                </c:pt>
                <c:pt idx="161">
                  <c:v>73.94</c:v>
                </c:pt>
                <c:pt idx="162">
                  <c:v>71.959999999999994</c:v>
                </c:pt>
                <c:pt idx="163">
                  <c:v>70.14</c:v>
                </c:pt>
                <c:pt idx="164">
                  <c:v>68.48</c:v>
                </c:pt>
                <c:pt idx="165">
                  <c:v>65.58</c:v>
                </c:pt>
                <c:pt idx="166">
                  <c:v>63.16</c:v>
                </c:pt>
                <c:pt idx="167">
                  <c:v>60.97</c:v>
                </c:pt>
                <c:pt idx="168">
                  <c:v>58.22</c:v>
                </c:pt>
                <c:pt idx="169">
                  <c:v>55.73</c:v>
                </c:pt>
                <c:pt idx="170">
                  <c:v>53.48</c:v>
                </c:pt>
                <c:pt idx="171">
                  <c:v>49.54</c:v>
                </c:pt>
                <c:pt idx="172">
                  <c:v>46.23</c:v>
                </c:pt>
                <c:pt idx="173">
                  <c:v>43.39</c:v>
                </c:pt>
                <c:pt idx="174">
                  <c:v>40.94</c:v>
                </c:pt>
                <c:pt idx="175">
                  <c:v>38.799999999999997</c:v>
                </c:pt>
                <c:pt idx="176">
                  <c:v>36.92</c:v>
                </c:pt>
                <c:pt idx="177">
                  <c:v>35.25</c:v>
                </c:pt>
                <c:pt idx="178">
                  <c:v>33.75</c:v>
                </c:pt>
                <c:pt idx="179">
                  <c:v>32.409999999999997</c:v>
                </c:pt>
                <c:pt idx="180">
                  <c:v>31.2</c:v>
                </c:pt>
                <c:pt idx="181">
                  <c:v>30.09</c:v>
                </c:pt>
                <c:pt idx="182">
                  <c:v>28.16</c:v>
                </c:pt>
                <c:pt idx="183">
                  <c:v>26.16</c:v>
                </c:pt>
                <c:pt idx="184">
                  <c:v>24.51</c:v>
                </c:pt>
                <c:pt idx="185">
                  <c:v>23.12</c:v>
                </c:pt>
                <c:pt idx="186">
                  <c:v>21.93</c:v>
                </c:pt>
                <c:pt idx="187">
                  <c:v>20.91</c:v>
                </c:pt>
                <c:pt idx="188">
                  <c:v>20.02</c:v>
                </c:pt>
                <c:pt idx="189">
                  <c:v>19.23</c:v>
                </c:pt>
                <c:pt idx="190">
                  <c:v>18.54</c:v>
                </c:pt>
                <c:pt idx="191">
                  <c:v>17.36</c:v>
                </c:pt>
                <c:pt idx="192">
                  <c:v>16.399999999999999</c:v>
                </c:pt>
                <c:pt idx="193">
                  <c:v>15.6</c:v>
                </c:pt>
                <c:pt idx="194">
                  <c:v>14.93</c:v>
                </c:pt>
                <c:pt idx="195">
                  <c:v>14.36</c:v>
                </c:pt>
                <c:pt idx="196">
                  <c:v>13.87</c:v>
                </c:pt>
                <c:pt idx="197">
                  <c:v>13.07</c:v>
                </c:pt>
                <c:pt idx="198">
                  <c:v>12.46</c:v>
                </c:pt>
                <c:pt idx="199">
                  <c:v>11.97</c:v>
                </c:pt>
                <c:pt idx="200">
                  <c:v>11.58</c:v>
                </c:pt>
                <c:pt idx="201">
                  <c:v>11.25</c:v>
                </c:pt>
                <c:pt idx="202">
                  <c:v>10.99</c:v>
                </c:pt>
                <c:pt idx="203">
                  <c:v>10.76</c:v>
                </c:pt>
                <c:pt idx="204">
                  <c:v>10.58</c:v>
                </c:pt>
                <c:pt idx="205">
                  <c:v>10.42</c:v>
                </c:pt>
                <c:pt idx="206">
                  <c:v>10.28</c:v>
                </c:pt>
                <c:pt idx="207">
                  <c:v>10.16</c:v>
                </c:pt>
                <c:pt idx="208">
                  <c:v>10.15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0415-47EC-B12B-BA0D5C2ACBC2}"/>
            </c:ext>
          </c:extLst>
        </c:ser>
        <c:ser>
          <c:idx val="1"/>
          <c:order val="1"/>
          <c:tx>
            <c:v>dE/dxNucl</c:v>
          </c:tx>
          <c:spPr>
            <a:ln>
              <a:solidFill>
                <a:srgbClr val="0000FF"/>
              </a:solidFill>
            </a:ln>
          </c:spPr>
          <c:marker>
            <c:symbol val="none"/>
          </c:marker>
          <c:xVal>
            <c:numRef>
              <c:f>srim181Ta_Air!$D$20:$D$228</c:f>
              <c:numCache>
                <c:formatCode>0.00000</c:formatCode>
                <c:ptCount val="209"/>
                <c:pt idx="0">
                  <c:v>1.1049723756906078E-5</c:v>
                </c:pt>
                <c:pt idx="1">
                  <c:v>1.2430939226519336E-5</c:v>
                </c:pt>
                <c:pt idx="2">
                  <c:v>1.3812154696132597E-5</c:v>
                </c:pt>
                <c:pt idx="3">
                  <c:v>1.5193370165745856E-5</c:v>
                </c:pt>
                <c:pt idx="4">
                  <c:v>1.6574585635359117E-5</c:v>
                </c:pt>
                <c:pt idx="5">
                  <c:v>1.7955801104972374E-5</c:v>
                </c:pt>
                <c:pt idx="6">
                  <c:v>1.9337016574585635E-5</c:v>
                </c:pt>
                <c:pt idx="7">
                  <c:v>2.0718232044198896E-5</c:v>
                </c:pt>
                <c:pt idx="8">
                  <c:v>2.2099447513812157E-5</c:v>
                </c:pt>
                <c:pt idx="9">
                  <c:v>2.4861878453038672E-5</c:v>
                </c:pt>
                <c:pt idx="10">
                  <c:v>2.7624309392265193E-5</c:v>
                </c:pt>
                <c:pt idx="11">
                  <c:v>3.0386740331491712E-5</c:v>
                </c:pt>
                <c:pt idx="12">
                  <c:v>3.3149171270718233E-5</c:v>
                </c:pt>
                <c:pt idx="13">
                  <c:v>3.5911602209944748E-5</c:v>
                </c:pt>
                <c:pt idx="14">
                  <c:v>3.867403314917127E-5</c:v>
                </c:pt>
                <c:pt idx="15">
                  <c:v>4.4198895027624314E-5</c:v>
                </c:pt>
                <c:pt idx="16">
                  <c:v>4.9723756906077343E-5</c:v>
                </c:pt>
                <c:pt idx="17">
                  <c:v>5.5248618784530387E-5</c:v>
                </c:pt>
                <c:pt idx="18">
                  <c:v>6.0773480662983424E-5</c:v>
                </c:pt>
                <c:pt idx="19">
                  <c:v>6.6298342541436467E-5</c:v>
                </c:pt>
                <c:pt idx="20">
                  <c:v>7.1823204419889497E-5</c:v>
                </c:pt>
                <c:pt idx="21">
                  <c:v>7.734806629834254E-5</c:v>
                </c:pt>
                <c:pt idx="22">
                  <c:v>8.2872928176795584E-5</c:v>
                </c:pt>
                <c:pt idx="23">
                  <c:v>8.8397790055248627E-5</c:v>
                </c:pt>
                <c:pt idx="24">
                  <c:v>9.3922651933701671E-5</c:v>
                </c:pt>
                <c:pt idx="25">
                  <c:v>9.9447513812154687E-5</c:v>
                </c:pt>
                <c:pt idx="26">
                  <c:v>1.1049723756906077E-4</c:v>
                </c:pt>
                <c:pt idx="27">
                  <c:v>1.2430939226519336E-4</c:v>
                </c:pt>
                <c:pt idx="28">
                  <c:v>1.3812154696132598E-4</c:v>
                </c:pt>
                <c:pt idx="29">
                  <c:v>1.5193370165745857E-4</c:v>
                </c:pt>
                <c:pt idx="30">
                  <c:v>1.6574585635359117E-4</c:v>
                </c:pt>
                <c:pt idx="31">
                  <c:v>1.7955801104972376E-4</c:v>
                </c:pt>
                <c:pt idx="32">
                  <c:v>1.9337016574585638E-4</c:v>
                </c:pt>
                <c:pt idx="33">
                  <c:v>2.0718232044198895E-4</c:v>
                </c:pt>
                <c:pt idx="34">
                  <c:v>2.2099447513812155E-4</c:v>
                </c:pt>
                <c:pt idx="35">
                  <c:v>2.4861878453038671E-4</c:v>
                </c:pt>
                <c:pt idx="36">
                  <c:v>2.7624309392265195E-4</c:v>
                </c:pt>
                <c:pt idx="37">
                  <c:v>3.0386740331491714E-4</c:v>
                </c:pt>
                <c:pt idx="38">
                  <c:v>3.3149171270718233E-4</c:v>
                </c:pt>
                <c:pt idx="39">
                  <c:v>3.5911602209944752E-4</c:v>
                </c:pt>
                <c:pt idx="40">
                  <c:v>3.8674033149171277E-4</c:v>
                </c:pt>
                <c:pt idx="41">
                  <c:v>4.419889502762431E-4</c:v>
                </c:pt>
                <c:pt idx="42">
                  <c:v>4.9723756906077342E-4</c:v>
                </c:pt>
                <c:pt idx="43">
                  <c:v>5.5248618784530391E-4</c:v>
                </c:pt>
                <c:pt idx="44">
                  <c:v>6.0773480662983429E-4</c:v>
                </c:pt>
                <c:pt idx="45">
                  <c:v>6.6298342541436467E-4</c:v>
                </c:pt>
                <c:pt idx="46">
                  <c:v>7.1823204419889505E-4</c:v>
                </c:pt>
                <c:pt idx="47">
                  <c:v>7.7348066298342554E-4</c:v>
                </c:pt>
                <c:pt idx="48">
                  <c:v>8.2872928176795581E-4</c:v>
                </c:pt>
                <c:pt idx="49">
                  <c:v>8.8397790055248619E-4</c:v>
                </c:pt>
                <c:pt idx="50">
                  <c:v>9.3922651933701668E-4</c:v>
                </c:pt>
                <c:pt idx="51">
                  <c:v>9.9447513812154684E-4</c:v>
                </c:pt>
                <c:pt idx="52">
                  <c:v>1.1049723756906078E-3</c:v>
                </c:pt>
                <c:pt idx="53">
                  <c:v>1.2430939226519338E-3</c:v>
                </c:pt>
                <c:pt idx="54">
                  <c:v>1.3812154696132596E-3</c:v>
                </c:pt>
                <c:pt idx="55">
                  <c:v>1.5193370165745858E-3</c:v>
                </c:pt>
                <c:pt idx="56">
                  <c:v>1.6574585635359116E-3</c:v>
                </c:pt>
                <c:pt idx="57">
                  <c:v>1.7955801104972376E-3</c:v>
                </c:pt>
                <c:pt idx="58">
                  <c:v>1.9337016574585634E-3</c:v>
                </c:pt>
                <c:pt idx="59">
                  <c:v>2.0718232044198894E-3</c:v>
                </c:pt>
                <c:pt idx="60">
                  <c:v>2.2099447513812156E-3</c:v>
                </c:pt>
                <c:pt idx="61">
                  <c:v>2.4861878453038676E-3</c:v>
                </c:pt>
                <c:pt idx="62">
                  <c:v>2.7624309392265192E-3</c:v>
                </c:pt>
                <c:pt idx="63">
                  <c:v>3.0386740331491717E-3</c:v>
                </c:pt>
                <c:pt idx="64">
                  <c:v>3.3149171270718232E-3</c:v>
                </c:pt>
                <c:pt idx="65">
                  <c:v>3.5911602209944752E-3</c:v>
                </c:pt>
                <c:pt idx="66">
                  <c:v>3.8674033149171268E-3</c:v>
                </c:pt>
                <c:pt idx="67">
                  <c:v>4.4198895027624313E-3</c:v>
                </c:pt>
                <c:pt idx="68">
                  <c:v>4.9723756906077353E-3</c:v>
                </c:pt>
                <c:pt idx="69" formatCode="0.000">
                  <c:v>5.5248618784530384E-3</c:v>
                </c:pt>
                <c:pt idx="70" formatCode="0.000">
                  <c:v>6.0773480662983433E-3</c:v>
                </c:pt>
                <c:pt idx="71" formatCode="0.000">
                  <c:v>6.6298342541436465E-3</c:v>
                </c:pt>
                <c:pt idx="72" formatCode="0.000">
                  <c:v>7.1823204419889505E-3</c:v>
                </c:pt>
                <c:pt idx="73" formatCode="0.000">
                  <c:v>7.7348066298342536E-3</c:v>
                </c:pt>
                <c:pt idx="74" formatCode="0.000">
                  <c:v>8.2872928176795577E-3</c:v>
                </c:pt>
                <c:pt idx="75" formatCode="0.000">
                  <c:v>8.8397790055248626E-3</c:v>
                </c:pt>
                <c:pt idx="76" formatCode="0.000">
                  <c:v>9.3922651933701657E-3</c:v>
                </c:pt>
                <c:pt idx="77" formatCode="0.000">
                  <c:v>9.9447513812154706E-3</c:v>
                </c:pt>
                <c:pt idx="78" formatCode="0.000">
                  <c:v>1.1049723756906077E-2</c:v>
                </c:pt>
                <c:pt idx="79" formatCode="0.000">
                  <c:v>1.2430939226519336E-2</c:v>
                </c:pt>
                <c:pt idx="80" formatCode="0.000">
                  <c:v>1.3812154696132596E-2</c:v>
                </c:pt>
                <c:pt idx="81" formatCode="0.000">
                  <c:v>1.5193370165745856E-2</c:v>
                </c:pt>
                <c:pt idx="82" formatCode="0.000">
                  <c:v>1.6574585635359115E-2</c:v>
                </c:pt>
                <c:pt idx="83" formatCode="0.000">
                  <c:v>1.7955801104972375E-2</c:v>
                </c:pt>
                <c:pt idx="84" formatCode="0.000">
                  <c:v>1.9337016574585635E-2</c:v>
                </c:pt>
                <c:pt idx="85" formatCode="0.000">
                  <c:v>2.0718232044198894E-2</c:v>
                </c:pt>
                <c:pt idx="86" formatCode="0.000">
                  <c:v>2.2099447513812154E-2</c:v>
                </c:pt>
                <c:pt idx="87" formatCode="0.000">
                  <c:v>2.4861878453038673E-2</c:v>
                </c:pt>
                <c:pt idx="88" formatCode="0.000">
                  <c:v>2.7624309392265192E-2</c:v>
                </c:pt>
                <c:pt idx="89" formatCode="0.000">
                  <c:v>3.0386740331491711E-2</c:v>
                </c:pt>
                <c:pt idx="90" formatCode="0.000">
                  <c:v>3.3149171270718231E-2</c:v>
                </c:pt>
                <c:pt idx="91" formatCode="0.000">
                  <c:v>3.591160220994475E-2</c:v>
                </c:pt>
                <c:pt idx="92" formatCode="0.000">
                  <c:v>3.8674033149171269E-2</c:v>
                </c:pt>
                <c:pt idx="93" formatCode="0.000">
                  <c:v>4.4198895027624308E-2</c:v>
                </c:pt>
                <c:pt idx="94" formatCode="0.000">
                  <c:v>4.9723756906077346E-2</c:v>
                </c:pt>
                <c:pt idx="95" formatCode="0.000">
                  <c:v>5.5248618784530384E-2</c:v>
                </c:pt>
                <c:pt idx="96" formatCode="0.000">
                  <c:v>6.0773480662983423E-2</c:v>
                </c:pt>
                <c:pt idx="97" formatCode="0.000">
                  <c:v>6.6298342541436461E-2</c:v>
                </c:pt>
                <c:pt idx="98" formatCode="0.000">
                  <c:v>7.18232044198895E-2</c:v>
                </c:pt>
                <c:pt idx="99" formatCode="0.000">
                  <c:v>7.7348066298342538E-2</c:v>
                </c:pt>
                <c:pt idx="100" formatCode="0.000">
                  <c:v>8.2872928176795577E-2</c:v>
                </c:pt>
                <c:pt idx="101" formatCode="0.000">
                  <c:v>8.8397790055248615E-2</c:v>
                </c:pt>
                <c:pt idx="102" formatCode="0.000">
                  <c:v>9.3922651933701654E-2</c:v>
                </c:pt>
                <c:pt idx="103" formatCode="0.000">
                  <c:v>9.9447513812154692E-2</c:v>
                </c:pt>
                <c:pt idx="104" formatCode="0.000">
                  <c:v>0.11049723756906077</c:v>
                </c:pt>
                <c:pt idx="105" formatCode="0.000">
                  <c:v>0.12430939226519337</c:v>
                </c:pt>
                <c:pt idx="106" formatCode="0.000">
                  <c:v>0.13812154696132597</c:v>
                </c:pt>
                <c:pt idx="107" formatCode="0.000">
                  <c:v>0.15193370165745856</c:v>
                </c:pt>
                <c:pt idx="108" formatCode="0.000">
                  <c:v>0.16574585635359115</c:v>
                </c:pt>
                <c:pt idx="109" formatCode="0.000">
                  <c:v>0.17955801104972377</c:v>
                </c:pt>
                <c:pt idx="110" formatCode="0.000">
                  <c:v>0.19337016574585636</c:v>
                </c:pt>
                <c:pt idx="111" formatCode="0.000">
                  <c:v>0.20718232044198895</c:v>
                </c:pt>
                <c:pt idx="112" formatCode="0.000">
                  <c:v>0.22099447513812154</c:v>
                </c:pt>
                <c:pt idx="113" formatCode="0.000">
                  <c:v>0.24861878453038674</c:v>
                </c:pt>
                <c:pt idx="114" formatCode="0.000">
                  <c:v>0.27624309392265195</c:v>
                </c:pt>
                <c:pt idx="115" formatCode="0.000">
                  <c:v>0.30386740331491713</c:v>
                </c:pt>
                <c:pt idx="116" formatCode="0.000">
                  <c:v>0.33149171270718231</c:v>
                </c:pt>
                <c:pt idx="117" formatCode="0.000">
                  <c:v>0.35911602209944754</c:v>
                </c:pt>
                <c:pt idx="118" formatCode="0.000">
                  <c:v>0.38674033149171272</c:v>
                </c:pt>
                <c:pt idx="119" formatCode="0.000">
                  <c:v>0.44198895027624308</c:v>
                </c:pt>
                <c:pt idx="120" formatCode="0.000">
                  <c:v>0.49723756906077349</c:v>
                </c:pt>
                <c:pt idx="121" formatCode="0.000">
                  <c:v>0.5524861878453039</c:v>
                </c:pt>
                <c:pt idx="122" formatCode="0.000">
                  <c:v>0.60773480662983426</c:v>
                </c:pt>
                <c:pt idx="123" formatCode="0.000">
                  <c:v>0.66298342541436461</c:v>
                </c:pt>
                <c:pt idx="124" formatCode="0.000">
                  <c:v>0.71823204419889508</c:v>
                </c:pt>
                <c:pt idx="125" formatCode="0.000">
                  <c:v>0.77348066298342544</c:v>
                </c:pt>
                <c:pt idx="126" formatCode="0.000">
                  <c:v>0.82872928176795579</c:v>
                </c:pt>
                <c:pt idx="127" formatCode="0.000">
                  <c:v>0.88397790055248615</c:v>
                </c:pt>
                <c:pt idx="128" formatCode="0.000">
                  <c:v>0.93922651933701662</c:v>
                </c:pt>
                <c:pt idx="129" formatCode="0.000">
                  <c:v>0.99447513812154698</c:v>
                </c:pt>
                <c:pt idx="130" formatCode="0.000">
                  <c:v>1.1049723756906078</c:v>
                </c:pt>
                <c:pt idx="131" formatCode="0.000">
                  <c:v>1.2430939226519337</c:v>
                </c:pt>
                <c:pt idx="132" formatCode="0.000">
                  <c:v>1.3812154696132597</c:v>
                </c:pt>
                <c:pt idx="133" formatCode="0.000">
                  <c:v>1.5193370165745856</c:v>
                </c:pt>
                <c:pt idx="134" formatCode="0.000">
                  <c:v>1.6574585635359116</c:v>
                </c:pt>
                <c:pt idx="135" formatCode="0.000">
                  <c:v>1.7955801104972375</c:v>
                </c:pt>
                <c:pt idx="136" formatCode="0.000">
                  <c:v>1.9337016574585635</c:v>
                </c:pt>
                <c:pt idx="137" formatCode="0.000">
                  <c:v>2.0718232044198897</c:v>
                </c:pt>
                <c:pt idx="138" formatCode="0.000">
                  <c:v>2.2099447513812156</c:v>
                </c:pt>
                <c:pt idx="139" formatCode="0.000">
                  <c:v>2.4861878453038675</c:v>
                </c:pt>
                <c:pt idx="140" formatCode="0.000">
                  <c:v>2.7624309392265194</c:v>
                </c:pt>
                <c:pt idx="141" formatCode="0.000">
                  <c:v>3.0386740331491713</c:v>
                </c:pt>
                <c:pt idx="142" formatCode="0.000">
                  <c:v>3.3149171270718232</c:v>
                </c:pt>
                <c:pt idx="143" formatCode="0.000">
                  <c:v>3.5911602209944751</c:v>
                </c:pt>
                <c:pt idx="144" formatCode="0.000">
                  <c:v>3.867403314917127</c:v>
                </c:pt>
                <c:pt idx="145" formatCode="0.000">
                  <c:v>4.4198895027624312</c:v>
                </c:pt>
                <c:pt idx="146" formatCode="0.000">
                  <c:v>4.972375690607735</c:v>
                </c:pt>
                <c:pt idx="147" formatCode="0.000">
                  <c:v>5.5248618784530388</c:v>
                </c:pt>
                <c:pt idx="148" formatCode="0.000">
                  <c:v>6.0773480662983426</c:v>
                </c:pt>
                <c:pt idx="149" formatCode="0.000">
                  <c:v>6.6298342541436464</c:v>
                </c:pt>
                <c:pt idx="150" formatCode="0.000">
                  <c:v>7.1823204419889501</c:v>
                </c:pt>
                <c:pt idx="151" formatCode="0.000">
                  <c:v>7.7348066298342539</c:v>
                </c:pt>
                <c:pt idx="152" formatCode="0.000">
                  <c:v>8.2872928176795586</c:v>
                </c:pt>
                <c:pt idx="153" formatCode="0.000">
                  <c:v>8.8397790055248624</c:v>
                </c:pt>
                <c:pt idx="154" formatCode="0.000">
                  <c:v>9.3922651933701662</c:v>
                </c:pt>
                <c:pt idx="155" formatCode="0.000">
                  <c:v>9.94475138121547</c:v>
                </c:pt>
                <c:pt idx="156" formatCode="0.000">
                  <c:v>11.049723756906078</c:v>
                </c:pt>
                <c:pt idx="157" formatCode="0.000">
                  <c:v>12.430939226519337</c:v>
                </c:pt>
                <c:pt idx="158" formatCode="0.000">
                  <c:v>13.812154696132596</c:v>
                </c:pt>
                <c:pt idx="159" formatCode="0.000">
                  <c:v>15.193370165745856</c:v>
                </c:pt>
                <c:pt idx="160" formatCode="0.000">
                  <c:v>16.574585635359117</c:v>
                </c:pt>
                <c:pt idx="161" formatCode="0.000">
                  <c:v>17.955801104972377</c:v>
                </c:pt>
                <c:pt idx="162" formatCode="0.000">
                  <c:v>19.337016574585636</c:v>
                </c:pt>
                <c:pt idx="163" formatCode="0.000">
                  <c:v>20.718232044198896</c:v>
                </c:pt>
                <c:pt idx="164" formatCode="0.000">
                  <c:v>22.099447513812155</c:v>
                </c:pt>
                <c:pt idx="165" formatCode="0.000">
                  <c:v>24.861878453038674</c:v>
                </c:pt>
                <c:pt idx="166" formatCode="0.000">
                  <c:v>27.624309392265193</c:v>
                </c:pt>
                <c:pt idx="167" formatCode="0.000">
                  <c:v>30.386740331491712</c:v>
                </c:pt>
                <c:pt idx="168" formatCode="0.000">
                  <c:v>33.149171270718234</c:v>
                </c:pt>
                <c:pt idx="169" formatCode="0.000">
                  <c:v>35.911602209944753</c:v>
                </c:pt>
                <c:pt idx="170" formatCode="0.000">
                  <c:v>38.674033149171272</c:v>
                </c:pt>
                <c:pt idx="171" formatCode="0.000">
                  <c:v>44.19889502762431</c:v>
                </c:pt>
                <c:pt idx="172" formatCode="0.000">
                  <c:v>49.723756906077348</c:v>
                </c:pt>
                <c:pt idx="173" formatCode="0.000">
                  <c:v>55.248618784530386</c:v>
                </c:pt>
                <c:pt idx="174" formatCode="0.000">
                  <c:v>60.773480662983424</c:v>
                </c:pt>
                <c:pt idx="175" formatCode="0.000">
                  <c:v>66.298342541436469</c:v>
                </c:pt>
                <c:pt idx="176" formatCode="0.000">
                  <c:v>71.823204419889507</c:v>
                </c:pt>
                <c:pt idx="177" formatCode="0.000">
                  <c:v>77.348066298342545</c:v>
                </c:pt>
                <c:pt idx="178" formatCode="0.000">
                  <c:v>82.872928176795583</c:v>
                </c:pt>
                <c:pt idx="179" formatCode="0.000">
                  <c:v>88.39779005524862</c:v>
                </c:pt>
                <c:pt idx="180" formatCode="0.000">
                  <c:v>93.922651933701658</c:v>
                </c:pt>
                <c:pt idx="181" formatCode="0.000">
                  <c:v>99.447513812154696</c:v>
                </c:pt>
                <c:pt idx="182" formatCode="0.000">
                  <c:v>110.49723756906077</c:v>
                </c:pt>
                <c:pt idx="183" formatCode="0.000">
                  <c:v>124.30939226519337</c:v>
                </c:pt>
                <c:pt idx="184" formatCode="0.000">
                  <c:v>138.12154696132598</c:v>
                </c:pt>
                <c:pt idx="185" formatCode="0.000">
                  <c:v>151.93370165745856</c:v>
                </c:pt>
                <c:pt idx="186" formatCode="0.000">
                  <c:v>165.74585635359117</c:v>
                </c:pt>
                <c:pt idx="187" formatCode="0.000">
                  <c:v>179.55801104972375</c:v>
                </c:pt>
                <c:pt idx="188" formatCode="0.000">
                  <c:v>193.37016574585635</c:v>
                </c:pt>
                <c:pt idx="189" formatCode="0.000">
                  <c:v>207.18232044198896</c:v>
                </c:pt>
                <c:pt idx="190" formatCode="0.000">
                  <c:v>220.99447513812154</c:v>
                </c:pt>
                <c:pt idx="191" formatCode="0.000">
                  <c:v>248.61878453038673</c:v>
                </c:pt>
                <c:pt idx="192" formatCode="0.000">
                  <c:v>276.24309392265195</c:v>
                </c:pt>
                <c:pt idx="193" formatCode="0.000">
                  <c:v>303.86740331491711</c:v>
                </c:pt>
                <c:pt idx="194" formatCode="0.000">
                  <c:v>331.49171270718233</c:v>
                </c:pt>
                <c:pt idx="195" formatCode="0.000">
                  <c:v>359.11602209944749</c:v>
                </c:pt>
                <c:pt idx="196" formatCode="0.000">
                  <c:v>386.74033149171271</c:v>
                </c:pt>
                <c:pt idx="197" formatCode="0.000">
                  <c:v>441.98895027624309</c:v>
                </c:pt>
                <c:pt idx="198" formatCode="0.000">
                  <c:v>497.23756906077347</c:v>
                </c:pt>
                <c:pt idx="199" formatCode="0.000">
                  <c:v>552.4861878453039</c:v>
                </c:pt>
                <c:pt idx="200" formatCode="0.000">
                  <c:v>607.73480662983422</c:v>
                </c:pt>
                <c:pt idx="201" formatCode="0.000">
                  <c:v>662.98342541436466</c:v>
                </c:pt>
                <c:pt idx="202" formatCode="0.000">
                  <c:v>718.23204419889498</c:v>
                </c:pt>
                <c:pt idx="203" formatCode="0.000">
                  <c:v>773.48066298342542</c:v>
                </c:pt>
                <c:pt idx="204" formatCode="0.000">
                  <c:v>828.72928176795585</c:v>
                </c:pt>
                <c:pt idx="205" formatCode="0.000">
                  <c:v>883.97790055248618</c:v>
                </c:pt>
                <c:pt idx="206" formatCode="0.000">
                  <c:v>939.22651933701661</c:v>
                </c:pt>
                <c:pt idx="207" formatCode="0.000">
                  <c:v>994.47513812154693</c:v>
                </c:pt>
                <c:pt idx="208" formatCode="0.000">
                  <c:v>1000</c:v>
                </c:pt>
              </c:numCache>
            </c:numRef>
          </c:xVal>
          <c:yVal>
            <c:numRef>
              <c:f>srim181Ta_Air!$F$20:$F$228</c:f>
              <c:numCache>
                <c:formatCode>0.000E+00</c:formatCode>
                <c:ptCount val="209"/>
                <c:pt idx="0">
                  <c:v>3.3220000000000001</c:v>
                </c:pt>
                <c:pt idx="1">
                  <c:v>3.52</c:v>
                </c:pt>
                <c:pt idx="2">
                  <c:v>3.7050000000000001</c:v>
                </c:pt>
                <c:pt idx="3">
                  <c:v>3.879</c:v>
                </c:pt>
                <c:pt idx="4">
                  <c:v>4.0419999999999998</c:v>
                </c:pt>
                <c:pt idx="5">
                  <c:v>4.1970000000000001</c:v>
                </c:pt>
                <c:pt idx="6">
                  <c:v>4.3440000000000003</c:v>
                </c:pt>
                <c:pt idx="7">
                  <c:v>4.484</c:v>
                </c:pt>
                <c:pt idx="8">
                  <c:v>4.617</c:v>
                </c:pt>
                <c:pt idx="9">
                  <c:v>4.8680000000000003</c:v>
                </c:pt>
                <c:pt idx="10">
                  <c:v>5.0999999999999996</c:v>
                </c:pt>
                <c:pt idx="11">
                  <c:v>5.3150000000000004</c:v>
                </c:pt>
                <c:pt idx="12">
                  <c:v>5.5170000000000003</c:v>
                </c:pt>
                <c:pt idx="13">
                  <c:v>5.7069999999999999</c:v>
                </c:pt>
                <c:pt idx="14">
                  <c:v>5.8849999999999998</c:v>
                </c:pt>
                <c:pt idx="15">
                  <c:v>6.2149999999999999</c:v>
                </c:pt>
                <c:pt idx="16">
                  <c:v>6.5140000000000002</c:v>
                </c:pt>
                <c:pt idx="17">
                  <c:v>6.7869999999999999</c:v>
                </c:pt>
                <c:pt idx="18">
                  <c:v>7.0380000000000003</c:v>
                </c:pt>
                <c:pt idx="19">
                  <c:v>7.2709999999999999</c:v>
                </c:pt>
                <c:pt idx="20">
                  <c:v>7.4889999999999999</c:v>
                </c:pt>
                <c:pt idx="21">
                  <c:v>7.6920000000000002</c:v>
                </c:pt>
                <c:pt idx="22">
                  <c:v>7.8819999999999997</c:v>
                </c:pt>
                <c:pt idx="23">
                  <c:v>8.0619999999999994</c:v>
                </c:pt>
                <c:pt idx="24">
                  <c:v>8.2319999999999993</c:v>
                </c:pt>
                <c:pt idx="25">
                  <c:v>8.3930000000000007</c:v>
                </c:pt>
                <c:pt idx="26">
                  <c:v>8.6910000000000007</c:v>
                </c:pt>
                <c:pt idx="27">
                  <c:v>9.0259999999999998</c:v>
                </c:pt>
                <c:pt idx="28">
                  <c:v>9.327</c:v>
                </c:pt>
                <c:pt idx="29">
                  <c:v>9.5990000000000002</c:v>
                </c:pt>
                <c:pt idx="30">
                  <c:v>9.8469999999999995</c:v>
                </c:pt>
                <c:pt idx="31">
                  <c:v>10.07</c:v>
                </c:pt>
                <c:pt idx="32">
                  <c:v>10.28</c:v>
                </c:pt>
                <c:pt idx="33">
                  <c:v>10.48</c:v>
                </c:pt>
                <c:pt idx="34">
                  <c:v>10.66</c:v>
                </c:pt>
                <c:pt idx="35">
                  <c:v>10.98</c:v>
                </c:pt>
                <c:pt idx="36">
                  <c:v>11.27</c:v>
                </c:pt>
                <c:pt idx="37">
                  <c:v>11.52</c:v>
                </c:pt>
                <c:pt idx="38">
                  <c:v>11.75</c:v>
                </c:pt>
                <c:pt idx="39">
                  <c:v>11.95</c:v>
                </c:pt>
                <c:pt idx="40">
                  <c:v>12.13</c:v>
                </c:pt>
                <c:pt idx="41">
                  <c:v>12.45</c:v>
                </c:pt>
                <c:pt idx="42">
                  <c:v>12.71</c:v>
                </c:pt>
                <c:pt idx="43">
                  <c:v>12.94</c:v>
                </c:pt>
                <c:pt idx="44">
                  <c:v>13.13</c:v>
                </c:pt>
                <c:pt idx="45">
                  <c:v>13.29</c:v>
                </c:pt>
                <c:pt idx="46">
                  <c:v>13.43</c:v>
                </c:pt>
                <c:pt idx="47">
                  <c:v>13.56</c:v>
                </c:pt>
                <c:pt idx="48">
                  <c:v>13.66</c:v>
                </c:pt>
                <c:pt idx="49">
                  <c:v>13.75</c:v>
                </c:pt>
                <c:pt idx="50">
                  <c:v>13.83</c:v>
                </c:pt>
                <c:pt idx="51">
                  <c:v>13.9</c:v>
                </c:pt>
                <c:pt idx="52">
                  <c:v>14.01</c:v>
                </c:pt>
                <c:pt idx="53">
                  <c:v>14.1</c:v>
                </c:pt>
                <c:pt idx="54">
                  <c:v>14.16</c:v>
                </c:pt>
                <c:pt idx="55">
                  <c:v>14.2</c:v>
                </c:pt>
                <c:pt idx="56">
                  <c:v>14.21</c:v>
                </c:pt>
                <c:pt idx="57">
                  <c:v>14.21</c:v>
                </c:pt>
                <c:pt idx="58">
                  <c:v>14.19</c:v>
                </c:pt>
                <c:pt idx="59">
                  <c:v>14.16</c:v>
                </c:pt>
                <c:pt idx="60">
                  <c:v>14.12</c:v>
                </c:pt>
                <c:pt idx="61">
                  <c:v>14.03</c:v>
                </c:pt>
                <c:pt idx="62">
                  <c:v>13.92</c:v>
                </c:pt>
                <c:pt idx="63">
                  <c:v>13.79</c:v>
                </c:pt>
                <c:pt idx="64">
                  <c:v>13.65</c:v>
                </c:pt>
                <c:pt idx="65">
                  <c:v>13.51</c:v>
                </c:pt>
                <c:pt idx="66">
                  <c:v>13.37</c:v>
                </c:pt>
                <c:pt idx="67">
                  <c:v>13.08</c:v>
                </c:pt>
                <c:pt idx="68">
                  <c:v>12.79</c:v>
                </c:pt>
                <c:pt idx="69">
                  <c:v>12.5</c:v>
                </c:pt>
                <c:pt idx="70">
                  <c:v>12.23</c:v>
                </c:pt>
                <c:pt idx="71">
                  <c:v>11.96</c:v>
                </c:pt>
                <c:pt idx="72">
                  <c:v>11.71</c:v>
                </c:pt>
                <c:pt idx="73">
                  <c:v>11.46</c:v>
                </c:pt>
                <c:pt idx="74">
                  <c:v>11.23</c:v>
                </c:pt>
                <c:pt idx="75">
                  <c:v>11.01</c:v>
                </c:pt>
                <c:pt idx="76">
                  <c:v>10.79</c:v>
                </c:pt>
                <c:pt idx="77">
                  <c:v>10.59</c:v>
                </c:pt>
                <c:pt idx="78">
                  <c:v>10.199999999999999</c:v>
                </c:pt>
                <c:pt idx="79">
                  <c:v>9.7629999999999999</c:v>
                </c:pt>
                <c:pt idx="80">
                  <c:v>9.3650000000000002</c:v>
                </c:pt>
                <c:pt idx="81">
                  <c:v>9.0039999999999996</c:v>
                </c:pt>
                <c:pt idx="82">
                  <c:v>8.6739999999999995</c:v>
                </c:pt>
                <c:pt idx="83">
                  <c:v>8.3719999999999999</c:v>
                </c:pt>
                <c:pt idx="84">
                  <c:v>8.093</c:v>
                </c:pt>
                <c:pt idx="85">
                  <c:v>7.835</c:v>
                </c:pt>
                <c:pt idx="86">
                  <c:v>7.5960000000000001</c:v>
                </c:pt>
                <c:pt idx="87">
                  <c:v>7.1669999999999998</c:v>
                </c:pt>
                <c:pt idx="88">
                  <c:v>6.79</c:v>
                </c:pt>
                <c:pt idx="89">
                  <c:v>6.4580000000000002</c:v>
                </c:pt>
                <c:pt idx="90">
                  <c:v>6.1609999999999996</c:v>
                </c:pt>
                <c:pt idx="91">
                  <c:v>5.8949999999999996</c:v>
                </c:pt>
                <c:pt idx="92">
                  <c:v>5.6539999999999999</c:v>
                </c:pt>
                <c:pt idx="93">
                  <c:v>5.2350000000000003</c:v>
                </c:pt>
                <c:pt idx="94">
                  <c:v>4.8819999999999997</c:v>
                </c:pt>
                <c:pt idx="95">
                  <c:v>4.58</c:v>
                </c:pt>
                <c:pt idx="96">
                  <c:v>4.319</c:v>
                </c:pt>
                <c:pt idx="97">
                  <c:v>4.0890000000000004</c:v>
                </c:pt>
                <c:pt idx="98">
                  <c:v>3.8860000000000001</c:v>
                </c:pt>
                <c:pt idx="99">
                  <c:v>3.7050000000000001</c:v>
                </c:pt>
                <c:pt idx="100">
                  <c:v>3.5419999999999998</c:v>
                </c:pt>
                <c:pt idx="101">
                  <c:v>3.395</c:v>
                </c:pt>
                <c:pt idx="102">
                  <c:v>3.2610000000000001</c:v>
                </c:pt>
                <c:pt idx="103">
                  <c:v>3.1379999999999999</c:v>
                </c:pt>
                <c:pt idx="104">
                  <c:v>2.9220000000000002</c:v>
                </c:pt>
                <c:pt idx="105">
                  <c:v>2.6949999999999998</c:v>
                </c:pt>
                <c:pt idx="106">
                  <c:v>2.5049999999999999</c:v>
                </c:pt>
                <c:pt idx="107">
                  <c:v>2.3420000000000001</c:v>
                </c:pt>
                <c:pt idx="108">
                  <c:v>2.2010000000000001</c:v>
                </c:pt>
                <c:pt idx="109">
                  <c:v>2.0790000000000002</c:v>
                </c:pt>
                <c:pt idx="110">
                  <c:v>1.97</c:v>
                </c:pt>
                <c:pt idx="111">
                  <c:v>1.8740000000000001</c:v>
                </c:pt>
                <c:pt idx="112">
                  <c:v>1.7869999999999999</c:v>
                </c:pt>
                <c:pt idx="113">
                  <c:v>1.639</c:v>
                </c:pt>
                <c:pt idx="114">
                  <c:v>1.5149999999999999</c:v>
                </c:pt>
                <c:pt idx="115">
                  <c:v>1.41</c:v>
                </c:pt>
                <c:pt idx="116">
                  <c:v>1.321</c:v>
                </c:pt>
                <c:pt idx="117">
                  <c:v>1.242</c:v>
                </c:pt>
                <c:pt idx="118">
                  <c:v>1.1739999999999999</c:v>
                </c:pt>
                <c:pt idx="119">
                  <c:v>1.0589999999999999</c:v>
                </c:pt>
                <c:pt idx="120">
                  <c:v>0.9667</c:v>
                </c:pt>
                <c:pt idx="121">
                  <c:v>0.89019999999999999</c:v>
                </c:pt>
                <c:pt idx="122">
                  <c:v>0.82599999999999996</c:v>
                </c:pt>
                <c:pt idx="123">
                  <c:v>0.77110000000000001</c:v>
                </c:pt>
                <c:pt idx="124">
                  <c:v>0.72360000000000002</c:v>
                </c:pt>
                <c:pt idx="125">
                  <c:v>0.68210000000000004</c:v>
                </c:pt>
                <c:pt idx="126">
                  <c:v>0.64539999999999997</c:v>
                </c:pt>
                <c:pt idx="127">
                  <c:v>0.6129</c:v>
                </c:pt>
                <c:pt idx="128">
                  <c:v>0.5837</c:v>
                </c:pt>
                <c:pt idx="129">
                  <c:v>0.55730000000000002</c:v>
                </c:pt>
                <c:pt idx="130">
                  <c:v>0.51170000000000004</c:v>
                </c:pt>
                <c:pt idx="131">
                  <c:v>0.46489999999999998</c:v>
                </c:pt>
                <c:pt idx="132">
                  <c:v>0.42649999999999999</c:v>
                </c:pt>
                <c:pt idx="133">
                  <c:v>0.39439999999999997</c:v>
                </c:pt>
                <c:pt idx="134">
                  <c:v>0.36709999999999998</c:v>
                </c:pt>
                <c:pt idx="135">
                  <c:v>0.34360000000000002</c:v>
                </c:pt>
                <c:pt idx="136">
                  <c:v>0.3231</c:v>
                </c:pt>
                <c:pt idx="137">
                  <c:v>0.30509999999999998</c:v>
                </c:pt>
                <c:pt idx="138">
                  <c:v>0.28920000000000001</c:v>
                </c:pt>
                <c:pt idx="139">
                  <c:v>0.2621</c:v>
                </c:pt>
                <c:pt idx="140">
                  <c:v>0.2399</c:v>
                </c:pt>
                <c:pt idx="141">
                  <c:v>0.22140000000000001</c:v>
                </c:pt>
                <c:pt idx="142">
                  <c:v>0.20569999999999999</c:v>
                </c:pt>
                <c:pt idx="143">
                  <c:v>0.1923</c:v>
                </c:pt>
                <c:pt idx="144">
                  <c:v>0.18060000000000001</c:v>
                </c:pt>
                <c:pt idx="145">
                  <c:v>0.16120000000000001</c:v>
                </c:pt>
                <c:pt idx="146">
                  <c:v>0.14580000000000001</c:v>
                </c:pt>
                <c:pt idx="147">
                  <c:v>0.13320000000000001</c:v>
                </c:pt>
                <c:pt idx="148">
                  <c:v>0.12280000000000001</c:v>
                </c:pt>
                <c:pt idx="149">
                  <c:v>0.1139</c:v>
                </c:pt>
                <c:pt idx="150">
                  <c:v>0.10630000000000001</c:v>
                </c:pt>
                <c:pt idx="151">
                  <c:v>9.9760000000000001E-2</c:v>
                </c:pt>
                <c:pt idx="152">
                  <c:v>9.3990000000000004E-2</c:v>
                </c:pt>
                <c:pt idx="153">
                  <c:v>8.8880000000000001E-2</c:v>
                </c:pt>
                <c:pt idx="154">
                  <c:v>8.4339999999999998E-2</c:v>
                </c:pt>
                <c:pt idx="155">
                  <c:v>8.0259999999999998E-2</c:v>
                </c:pt>
                <c:pt idx="156">
                  <c:v>7.324E-2</c:v>
                </c:pt>
                <c:pt idx="157">
                  <c:v>6.6100000000000006E-2</c:v>
                </c:pt>
                <c:pt idx="158">
                  <c:v>6.0290000000000003E-2</c:v>
                </c:pt>
                <c:pt idx="159">
                  <c:v>5.5469999999999998E-2</c:v>
                </c:pt>
                <c:pt idx="160">
                  <c:v>5.1400000000000001E-2</c:v>
                </c:pt>
                <c:pt idx="161">
                  <c:v>4.7919999999999997E-2</c:v>
                </c:pt>
                <c:pt idx="162">
                  <c:v>4.4900000000000002E-2</c:v>
                </c:pt>
                <c:pt idx="163">
                  <c:v>4.2259999999999999E-2</c:v>
                </c:pt>
                <c:pt idx="164">
                  <c:v>3.9919999999999997E-2</c:v>
                </c:pt>
                <c:pt idx="165">
                  <c:v>3.5990000000000001E-2</c:v>
                </c:pt>
                <c:pt idx="166">
                  <c:v>3.279E-2</c:v>
                </c:pt>
                <c:pt idx="167">
                  <c:v>3.014E-2</c:v>
                </c:pt>
                <c:pt idx="168">
                  <c:v>2.7900000000000001E-2</c:v>
                </c:pt>
                <c:pt idx="169">
                  <c:v>2.5989999999999999E-2</c:v>
                </c:pt>
                <c:pt idx="170">
                  <c:v>2.4330000000000001E-2</c:v>
                </c:pt>
                <c:pt idx="171">
                  <c:v>2.1610000000000001E-2</c:v>
                </c:pt>
                <c:pt idx="172">
                  <c:v>1.9460000000000002E-2</c:v>
                </c:pt>
                <c:pt idx="173">
                  <c:v>1.771E-2</c:v>
                </c:pt>
                <c:pt idx="174">
                  <c:v>1.627E-2</c:v>
                </c:pt>
                <c:pt idx="175">
                  <c:v>1.5049999999999999E-2</c:v>
                </c:pt>
                <c:pt idx="176">
                  <c:v>1.401E-2</c:v>
                </c:pt>
                <c:pt idx="177">
                  <c:v>1.311E-2</c:v>
                </c:pt>
                <c:pt idx="178">
                  <c:v>1.2319999999999999E-2</c:v>
                </c:pt>
                <c:pt idx="179">
                  <c:v>1.163E-2</c:v>
                </c:pt>
                <c:pt idx="180">
                  <c:v>1.1010000000000001E-2</c:v>
                </c:pt>
                <c:pt idx="181">
                  <c:v>1.0460000000000001E-2</c:v>
                </c:pt>
                <c:pt idx="182">
                  <c:v>9.5139999999999999E-3</c:v>
                </c:pt>
                <c:pt idx="183">
                  <c:v>8.5559999999999994E-3</c:v>
                </c:pt>
                <c:pt idx="184">
                  <c:v>7.7799999999999996E-3</c:v>
                </c:pt>
                <c:pt idx="185">
                  <c:v>7.1390000000000004E-3</c:v>
                </c:pt>
                <c:pt idx="186">
                  <c:v>6.5989999999999998E-3</c:v>
                </c:pt>
                <c:pt idx="187">
                  <c:v>6.1380000000000002E-3</c:v>
                </c:pt>
                <c:pt idx="188">
                  <c:v>5.7390000000000002E-3</c:v>
                </c:pt>
                <c:pt idx="189">
                  <c:v>5.3920000000000001E-3</c:v>
                </c:pt>
                <c:pt idx="190">
                  <c:v>5.0850000000000001E-3</c:v>
                </c:pt>
                <c:pt idx="191">
                  <c:v>4.5700000000000003E-3</c:v>
                </c:pt>
                <c:pt idx="192">
                  <c:v>4.1529999999999996E-3</c:v>
                </c:pt>
                <c:pt idx="193">
                  <c:v>3.8080000000000002E-3</c:v>
                </c:pt>
                <c:pt idx="194">
                  <c:v>3.5179999999999999E-3</c:v>
                </c:pt>
                <c:pt idx="195">
                  <c:v>3.271E-3</c:v>
                </c:pt>
                <c:pt idx="196">
                  <c:v>3.0569999999999998E-3</c:v>
                </c:pt>
                <c:pt idx="197">
                  <c:v>2.7070000000000002E-3</c:v>
                </c:pt>
                <c:pt idx="198">
                  <c:v>2.431E-3</c:v>
                </c:pt>
                <c:pt idx="199">
                  <c:v>2.2079999999999999E-3</c:v>
                </c:pt>
                <c:pt idx="200">
                  <c:v>2.0230000000000001E-3</c:v>
                </c:pt>
                <c:pt idx="201">
                  <c:v>1.8680000000000001E-3</c:v>
                </c:pt>
                <c:pt idx="202">
                  <c:v>1.7359999999999999E-3</c:v>
                </c:pt>
                <c:pt idx="203">
                  <c:v>1.622E-3</c:v>
                </c:pt>
                <c:pt idx="204">
                  <c:v>1.523E-3</c:v>
                </c:pt>
                <c:pt idx="205">
                  <c:v>1.4350000000000001E-3</c:v>
                </c:pt>
                <c:pt idx="206">
                  <c:v>1.358E-3</c:v>
                </c:pt>
                <c:pt idx="207">
                  <c:v>1.2880000000000001E-3</c:v>
                </c:pt>
                <c:pt idx="208">
                  <c:v>1.2819999999999999E-3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0415-47EC-B12B-BA0D5C2ACBC2}"/>
            </c:ext>
          </c:extLst>
        </c:ser>
        <c:ser>
          <c:idx val="2"/>
          <c:order val="2"/>
          <c:tx>
            <c:v>dE/dxTot</c:v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xVal>
            <c:numRef>
              <c:f>srim181Ta_Air!$D$20:$D$228</c:f>
              <c:numCache>
                <c:formatCode>0.00000</c:formatCode>
                <c:ptCount val="209"/>
                <c:pt idx="0">
                  <c:v>1.1049723756906078E-5</c:v>
                </c:pt>
                <c:pt idx="1">
                  <c:v>1.2430939226519336E-5</c:v>
                </c:pt>
                <c:pt idx="2">
                  <c:v>1.3812154696132597E-5</c:v>
                </c:pt>
                <c:pt idx="3">
                  <c:v>1.5193370165745856E-5</c:v>
                </c:pt>
                <c:pt idx="4">
                  <c:v>1.6574585635359117E-5</c:v>
                </c:pt>
                <c:pt idx="5">
                  <c:v>1.7955801104972374E-5</c:v>
                </c:pt>
                <c:pt idx="6">
                  <c:v>1.9337016574585635E-5</c:v>
                </c:pt>
                <c:pt idx="7">
                  <c:v>2.0718232044198896E-5</c:v>
                </c:pt>
                <c:pt idx="8">
                  <c:v>2.2099447513812157E-5</c:v>
                </c:pt>
                <c:pt idx="9">
                  <c:v>2.4861878453038672E-5</c:v>
                </c:pt>
                <c:pt idx="10">
                  <c:v>2.7624309392265193E-5</c:v>
                </c:pt>
                <c:pt idx="11">
                  <c:v>3.0386740331491712E-5</c:v>
                </c:pt>
                <c:pt idx="12">
                  <c:v>3.3149171270718233E-5</c:v>
                </c:pt>
                <c:pt idx="13">
                  <c:v>3.5911602209944748E-5</c:v>
                </c:pt>
                <c:pt idx="14">
                  <c:v>3.867403314917127E-5</c:v>
                </c:pt>
                <c:pt idx="15">
                  <c:v>4.4198895027624314E-5</c:v>
                </c:pt>
                <c:pt idx="16">
                  <c:v>4.9723756906077343E-5</c:v>
                </c:pt>
                <c:pt idx="17">
                  <c:v>5.5248618784530387E-5</c:v>
                </c:pt>
                <c:pt idx="18">
                  <c:v>6.0773480662983424E-5</c:v>
                </c:pt>
                <c:pt idx="19">
                  <c:v>6.6298342541436467E-5</c:v>
                </c:pt>
                <c:pt idx="20">
                  <c:v>7.1823204419889497E-5</c:v>
                </c:pt>
                <c:pt idx="21">
                  <c:v>7.734806629834254E-5</c:v>
                </c:pt>
                <c:pt idx="22">
                  <c:v>8.2872928176795584E-5</c:v>
                </c:pt>
                <c:pt idx="23">
                  <c:v>8.8397790055248627E-5</c:v>
                </c:pt>
                <c:pt idx="24">
                  <c:v>9.3922651933701671E-5</c:v>
                </c:pt>
                <c:pt idx="25">
                  <c:v>9.9447513812154687E-5</c:v>
                </c:pt>
                <c:pt idx="26">
                  <c:v>1.1049723756906077E-4</c:v>
                </c:pt>
                <c:pt idx="27">
                  <c:v>1.2430939226519336E-4</c:v>
                </c:pt>
                <c:pt idx="28">
                  <c:v>1.3812154696132598E-4</c:v>
                </c:pt>
                <c:pt idx="29">
                  <c:v>1.5193370165745857E-4</c:v>
                </c:pt>
                <c:pt idx="30">
                  <c:v>1.6574585635359117E-4</c:v>
                </c:pt>
                <c:pt idx="31">
                  <c:v>1.7955801104972376E-4</c:v>
                </c:pt>
                <c:pt idx="32">
                  <c:v>1.9337016574585638E-4</c:v>
                </c:pt>
                <c:pt idx="33">
                  <c:v>2.0718232044198895E-4</c:v>
                </c:pt>
                <c:pt idx="34">
                  <c:v>2.2099447513812155E-4</c:v>
                </c:pt>
                <c:pt idx="35">
                  <c:v>2.4861878453038671E-4</c:v>
                </c:pt>
                <c:pt idx="36">
                  <c:v>2.7624309392265195E-4</c:v>
                </c:pt>
                <c:pt idx="37">
                  <c:v>3.0386740331491714E-4</c:v>
                </c:pt>
                <c:pt idx="38">
                  <c:v>3.3149171270718233E-4</c:v>
                </c:pt>
                <c:pt idx="39">
                  <c:v>3.5911602209944752E-4</c:v>
                </c:pt>
                <c:pt idx="40">
                  <c:v>3.8674033149171277E-4</c:v>
                </c:pt>
                <c:pt idx="41">
                  <c:v>4.419889502762431E-4</c:v>
                </c:pt>
                <c:pt idx="42">
                  <c:v>4.9723756906077342E-4</c:v>
                </c:pt>
                <c:pt idx="43">
                  <c:v>5.5248618784530391E-4</c:v>
                </c:pt>
                <c:pt idx="44">
                  <c:v>6.0773480662983429E-4</c:v>
                </c:pt>
                <c:pt idx="45">
                  <c:v>6.6298342541436467E-4</c:v>
                </c:pt>
                <c:pt idx="46">
                  <c:v>7.1823204419889505E-4</c:v>
                </c:pt>
                <c:pt idx="47">
                  <c:v>7.7348066298342554E-4</c:v>
                </c:pt>
                <c:pt idx="48">
                  <c:v>8.2872928176795581E-4</c:v>
                </c:pt>
                <c:pt idx="49">
                  <c:v>8.8397790055248619E-4</c:v>
                </c:pt>
                <c:pt idx="50">
                  <c:v>9.3922651933701668E-4</c:v>
                </c:pt>
                <c:pt idx="51">
                  <c:v>9.9447513812154684E-4</c:v>
                </c:pt>
                <c:pt idx="52">
                  <c:v>1.1049723756906078E-3</c:v>
                </c:pt>
                <c:pt idx="53">
                  <c:v>1.2430939226519338E-3</c:v>
                </c:pt>
                <c:pt idx="54">
                  <c:v>1.3812154696132596E-3</c:v>
                </c:pt>
                <c:pt idx="55">
                  <c:v>1.5193370165745858E-3</c:v>
                </c:pt>
                <c:pt idx="56">
                  <c:v>1.6574585635359116E-3</c:v>
                </c:pt>
                <c:pt idx="57">
                  <c:v>1.7955801104972376E-3</c:v>
                </c:pt>
                <c:pt idx="58">
                  <c:v>1.9337016574585634E-3</c:v>
                </c:pt>
                <c:pt idx="59">
                  <c:v>2.0718232044198894E-3</c:v>
                </c:pt>
                <c:pt idx="60">
                  <c:v>2.2099447513812156E-3</c:v>
                </c:pt>
                <c:pt idx="61">
                  <c:v>2.4861878453038676E-3</c:v>
                </c:pt>
                <c:pt idx="62">
                  <c:v>2.7624309392265192E-3</c:v>
                </c:pt>
                <c:pt idx="63">
                  <c:v>3.0386740331491717E-3</c:v>
                </c:pt>
                <c:pt idx="64">
                  <c:v>3.3149171270718232E-3</c:v>
                </c:pt>
                <c:pt idx="65">
                  <c:v>3.5911602209944752E-3</c:v>
                </c:pt>
                <c:pt idx="66">
                  <c:v>3.8674033149171268E-3</c:v>
                </c:pt>
                <c:pt idx="67">
                  <c:v>4.4198895027624313E-3</c:v>
                </c:pt>
                <c:pt idx="68">
                  <c:v>4.9723756906077353E-3</c:v>
                </c:pt>
                <c:pt idx="69" formatCode="0.000">
                  <c:v>5.5248618784530384E-3</c:v>
                </c:pt>
                <c:pt idx="70" formatCode="0.000">
                  <c:v>6.0773480662983433E-3</c:v>
                </c:pt>
                <c:pt idx="71" formatCode="0.000">
                  <c:v>6.6298342541436465E-3</c:v>
                </c:pt>
                <c:pt idx="72" formatCode="0.000">
                  <c:v>7.1823204419889505E-3</c:v>
                </c:pt>
                <c:pt idx="73" formatCode="0.000">
                  <c:v>7.7348066298342536E-3</c:v>
                </c:pt>
                <c:pt idx="74" formatCode="0.000">
                  <c:v>8.2872928176795577E-3</c:v>
                </c:pt>
                <c:pt idx="75" formatCode="0.000">
                  <c:v>8.8397790055248626E-3</c:v>
                </c:pt>
                <c:pt idx="76" formatCode="0.000">
                  <c:v>9.3922651933701657E-3</c:v>
                </c:pt>
                <c:pt idx="77" formatCode="0.000">
                  <c:v>9.9447513812154706E-3</c:v>
                </c:pt>
                <c:pt idx="78" formatCode="0.000">
                  <c:v>1.1049723756906077E-2</c:v>
                </c:pt>
                <c:pt idx="79" formatCode="0.000">
                  <c:v>1.2430939226519336E-2</c:v>
                </c:pt>
                <c:pt idx="80" formatCode="0.000">
                  <c:v>1.3812154696132596E-2</c:v>
                </c:pt>
                <c:pt idx="81" formatCode="0.000">
                  <c:v>1.5193370165745856E-2</c:v>
                </c:pt>
                <c:pt idx="82" formatCode="0.000">
                  <c:v>1.6574585635359115E-2</c:v>
                </c:pt>
                <c:pt idx="83" formatCode="0.000">
                  <c:v>1.7955801104972375E-2</c:v>
                </c:pt>
                <c:pt idx="84" formatCode="0.000">
                  <c:v>1.9337016574585635E-2</c:v>
                </c:pt>
                <c:pt idx="85" formatCode="0.000">
                  <c:v>2.0718232044198894E-2</c:v>
                </c:pt>
                <c:pt idx="86" formatCode="0.000">
                  <c:v>2.2099447513812154E-2</c:v>
                </c:pt>
                <c:pt idx="87" formatCode="0.000">
                  <c:v>2.4861878453038673E-2</c:v>
                </c:pt>
                <c:pt idx="88" formatCode="0.000">
                  <c:v>2.7624309392265192E-2</c:v>
                </c:pt>
                <c:pt idx="89" formatCode="0.000">
                  <c:v>3.0386740331491711E-2</c:v>
                </c:pt>
                <c:pt idx="90" formatCode="0.000">
                  <c:v>3.3149171270718231E-2</c:v>
                </c:pt>
                <c:pt idx="91" formatCode="0.000">
                  <c:v>3.591160220994475E-2</c:v>
                </c:pt>
                <c:pt idx="92" formatCode="0.000">
                  <c:v>3.8674033149171269E-2</c:v>
                </c:pt>
                <c:pt idx="93" formatCode="0.000">
                  <c:v>4.4198895027624308E-2</c:v>
                </c:pt>
                <c:pt idx="94" formatCode="0.000">
                  <c:v>4.9723756906077346E-2</c:v>
                </c:pt>
                <c:pt idx="95" formatCode="0.000">
                  <c:v>5.5248618784530384E-2</c:v>
                </c:pt>
                <c:pt idx="96" formatCode="0.000">
                  <c:v>6.0773480662983423E-2</c:v>
                </c:pt>
                <c:pt idx="97" formatCode="0.000">
                  <c:v>6.6298342541436461E-2</c:v>
                </c:pt>
                <c:pt idx="98" formatCode="0.000">
                  <c:v>7.18232044198895E-2</c:v>
                </c:pt>
                <c:pt idx="99" formatCode="0.000">
                  <c:v>7.7348066298342538E-2</c:v>
                </c:pt>
                <c:pt idx="100" formatCode="0.000">
                  <c:v>8.2872928176795577E-2</c:v>
                </c:pt>
                <c:pt idx="101" formatCode="0.000">
                  <c:v>8.8397790055248615E-2</c:v>
                </c:pt>
                <c:pt idx="102" formatCode="0.000">
                  <c:v>9.3922651933701654E-2</c:v>
                </c:pt>
                <c:pt idx="103" formatCode="0.000">
                  <c:v>9.9447513812154692E-2</c:v>
                </c:pt>
                <c:pt idx="104" formatCode="0.000">
                  <c:v>0.11049723756906077</c:v>
                </c:pt>
                <c:pt idx="105" formatCode="0.000">
                  <c:v>0.12430939226519337</c:v>
                </c:pt>
                <c:pt idx="106" formatCode="0.000">
                  <c:v>0.13812154696132597</c:v>
                </c:pt>
                <c:pt idx="107" formatCode="0.000">
                  <c:v>0.15193370165745856</c:v>
                </c:pt>
                <c:pt idx="108" formatCode="0.000">
                  <c:v>0.16574585635359115</c:v>
                </c:pt>
                <c:pt idx="109" formatCode="0.000">
                  <c:v>0.17955801104972377</c:v>
                </c:pt>
                <c:pt idx="110" formatCode="0.000">
                  <c:v>0.19337016574585636</c:v>
                </c:pt>
                <c:pt idx="111" formatCode="0.000">
                  <c:v>0.20718232044198895</c:v>
                </c:pt>
                <c:pt idx="112" formatCode="0.000">
                  <c:v>0.22099447513812154</c:v>
                </c:pt>
                <c:pt idx="113" formatCode="0.000">
                  <c:v>0.24861878453038674</c:v>
                </c:pt>
                <c:pt idx="114" formatCode="0.000">
                  <c:v>0.27624309392265195</c:v>
                </c:pt>
                <c:pt idx="115" formatCode="0.000">
                  <c:v>0.30386740331491713</c:v>
                </c:pt>
                <c:pt idx="116" formatCode="0.000">
                  <c:v>0.33149171270718231</c:v>
                </c:pt>
                <c:pt idx="117" formatCode="0.000">
                  <c:v>0.35911602209944754</c:v>
                </c:pt>
                <c:pt idx="118" formatCode="0.000">
                  <c:v>0.38674033149171272</c:v>
                </c:pt>
                <c:pt idx="119" formatCode="0.000">
                  <c:v>0.44198895027624308</c:v>
                </c:pt>
                <c:pt idx="120" formatCode="0.000">
                  <c:v>0.49723756906077349</c:v>
                </c:pt>
                <c:pt idx="121" formatCode="0.000">
                  <c:v>0.5524861878453039</c:v>
                </c:pt>
                <c:pt idx="122" formatCode="0.000">
                  <c:v>0.60773480662983426</c:v>
                </c:pt>
                <c:pt idx="123" formatCode="0.000">
                  <c:v>0.66298342541436461</c:v>
                </c:pt>
                <c:pt idx="124" formatCode="0.000">
                  <c:v>0.71823204419889508</c:v>
                </c:pt>
                <c:pt idx="125" formatCode="0.000">
                  <c:v>0.77348066298342544</c:v>
                </c:pt>
                <c:pt idx="126" formatCode="0.000">
                  <c:v>0.82872928176795579</c:v>
                </c:pt>
                <c:pt idx="127" formatCode="0.000">
                  <c:v>0.88397790055248615</c:v>
                </c:pt>
                <c:pt idx="128" formatCode="0.000">
                  <c:v>0.93922651933701662</c:v>
                </c:pt>
                <c:pt idx="129" formatCode="0.000">
                  <c:v>0.99447513812154698</c:v>
                </c:pt>
                <c:pt idx="130" formatCode="0.000">
                  <c:v>1.1049723756906078</c:v>
                </c:pt>
                <c:pt idx="131" formatCode="0.000">
                  <c:v>1.2430939226519337</c:v>
                </c:pt>
                <c:pt idx="132" formatCode="0.000">
                  <c:v>1.3812154696132597</c:v>
                </c:pt>
                <c:pt idx="133" formatCode="0.000">
                  <c:v>1.5193370165745856</c:v>
                </c:pt>
                <c:pt idx="134" formatCode="0.000">
                  <c:v>1.6574585635359116</c:v>
                </c:pt>
                <c:pt idx="135" formatCode="0.000">
                  <c:v>1.7955801104972375</c:v>
                </c:pt>
                <c:pt idx="136" formatCode="0.000">
                  <c:v>1.9337016574585635</c:v>
                </c:pt>
                <c:pt idx="137" formatCode="0.000">
                  <c:v>2.0718232044198897</c:v>
                </c:pt>
                <c:pt idx="138" formatCode="0.000">
                  <c:v>2.2099447513812156</c:v>
                </c:pt>
                <c:pt idx="139" formatCode="0.000">
                  <c:v>2.4861878453038675</c:v>
                </c:pt>
                <c:pt idx="140" formatCode="0.000">
                  <c:v>2.7624309392265194</c:v>
                </c:pt>
                <c:pt idx="141" formatCode="0.000">
                  <c:v>3.0386740331491713</c:v>
                </c:pt>
                <c:pt idx="142" formatCode="0.000">
                  <c:v>3.3149171270718232</c:v>
                </c:pt>
                <c:pt idx="143" formatCode="0.000">
                  <c:v>3.5911602209944751</c:v>
                </c:pt>
                <c:pt idx="144" formatCode="0.000">
                  <c:v>3.867403314917127</c:v>
                </c:pt>
                <c:pt idx="145" formatCode="0.000">
                  <c:v>4.4198895027624312</c:v>
                </c:pt>
                <c:pt idx="146" formatCode="0.000">
                  <c:v>4.972375690607735</c:v>
                </c:pt>
                <c:pt idx="147" formatCode="0.000">
                  <c:v>5.5248618784530388</c:v>
                </c:pt>
                <c:pt idx="148" formatCode="0.000">
                  <c:v>6.0773480662983426</c:v>
                </c:pt>
                <c:pt idx="149" formatCode="0.000">
                  <c:v>6.6298342541436464</c:v>
                </c:pt>
                <c:pt idx="150" formatCode="0.000">
                  <c:v>7.1823204419889501</c:v>
                </c:pt>
                <c:pt idx="151" formatCode="0.000">
                  <c:v>7.7348066298342539</c:v>
                </c:pt>
                <c:pt idx="152" formatCode="0.000">
                  <c:v>8.2872928176795586</c:v>
                </c:pt>
                <c:pt idx="153" formatCode="0.000">
                  <c:v>8.8397790055248624</c:v>
                </c:pt>
                <c:pt idx="154" formatCode="0.000">
                  <c:v>9.3922651933701662</c:v>
                </c:pt>
                <c:pt idx="155" formatCode="0.000">
                  <c:v>9.94475138121547</c:v>
                </c:pt>
                <c:pt idx="156" formatCode="0.000">
                  <c:v>11.049723756906078</c:v>
                </c:pt>
                <c:pt idx="157" formatCode="0.000">
                  <c:v>12.430939226519337</c:v>
                </c:pt>
                <c:pt idx="158" formatCode="0.000">
                  <c:v>13.812154696132596</c:v>
                </c:pt>
                <c:pt idx="159" formatCode="0.000">
                  <c:v>15.193370165745856</c:v>
                </c:pt>
                <c:pt idx="160" formatCode="0.000">
                  <c:v>16.574585635359117</c:v>
                </c:pt>
                <c:pt idx="161" formatCode="0.000">
                  <c:v>17.955801104972377</c:v>
                </c:pt>
                <c:pt idx="162" formatCode="0.000">
                  <c:v>19.337016574585636</c:v>
                </c:pt>
                <c:pt idx="163" formatCode="0.000">
                  <c:v>20.718232044198896</c:v>
                </c:pt>
                <c:pt idx="164" formatCode="0.000">
                  <c:v>22.099447513812155</c:v>
                </c:pt>
                <c:pt idx="165" formatCode="0.000">
                  <c:v>24.861878453038674</c:v>
                </c:pt>
                <c:pt idx="166" formatCode="0.000">
                  <c:v>27.624309392265193</c:v>
                </c:pt>
                <c:pt idx="167" formatCode="0.000">
                  <c:v>30.386740331491712</c:v>
                </c:pt>
                <c:pt idx="168" formatCode="0.000">
                  <c:v>33.149171270718234</c:v>
                </c:pt>
                <c:pt idx="169" formatCode="0.000">
                  <c:v>35.911602209944753</c:v>
                </c:pt>
                <c:pt idx="170" formatCode="0.000">
                  <c:v>38.674033149171272</c:v>
                </c:pt>
                <c:pt idx="171" formatCode="0.000">
                  <c:v>44.19889502762431</c:v>
                </c:pt>
                <c:pt idx="172" formatCode="0.000">
                  <c:v>49.723756906077348</c:v>
                </c:pt>
                <c:pt idx="173" formatCode="0.000">
                  <c:v>55.248618784530386</c:v>
                </c:pt>
                <c:pt idx="174" formatCode="0.000">
                  <c:v>60.773480662983424</c:v>
                </c:pt>
                <c:pt idx="175" formatCode="0.000">
                  <c:v>66.298342541436469</c:v>
                </c:pt>
                <c:pt idx="176" formatCode="0.000">
                  <c:v>71.823204419889507</c:v>
                </c:pt>
                <c:pt idx="177" formatCode="0.000">
                  <c:v>77.348066298342545</c:v>
                </c:pt>
                <c:pt idx="178" formatCode="0.000">
                  <c:v>82.872928176795583</c:v>
                </c:pt>
                <c:pt idx="179" formatCode="0.000">
                  <c:v>88.39779005524862</c:v>
                </c:pt>
                <c:pt idx="180" formatCode="0.000">
                  <c:v>93.922651933701658</c:v>
                </c:pt>
                <c:pt idx="181" formatCode="0.000">
                  <c:v>99.447513812154696</c:v>
                </c:pt>
                <c:pt idx="182" formatCode="0.000">
                  <c:v>110.49723756906077</c:v>
                </c:pt>
                <c:pt idx="183" formatCode="0.000">
                  <c:v>124.30939226519337</c:v>
                </c:pt>
                <c:pt idx="184" formatCode="0.000">
                  <c:v>138.12154696132598</c:v>
                </c:pt>
                <c:pt idx="185" formatCode="0.000">
                  <c:v>151.93370165745856</c:v>
                </c:pt>
                <c:pt idx="186" formatCode="0.000">
                  <c:v>165.74585635359117</c:v>
                </c:pt>
                <c:pt idx="187" formatCode="0.000">
                  <c:v>179.55801104972375</c:v>
                </c:pt>
                <c:pt idx="188" formatCode="0.000">
                  <c:v>193.37016574585635</c:v>
                </c:pt>
                <c:pt idx="189" formatCode="0.000">
                  <c:v>207.18232044198896</c:v>
                </c:pt>
                <c:pt idx="190" formatCode="0.000">
                  <c:v>220.99447513812154</c:v>
                </c:pt>
                <c:pt idx="191" formatCode="0.000">
                  <c:v>248.61878453038673</c:v>
                </c:pt>
                <c:pt idx="192" formatCode="0.000">
                  <c:v>276.24309392265195</c:v>
                </c:pt>
                <c:pt idx="193" formatCode="0.000">
                  <c:v>303.86740331491711</c:v>
                </c:pt>
                <c:pt idx="194" formatCode="0.000">
                  <c:v>331.49171270718233</c:v>
                </c:pt>
                <c:pt idx="195" formatCode="0.000">
                  <c:v>359.11602209944749</c:v>
                </c:pt>
                <c:pt idx="196" formatCode="0.000">
                  <c:v>386.74033149171271</c:v>
                </c:pt>
                <c:pt idx="197" formatCode="0.000">
                  <c:v>441.98895027624309</c:v>
                </c:pt>
                <c:pt idx="198" formatCode="0.000">
                  <c:v>497.23756906077347</c:v>
                </c:pt>
                <c:pt idx="199" formatCode="0.000">
                  <c:v>552.4861878453039</c:v>
                </c:pt>
                <c:pt idx="200" formatCode="0.000">
                  <c:v>607.73480662983422</c:v>
                </c:pt>
                <c:pt idx="201" formatCode="0.000">
                  <c:v>662.98342541436466</c:v>
                </c:pt>
                <c:pt idx="202" formatCode="0.000">
                  <c:v>718.23204419889498</c:v>
                </c:pt>
                <c:pt idx="203" formatCode="0.000">
                  <c:v>773.48066298342542</c:v>
                </c:pt>
                <c:pt idx="204" formatCode="0.000">
                  <c:v>828.72928176795585</c:v>
                </c:pt>
                <c:pt idx="205" formatCode="0.000">
                  <c:v>883.97790055248618</c:v>
                </c:pt>
                <c:pt idx="206" formatCode="0.000">
                  <c:v>939.22651933701661</c:v>
                </c:pt>
                <c:pt idx="207" formatCode="0.000">
                  <c:v>994.47513812154693</c:v>
                </c:pt>
                <c:pt idx="208" formatCode="0.000">
                  <c:v>1000</c:v>
                </c:pt>
              </c:numCache>
            </c:numRef>
          </c:xVal>
          <c:yVal>
            <c:numRef>
              <c:f>srim181Ta_Air!$G$20:$G$228</c:f>
              <c:numCache>
                <c:formatCode>0.000E+00</c:formatCode>
                <c:ptCount val="209"/>
                <c:pt idx="0">
                  <c:v>3.5065</c:v>
                </c:pt>
                <c:pt idx="1">
                  <c:v>3.7156000000000002</c:v>
                </c:pt>
                <c:pt idx="2">
                  <c:v>3.9112</c:v>
                </c:pt>
                <c:pt idx="3">
                  <c:v>4.0952999999999999</c:v>
                </c:pt>
                <c:pt idx="4">
                  <c:v>4.2679</c:v>
                </c:pt>
                <c:pt idx="5">
                  <c:v>4.4321000000000002</c:v>
                </c:pt>
                <c:pt idx="6">
                  <c:v>4.5880000000000001</c:v>
                </c:pt>
                <c:pt idx="7">
                  <c:v>4.7366000000000001</c:v>
                </c:pt>
                <c:pt idx="8">
                  <c:v>4.8779000000000003</c:v>
                </c:pt>
                <c:pt idx="9">
                  <c:v>5.1447000000000003</c:v>
                </c:pt>
                <c:pt idx="10">
                  <c:v>5.3916999999999993</c:v>
                </c:pt>
                <c:pt idx="11">
                  <c:v>5.6209000000000007</c:v>
                </c:pt>
                <c:pt idx="12">
                  <c:v>5.8365</c:v>
                </c:pt>
                <c:pt idx="13">
                  <c:v>6.0395000000000003</c:v>
                </c:pt>
                <c:pt idx="14">
                  <c:v>6.2301000000000002</c:v>
                </c:pt>
                <c:pt idx="15">
                  <c:v>6.5838999999999999</c:v>
                </c:pt>
                <c:pt idx="16">
                  <c:v>6.9053000000000004</c:v>
                </c:pt>
                <c:pt idx="17">
                  <c:v>7.1994999999999996</c:v>
                </c:pt>
                <c:pt idx="18">
                  <c:v>7.4706000000000001</c:v>
                </c:pt>
                <c:pt idx="19">
                  <c:v>7.7227999999999994</c:v>
                </c:pt>
                <c:pt idx="20">
                  <c:v>7.9592999999999998</c:v>
                </c:pt>
                <c:pt idx="21">
                  <c:v>8.18</c:v>
                </c:pt>
                <c:pt idx="22">
                  <c:v>8.3872</c:v>
                </c:pt>
                <c:pt idx="23">
                  <c:v>8.5837000000000003</c:v>
                </c:pt>
                <c:pt idx="24">
                  <c:v>8.7698</c:v>
                </c:pt>
                <c:pt idx="25">
                  <c:v>8.9464000000000006</c:v>
                </c:pt>
                <c:pt idx="26">
                  <c:v>9.2743000000000002</c:v>
                </c:pt>
                <c:pt idx="27">
                  <c:v>9.6447000000000003</c:v>
                </c:pt>
                <c:pt idx="28">
                  <c:v>9.9792000000000005</c:v>
                </c:pt>
                <c:pt idx="29">
                  <c:v>10.282999999999999</c:v>
                </c:pt>
                <c:pt idx="30">
                  <c:v>10.561399999999999</c:v>
                </c:pt>
                <c:pt idx="31">
                  <c:v>10.813600000000001</c:v>
                </c:pt>
                <c:pt idx="32">
                  <c:v>11.051599999999999</c:v>
                </c:pt>
                <c:pt idx="33">
                  <c:v>11.278700000000001</c:v>
                </c:pt>
                <c:pt idx="34">
                  <c:v>11.4849</c:v>
                </c:pt>
                <c:pt idx="35">
                  <c:v>11.855</c:v>
                </c:pt>
                <c:pt idx="36">
                  <c:v>12.192299999999999</c:v>
                </c:pt>
                <c:pt idx="37">
                  <c:v>12.487299999999999</c:v>
                </c:pt>
                <c:pt idx="38">
                  <c:v>12.76</c:v>
                </c:pt>
                <c:pt idx="39">
                  <c:v>13.001999999999999</c:v>
                </c:pt>
                <c:pt idx="40">
                  <c:v>13.221</c:v>
                </c:pt>
                <c:pt idx="41">
                  <c:v>13.616999999999999</c:v>
                </c:pt>
                <c:pt idx="42">
                  <c:v>13.947000000000001</c:v>
                </c:pt>
                <c:pt idx="43">
                  <c:v>14.244</c:v>
                </c:pt>
                <c:pt idx="44">
                  <c:v>14.498000000000001</c:v>
                </c:pt>
                <c:pt idx="45">
                  <c:v>14.718999999999999</c:v>
                </c:pt>
                <c:pt idx="46">
                  <c:v>14.917</c:v>
                </c:pt>
                <c:pt idx="47">
                  <c:v>15.103</c:v>
                </c:pt>
                <c:pt idx="48">
                  <c:v>15.257</c:v>
                </c:pt>
                <c:pt idx="49">
                  <c:v>15.4</c:v>
                </c:pt>
                <c:pt idx="50">
                  <c:v>15.531000000000001</c:v>
                </c:pt>
                <c:pt idx="51">
                  <c:v>15.65</c:v>
                </c:pt>
                <c:pt idx="52">
                  <c:v>15.855</c:v>
                </c:pt>
                <c:pt idx="53">
                  <c:v>16.056000000000001</c:v>
                </c:pt>
                <c:pt idx="54">
                  <c:v>16.222000000000001</c:v>
                </c:pt>
                <c:pt idx="55">
                  <c:v>16.363</c:v>
                </c:pt>
                <c:pt idx="56">
                  <c:v>16.469000000000001</c:v>
                </c:pt>
                <c:pt idx="57">
                  <c:v>16.561</c:v>
                </c:pt>
                <c:pt idx="58">
                  <c:v>16.63</c:v>
                </c:pt>
                <c:pt idx="59">
                  <c:v>16.763999999999999</c:v>
                </c:pt>
                <c:pt idx="60">
                  <c:v>16.905999999999999</c:v>
                </c:pt>
                <c:pt idx="61">
                  <c:v>17.036999999999999</c:v>
                </c:pt>
                <c:pt idx="62">
                  <c:v>17.044</c:v>
                </c:pt>
                <c:pt idx="63">
                  <c:v>16.986000000000001</c:v>
                </c:pt>
                <c:pt idx="64">
                  <c:v>16.902000000000001</c:v>
                </c:pt>
                <c:pt idx="65">
                  <c:v>16.815999999999999</c:v>
                </c:pt>
                <c:pt idx="66">
                  <c:v>16.736000000000001</c:v>
                </c:pt>
                <c:pt idx="67">
                  <c:v>16.594000000000001</c:v>
                </c:pt>
                <c:pt idx="68">
                  <c:v>16.486999999999998</c:v>
                </c:pt>
                <c:pt idx="69">
                  <c:v>16.407</c:v>
                </c:pt>
                <c:pt idx="70">
                  <c:v>16.365000000000002</c:v>
                </c:pt>
                <c:pt idx="71">
                  <c:v>16.333000000000002</c:v>
                </c:pt>
                <c:pt idx="72">
                  <c:v>16.323</c:v>
                </c:pt>
                <c:pt idx="73">
                  <c:v>16.311</c:v>
                </c:pt>
                <c:pt idx="74">
                  <c:v>16.314</c:v>
                </c:pt>
                <c:pt idx="75">
                  <c:v>16.317999999999998</c:v>
                </c:pt>
                <c:pt idx="76">
                  <c:v>16.311999999999998</c:v>
                </c:pt>
                <c:pt idx="77">
                  <c:v>16.315999999999999</c:v>
                </c:pt>
                <c:pt idx="78">
                  <c:v>16.298999999999999</c:v>
                </c:pt>
                <c:pt idx="79">
                  <c:v>16.266999999999999</c:v>
                </c:pt>
                <c:pt idx="80">
                  <c:v>16.21</c:v>
                </c:pt>
                <c:pt idx="81">
                  <c:v>16.137</c:v>
                </c:pt>
                <c:pt idx="82">
                  <c:v>16.048999999999999</c:v>
                </c:pt>
                <c:pt idx="83">
                  <c:v>15.952999999999999</c:v>
                </c:pt>
                <c:pt idx="84">
                  <c:v>15.85</c:v>
                </c:pt>
                <c:pt idx="85">
                  <c:v>15.745999999999999</c:v>
                </c:pt>
                <c:pt idx="86">
                  <c:v>15.644</c:v>
                </c:pt>
                <c:pt idx="87">
                  <c:v>15.451000000000001</c:v>
                </c:pt>
                <c:pt idx="88">
                  <c:v>15.283000000000001</c:v>
                </c:pt>
                <c:pt idx="89">
                  <c:v>15.149000000000001</c:v>
                </c:pt>
                <c:pt idx="90">
                  <c:v>15.051</c:v>
                </c:pt>
                <c:pt idx="91">
                  <c:v>14.991999999999999</c:v>
                </c:pt>
                <c:pt idx="92">
                  <c:v>14.971</c:v>
                </c:pt>
                <c:pt idx="93">
                  <c:v>15.036999999999999</c:v>
                </c:pt>
                <c:pt idx="94">
                  <c:v>15.241999999999999</c:v>
                </c:pt>
                <c:pt idx="95">
                  <c:v>15.56</c:v>
                </c:pt>
                <c:pt idx="96">
                  <c:v>15.978999999999999</c:v>
                </c:pt>
                <c:pt idx="97">
                  <c:v>16.499000000000002</c:v>
                </c:pt>
                <c:pt idx="98">
                  <c:v>17.085999999999999</c:v>
                </c:pt>
                <c:pt idx="99">
                  <c:v>17.744999999999997</c:v>
                </c:pt>
                <c:pt idx="100">
                  <c:v>18.472000000000001</c:v>
                </c:pt>
                <c:pt idx="101">
                  <c:v>19.234999999999999</c:v>
                </c:pt>
                <c:pt idx="102">
                  <c:v>20.050999999999998</c:v>
                </c:pt>
                <c:pt idx="103">
                  <c:v>20.898000000000003</c:v>
                </c:pt>
                <c:pt idx="104">
                  <c:v>22.682000000000002</c:v>
                </c:pt>
                <c:pt idx="105">
                  <c:v>25.015000000000001</c:v>
                </c:pt>
                <c:pt idx="106">
                  <c:v>27.414999999999999</c:v>
                </c:pt>
                <c:pt idx="107">
                  <c:v>29.831999999999997</c:v>
                </c:pt>
                <c:pt idx="108">
                  <c:v>32.220999999999997</c:v>
                </c:pt>
                <c:pt idx="109">
                  <c:v>34.558999999999997</c:v>
                </c:pt>
                <c:pt idx="110">
                  <c:v>36.81</c:v>
                </c:pt>
                <c:pt idx="111">
                  <c:v>38.984000000000002</c:v>
                </c:pt>
                <c:pt idx="112">
                  <c:v>41.067</c:v>
                </c:pt>
                <c:pt idx="113">
                  <c:v>44.919000000000004</c:v>
                </c:pt>
                <c:pt idx="114">
                  <c:v>48.395000000000003</c:v>
                </c:pt>
                <c:pt idx="115">
                  <c:v>51.519999999999996</c:v>
                </c:pt>
                <c:pt idx="116">
                  <c:v>54.330999999999996</c:v>
                </c:pt>
                <c:pt idx="117">
                  <c:v>56.872</c:v>
                </c:pt>
                <c:pt idx="118">
                  <c:v>59.194000000000003</c:v>
                </c:pt>
                <c:pt idx="119">
                  <c:v>63.288999999999994</c:v>
                </c:pt>
                <c:pt idx="120">
                  <c:v>66.806700000000006</c:v>
                </c:pt>
                <c:pt idx="121">
                  <c:v>69.890199999999993</c:v>
                </c:pt>
                <c:pt idx="122">
                  <c:v>72.616</c:v>
                </c:pt>
                <c:pt idx="123">
                  <c:v>75.051100000000005</c:v>
                </c:pt>
                <c:pt idx="124">
                  <c:v>77.23360000000001</c:v>
                </c:pt>
                <c:pt idx="125">
                  <c:v>79.202100000000002</c:v>
                </c:pt>
                <c:pt idx="126">
                  <c:v>80.965399999999988</c:v>
                </c:pt>
                <c:pt idx="127">
                  <c:v>82.552899999999994</c:v>
                </c:pt>
                <c:pt idx="128">
                  <c:v>83.983699999999999</c:v>
                </c:pt>
                <c:pt idx="129">
                  <c:v>85.277299999999997</c:v>
                </c:pt>
                <c:pt idx="130">
                  <c:v>87.5017</c:v>
                </c:pt>
                <c:pt idx="131">
                  <c:v>89.704899999999995</c:v>
                </c:pt>
                <c:pt idx="132">
                  <c:v>91.406500000000008</c:v>
                </c:pt>
                <c:pt idx="133">
                  <c:v>92.714399999999998</c:v>
                </c:pt>
                <c:pt idx="134">
                  <c:v>93.727099999999993</c:v>
                </c:pt>
                <c:pt idx="135">
                  <c:v>94.493600000000001</c:v>
                </c:pt>
                <c:pt idx="136">
                  <c:v>95.063099999999991</c:v>
                </c:pt>
                <c:pt idx="137">
                  <c:v>95.935099999999991</c:v>
                </c:pt>
                <c:pt idx="138">
                  <c:v>96.749199999999988</c:v>
                </c:pt>
                <c:pt idx="139">
                  <c:v>97.242100000000008</c:v>
                </c:pt>
                <c:pt idx="140">
                  <c:v>97.829900000000009</c:v>
                </c:pt>
                <c:pt idx="141">
                  <c:v>98.201400000000007</c:v>
                </c:pt>
                <c:pt idx="142">
                  <c:v>98.415699999999987</c:v>
                </c:pt>
                <c:pt idx="143">
                  <c:v>98.512299999999996</c:v>
                </c:pt>
                <c:pt idx="144">
                  <c:v>98.500599999999991</c:v>
                </c:pt>
                <c:pt idx="145">
                  <c:v>98.241199999999992</c:v>
                </c:pt>
                <c:pt idx="146">
                  <c:v>97.735799999999998</c:v>
                </c:pt>
                <c:pt idx="147">
                  <c:v>97.053200000000004</c:v>
                </c:pt>
                <c:pt idx="148">
                  <c:v>96.232799999999997</c:v>
                </c:pt>
                <c:pt idx="149">
                  <c:v>95.303899999999999</c:v>
                </c:pt>
                <c:pt idx="150">
                  <c:v>94.306300000000007</c:v>
                </c:pt>
                <c:pt idx="151">
                  <c:v>93.249760000000009</c:v>
                </c:pt>
                <c:pt idx="152">
                  <c:v>92.153990000000007</c:v>
                </c:pt>
                <c:pt idx="153">
                  <c:v>91.028880000000001</c:v>
                </c:pt>
                <c:pt idx="154">
                  <c:v>89.884339999999995</c:v>
                </c:pt>
                <c:pt idx="155">
                  <c:v>88.730260000000001</c:v>
                </c:pt>
                <c:pt idx="156">
                  <c:v>86.443240000000003</c:v>
                </c:pt>
                <c:pt idx="157">
                  <c:v>83.656100000000009</c:v>
                </c:pt>
                <c:pt idx="158">
                  <c:v>80.990290000000002</c:v>
                </c:pt>
                <c:pt idx="159">
                  <c:v>78.485470000000007</c:v>
                </c:pt>
                <c:pt idx="160">
                  <c:v>76.151399999999995</c:v>
                </c:pt>
                <c:pt idx="161">
                  <c:v>73.987920000000003</c:v>
                </c:pt>
                <c:pt idx="162">
                  <c:v>72.004899999999992</c:v>
                </c:pt>
                <c:pt idx="163">
                  <c:v>70.182259999999999</c:v>
                </c:pt>
                <c:pt idx="164">
                  <c:v>68.519919999999999</c:v>
                </c:pt>
                <c:pt idx="165">
                  <c:v>65.615989999999996</c:v>
                </c:pt>
                <c:pt idx="166">
                  <c:v>63.192789999999995</c:v>
                </c:pt>
                <c:pt idx="167">
                  <c:v>61.000140000000002</c:v>
                </c:pt>
                <c:pt idx="168">
                  <c:v>58.247900000000001</c:v>
                </c:pt>
                <c:pt idx="169">
                  <c:v>55.755989999999997</c:v>
                </c:pt>
                <c:pt idx="170">
                  <c:v>53.504329999999996</c:v>
                </c:pt>
                <c:pt idx="171">
                  <c:v>49.561610000000002</c:v>
                </c:pt>
                <c:pt idx="172">
                  <c:v>46.249459999999999</c:v>
                </c:pt>
                <c:pt idx="173">
                  <c:v>43.407710000000002</c:v>
                </c:pt>
                <c:pt idx="174">
                  <c:v>40.956269999999996</c:v>
                </c:pt>
                <c:pt idx="175">
                  <c:v>38.815049999999999</c:v>
                </c:pt>
                <c:pt idx="176">
                  <c:v>36.934010000000001</c:v>
                </c:pt>
                <c:pt idx="177">
                  <c:v>35.263109999999998</c:v>
                </c:pt>
                <c:pt idx="178">
                  <c:v>33.762320000000003</c:v>
                </c:pt>
                <c:pt idx="179">
                  <c:v>32.421629999999993</c:v>
                </c:pt>
                <c:pt idx="180">
                  <c:v>31.211009999999998</c:v>
                </c:pt>
                <c:pt idx="181">
                  <c:v>30.100459999999998</c:v>
                </c:pt>
                <c:pt idx="182">
                  <c:v>28.169513999999999</c:v>
                </c:pt>
                <c:pt idx="183">
                  <c:v>26.168555999999999</c:v>
                </c:pt>
                <c:pt idx="184">
                  <c:v>24.517780000000002</c:v>
                </c:pt>
                <c:pt idx="185">
                  <c:v>23.127139</c:v>
                </c:pt>
                <c:pt idx="186">
                  <c:v>21.936599000000001</c:v>
                </c:pt>
                <c:pt idx="187">
                  <c:v>20.916138</c:v>
                </c:pt>
                <c:pt idx="188">
                  <c:v>20.025738999999998</c:v>
                </c:pt>
                <c:pt idx="189">
                  <c:v>19.235392000000001</c:v>
                </c:pt>
                <c:pt idx="190">
                  <c:v>18.545085</c:v>
                </c:pt>
                <c:pt idx="191">
                  <c:v>17.364570000000001</c:v>
                </c:pt>
                <c:pt idx="192">
                  <c:v>16.404152999999997</c:v>
                </c:pt>
                <c:pt idx="193">
                  <c:v>15.603807999999999</c:v>
                </c:pt>
                <c:pt idx="194">
                  <c:v>14.933517999999999</c:v>
                </c:pt>
                <c:pt idx="195">
                  <c:v>14.363270999999999</c:v>
                </c:pt>
                <c:pt idx="196">
                  <c:v>13.873056999999999</c:v>
                </c:pt>
                <c:pt idx="197">
                  <c:v>13.072706999999999</c:v>
                </c:pt>
                <c:pt idx="198">
                  <c:v>12.462431</c:v>
                </c:pt>
                <c:pt idx="199">
                  <c:v>11.972208</c:v>
                </c:pt>
                <c:pt idx="200">
                  <c:v>11.582023</c:v>
                </c:pt>
                <c:pt idx="201">
                  <c:v>11.251868</c:v>
                </c:pt>
                <c:pt idx="202">
                  <c:v>10.991736</c:v>
                </c:pt>
                <c:pt idx="203">
                  <c:v>10.761621999999999</c:v>
                </c:pt>
                <c:pt idx="204">
                  <c:v>10.581523000000001</c:v>
                </c:pt>
                <c:pt idx="205">
                  <c:v>10.421435000000001</c:v>
                </c:pt>
                <c:pt idx="206">
                  <c:v>10.281357999999999</c:v>
                </c:pt>
                <c:pt idx="207">
                  <c:v>10.161288000000001</c:v>
                </c:pt>
                <c:pt idx="208">
                  <c:v>10.151282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0415-47EC-B12B-BA0D5C2ACB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39844184"/>
        <c:axId val="639853984"/>
      </c:scatterChart>
      <c:valAx>
        <c:axId val="639844184"/>
        <c:scaling>
          <c:logBase val="10"/>
          <c:orientation val="minMax"/>
        </c:scaling>
        <c:delete val="0"/>
        <c:axPos val="b"/>
        <c:majorGridlines>
          <c:spPr>
            <a:ln>
              <a:solidFill>
                <a:schemeClr val="tx1">
                  <a:lumMod val="50000"/>
                  <a:lumOff val="50000"/>
                </a:schemeClr>
              </a:solidFill>
              <a:prstDash val="dash"/>
            </a:ln>
          </c:spPr>
        </c:majorGridlines>
        <c:minorGridlines>
          <c:spPr>
            <a:ln>
              <a:solidFill>
                <a:srgbClr val="CCECFF"/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E</a:t>
                </a:r>
                <a:r>
                  <a:rPr lang="en-US" baseline="0"/>
                  <a:t> beam</a:t>
                </a:r>
                <a:r>
                  <a:rPr lang="en-US"/>
                  <a:t> [MeV/A]</a:t>
                </a:r>
                <a:endParaRPr lang="ja-JP"/>
              </a:p>
            </c:rich>
          </c:tx>
          <c:layout>
            <c:manualLayout>
              <c:xMode val="edge"/>
              <c:yMode val="edge"/>
              <c:x val="0.71294192788639121"/>
              <c:y val="0.87084520417853895"/>
            </c:manualLayout>
          </c:layout>
          <c:overlay val="0"/>
          <c:spPr>
            <a:solidFill>
              <a:schemeClr val="bg1"/>
            </a:solidFill>
          </c:spPr>
        </c:title>
        <c:numFmt formatCode="General" sourceLinked="0"/>
        <c:majorTickMark val="cross"/>
        <c:minorTickMark val="in"/>
        <c:tickLblPos val="nextTo"/>
        <c:txPr>
          <a:bodyPr/>
          <a:lstStyle/>
          <a:p>
            <a:pPr>
              <a:defRPr b="1"/>
            </a:pPr>
            <a:endParaRPr lang="ja-JP"/>
          </a:p>
        </c:txPr>
        <c:crossAx val="639853984"/>
        <c:crosses val="autoZero"/>
        <c:crossBetween val="midCat"/>
        <c:majorUnit val="10"/>
      </c:valAx>
      <c:valAx>
        <c:axId val="639853984"/>
        <c:scaling>
          <c:logBase val="10"/>
          <c:orientation val="minMax"/>
          <c:min val="1.0000000000000005E-2"/>
        </c:scaling>
        <c:delete val="0"/>
        <c:axPos val="l"/>
        <c:majorGridlines>
          <c:spPr>
            <a:ln w="12700">
              <a:solidFill>
                <a:schemeClr val="tx2"/>
              </a:solidFill>
              <a:prstDash val="sysDash"/>
            </a:ln>
          </c:spPr>
        </c:majorGridlines>
        <c:minorGridlines>
          <c:spPr>
            <a:ln>
              <a:solidFill>
                <a:schemeClr val="tx2">
                  <a:lumMod val="20000"/>
                  <a:lumOff val="80000"/>
                </a:schemeClr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>
                    <a:solidFill>
                      <a:schemeClr val="tx1"/>
                    </a:solidFill>
                  </a:defRPr>
                </a:pPr>
                <a:r>
                  <a:rPr lang="en-US" altLang="ja-JP">
                    <a:solidFill>
                      <a:schemeClr val="tx1"/>
                    </a:solidFill>
                  </a:rPr>
                  <a:t>dE/dX</a:t>
                </a:r>
                <a:r>
                  <a:rPr lang="en-US" altLang="ja-JP" baseline="0">
                    <a:solidFill>
                      <a:schemeClr val="tx1"/>
                    </a:solidFill>
                  </a:rPr>
                  <a:t> [MeV/(mg/cm2)]</a:t>
                </a:r>
                <a:endParaRPr lang="ja-JP">
                  <a:solidFill>
                    <a:schemeClr val="tx1"/>
                  </a:solidFill>
                </a:endParaRPr>
              </a:p>
            </c:rich>
          </c:tx>
          <c:layout>
            <c:manualLayout>
              <c:xMode val="edge"/>
              <c:yMode val="edge"/>
              <c:x val="0.11896841546492082"/>
              <c:y val="0.21798805063896945"/>
            </c:manualLayout>
          </c:layout>
          <c:overlay val="0"/>
          <c:spPr>
            <a:solidFill>
              <a:schemeClr val="bg1"/>
            </a:solidFill>
          </c:spPr>
        </c:title>
        <c:numFmt formatCode="General" sourceLinked="0"/>
        <c:majorTickMark val="cross"/>
        <c:minorTickMark val="out"/>
        <c:tickLblPos val="nextTo"/>
        <c:spPr>
          <a:ln>
            <a:solidFill>
              <a:schemeClr val="tx2"/>
            </a:solidFill>
          </a:ln>
        </c:spPr>
        <c:txPr>
          <a:bodyPr/>
          <a:lstStyle/>
          <a:p>
            <a:pPr>
              <a:defRPr b="1">
                <a:solidFill>
                  <a:schemeClr val="tx1"/>
                </a:solidFill>
              </a:defRPr>
            </a:pPr>
            <a:endParaRPr lang="ja-JP"/>
          </a:p>
        </c:txPr>
        <c:crossAx val="639844184"/>
        <c:crosses val="autoZero"/>
        <c:crossBetween val="midCat"/>
      </c:valAx>
      <c:spPr>
        <a:noFill/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72169733987295093"/>
          <c:y val="0.56885249845967734"/>
          <c:w val="0.24938594652854704"/>
          <c:h val="0.15493819682796106"/>
        </c:manualLayout>
      </c:layout>
      <c:overlay val="0"/>
      <c:spPr>
        <a:solidFill>
          <a:schemeClr val="bg1"/>
        </a:solidFill>
        <a:ln>
          <a:noFill/>
        </a:ln>
      </c:spPr>
    </c:legend>
    <c:plotVisOnly val="1"/>
    <c:dispBlanksAs val="gap"/>
    <c:showDLblsOverMax val="0"/>
  </c:chart>
  <c:spPr>
    <a:solidFill>
      <a:schemeClr val="bg1"/>
    </a:solidFill>
    <a:ln w="3175">
      <a:solidFill>
        <a:schemeClr val="tx1">
          <a:lumMod val="50000"/>
          <a:lumOff val="50000"/>
        </a:schemeClr>
      </a:solidFill>
    </a:ln>
  </c:spPr>
  <c:txPr>
    <a:bodyPr/>
    <a:lstStyle/>
    <a:p>
      <a:pPr>
        <a:defRPr baseline="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47625</xdr:colOff>
      <xdr:row>16</xdr:row>
      <xdr:rowOff>47625</xdr:rowOff>
    </xdr:from>
    <xdr:to>
      <xdr:col>25</xdr:col>
      <xdr:colOff>9524</xdr:colOff>
      <xdr:row>38</xdr:row>
      <xdr:rowOff>38101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xmlns="" id="{00000000-0008-0000-17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17</xdr:col>
      <xdr:colOff>47625</xdr:colOff>
      <xdr:row>39</xdr:row>
      <xdr:rowOff>38100</xdr:rowOff>
    </xdr:from>
    <xdr:to>
      <xdr:col>25</xdr:col>
      <xdr:colOff>9524</xdr:colOff>
      <xdr:row>61</xdr:row>
      <xdr:rowOff>28576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xmlns="" id="{00000000-0008-0000-17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47625</xdr:colOff>
      <xdr:row>16</xdr:row>
      <xdr:rowOff>47625</xdr:rowOff>
    </xdr:from>
    <xdr:to>
      <xdr:col>25</xdr:col>
      <xdr:colOff>21430</xdr:colOff>
      <xdr:row>38</xdr:row>
      <xdr:rowOff>38101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xmlns="" id="{00000000-0008-0000-18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17</xdr:col>
      <xdr:colOff>47625</xdr:colOff>
      <xdr:row>39</xdr:row>
      <xdr:rowOff>38100</xdr:rowOff>
    </xdr:from>
    <xdr:to>
      <xdr:col>25</xdr:col>
      <xdr:colOff>21430</xdr:colOff>
      <xdr:row>61</xdr:row>
      <xdr:rowOff>28576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xmlns="" id="{00000000-0008-0000-18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47625</xdr:colOff>
      <xdr:row>16</xdr:row>
      <xdr:rowOff>47625</xdr:rowOff>
    </xdr:from>
    <xdr:to>
      <xdr:col>25</xdr:col>
      <xdr:colOff>9525</xdr:colOff>
      <xdr:row>38</xdr:row>
      <xdr:rowOff>38101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xmlns="" id="{00000000-0008-0000-19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17</xdr:col>
      <xdr:colOff>47625</xdr:colOff>
      <xdr:row>39</xdr:row>
      <xdr:rowOff>38100</xdr:rowOff>
    </xdr:from>
    <xdr:to>
      <xdr:col>25</xdr:col>
      <xdr:colOff>9525</xdr:colOff>
      <xdr:row>61</xdr:row>
      <xdr:rowOff>28576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xmlns="" id="{00000000-0008-0000-19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47625</xdr:colOff>
      <xdr:row>16</xdr:row>
      <xdr:rowOff>47625</xdr:rowOff>
    </xdr:from>
    <xdr:to>
      <xdr:col>25</xdr:col>
      <xdr:colOff>9524</xdr:colOff>
      <xdr:row>38</xdr:row>
      <xdr:rowOff>38101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xmlns="" id="{00000000-0008-0000-17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17</xdr:col>
      <xdr:colOff>47625</xdr:colOff>
      <xdr:row>39</xdr:row>
      <xdr:rowOff>38100</xdr:rowOff>
    </xdr:from>
    <xdr:to>
      <xdr:col>25</xdr:col>
      <xdr:colOff>9524</xdr:colOff>
      <xdr:row>61</xdr:row>
      <xdr:rowOff>28576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xmlns="" id="{00000000-0008-0000-17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47625</xdr:colOff>
      <xdr:row>16</xdr:row>
      <xdr:rowOff>47625</xdr:rowOff>
    </xdr:from>
    <xdr:to>
      <xdr:col>26</xdr:col>
      <xdr:colOff>56356</xdr:colOff>
      <xdr:row>38</xdr:row>
      <xdr:rowOff>38100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xmlns="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17</xdr:col>
      <xdr:colOff>47625</xdr:colOff>
      <xdr:row>39</xdr:row>
      <xdr:rowOff>38100</xdr:rowOff>
    </xdr:from>
    <xdr:to>
      <xdr:col>26</xdr:col>
      <xdr:colOff>56356</xdr:colOff>
      <xdr:row>61</xdr:row>
      <xdr:rowOff>28575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xmlns="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47625</xdr:colOff>
      <xdr:row>16</xdr:row>
      <xdr:rowOff>47625</xdr:rowOff>
    </xdr:from>
    <xdr:to>
      <xdr:col>25</xdr:col>
      <xdr:colOff>9525</xdr:colOff>
      <xdr:row>38</xdr:row>
      <xdr:rowOff>38100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xmlns="" id="{00000000-0008-0000-1B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17</xdr:col>
      <xdr:colOff>47625</xdr:colOff>
      <xdr:row>39</xdr:row>
      <xdr:rowOff>38100</xdr:rowOff>
    </xdr:from>
    <xdr:to>
      <xdr:col>25</xdr:col>
      <xdr:colOff>9525</xdr:colOff>
      <xdr:row>61</xdr:row>
      <xdr:rowOff>28574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xmlns="" id="{00000000-0008-0000-1B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47625</xdr:colOff>
      <xdr:row>16</xdr:row>
      <xdr:rowOff>47625</xdr:rowOff>
    </xdr:from>
    <xdr:to>
      <xdr:col>25</xdr:col>
      <xdr:colOff>9525</xdr:colOff>
      <xdr:row>38</xdr:row>
      <xdr:rowOff>38100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xmlns="" id="{00000000-0008-0000-1C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17</xdr:col>
      <xdr:colOff>47625</xdr:colOff>
      <xdr:row>39</xdr:row>
      <xdr:rowOff>38100</xdr:rowOff>
    </xdr:from>
    <xdr:to>
      <xdr:col>25</xdr:col>
      <xdr:colOff>9525</xdr:colOff>
      <xdr:row>61</xdr:row>
      <xdr:rowOff>28574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xmlns="" id="{00000000-0008-0000-1C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47625</xdr:colOff>
      <xdr:row>16</xdr:row>
      <xdr:rowOff>47625</xdr:rowOff>
    </xdr:from>
    <xdr:to>
      <xdr:col>25</xdr:col>
      <xdr:colOff>9524</xdr:colOff>
      <xdr:row>38</xdr:row>
      <xdr:rowOff>38099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xmlns="" id="{00000000-0008-0000-1D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17</xdr:col>
      <xdr:colOff>47625</xdr:colOff>
      <xdr:row>39</xdr:row>
      <xdr:rowOff>38100</xdr:rowOff>
    </xdr:from>
    <xdr:to>
      <xdr:col>25</xdr:col>
      <xdr:colOff>9524</xdr:colOff>
      <xdr:row>61</xdr:row>
      <xdr:rowOff>28574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xmlns="" id="{00000000-0008-0000-1D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9"/>
  <dimension ref="A1:Y228"/>
  <sheetViews>
    <sheetView tabSelected="1" zoomScale="70" zoomScaleNormal="70" workbookViewId="0">
      <selection activeCell="V9" sqref="V9"/>
    </sheetView>
  </sheetViews>
  <sheetFormatPr defaultRowHeight="12"/>
  <cols>
    <col min="1" max="1" width="4.375" style="1" customWidth="1"/>
    <col min="2" max="2" width="9.875" style="1" customWidth="1"/>
    <col min="3" max="3" width="8.625" style="1" customWidth="1"/>
    <col min="4" max="4" width="7.75" style="1" customWidth="1"/>
    <col min="5" max="6" width="8.875" style="1" bestFit="1" customWidth="1"/>
    <col min="7" max="7" width="8.875" style="1" customWidth="1"/>
    <col min="8" max="8" width="6.125" style="1" customWidth="1"/>
    <col min="9" max="9" width="5.125" style="1" customWidth="1"/>
    <col min="10" max="10" width="7.875" style="1" customWidth="1"/>
    <col min="11" max="11" width="9.875" style="1" customWidth="1"/>
    <col min="12" max="12" width="3.75" style="1" customWidth="1"/>
    <col min="13" max="13" width="7.5" style="1" customWidth="1"/>
    <col min="14" max="14" width="6.375" style="1" customWidth="1"/>
    <col min="15" max="15" width="3.875" style="1" customWidth="1"/>
    <col min="16" max="16" width="6.75" style="1" customWidth="1"/>
    <col min="17" max="17" width="3.125" style="1" customWidth="1"/>
    <col min="18" max="18" width="8" style="5" customWidth="1"/>
    <col min="19" max="19" width="9.625" style="55" customWidth="1"/>
    <col min="20" max="20" width="9" style="1"/>
    <col min="21" max="21" width="9.75" style="1" customWidth="1"/>
    <col min="22" max="22" width="8.875" style="1" bestFit="1" customWidth="1"/>
    <col min="23" max="23" width="7.25" style="1" customWidth="1"/>
    <col min="24" max="24" width="9.125" style="1" customWidth="1"/>
    <col min="25" max="25" width="5.625" style="1" customWidth="1"/>
    <col min="26" max="16384" width="9" style="1"/>
  </cols>
  <sheetData>
    <row r="1" spans="1:25">
      <c r="A1" s="1">
        <v>1</v>
      </c>
      <c r="B1" s="2">
        <v>2</v>
      </c>
      <c r="C1" s="3">
        <v>3</v>
      </c>
      <c r="D1" s="3">
        <v>4</v>
      </c>
      <c r="E1" s="3">
        <v>5</v>
      </c>
      <c r="F1" s="3">
        <v>6</v>
      </c>
      <c r="G1" s="3">
        <v>7</v>
      </c>
      <c r="H1" s="2">
        <v>8</v>
      </c>
      <c r="I1" s="2">
        <v>9</v>
      </c>
      <c r="J1" s="3">
        <v>10</v>
      </c>
      <c r="K1" s="4">
        <v>11</v>
      </c>
      <c r="L1" s="1">
        <v>12</v>
      </c>
      <c r="M1" s="4">
        <v>13</v>
      </c>
      <c r="N1" s="1">
        <v>14</v>
      </c>
      <c r="O1" s="1">
        <v>15</v>
      </c>
      <c r="P1" s="4">
        <v>16</v>
      </c>
      <c r="R1" s="46"/>
      <c r="S1" s="120"/>
      <c r="T1" s="25"/>
      <c r="U1" s="25"/>
      <c r="V1" s="25"/>
      <c r="W1" s="25"/>
      <c r="X1" s="25"/>
      <c r="Y1" s="25"/>
    </row>
    <row r="2" spans="1:25" ht="18.75">
      <c r="A2" s="1">
        <v>2</v>
      </c>
      <c r="B2" s="6" t="s">
        <v>91</v>
      </c>
      <c r="F2" s="7"/>
      <c r="G2" s="7"/>
      <c r="L2" s="5" t="s">
        <v>92</v>
      </c>
      <c r="M2" s="8"/>
      <c r="N2" s="9" t="s">
        <v>13</v>
      </c>
      <c r="R2" s="46"/>
      <c r="S2" s="127"/>
      <c r="T2" s="25"/>
      <c r="U2" s="46"/>
      <c r="V2" s="128"/>
      <c r="W2" s="25"/>
      <c r="X2" s="25"/>
      <c r="Y2" s="25"/>
    </row>
    <row r="3" spans="1:25">
      <c r="A3" s="4">
        <v>3</v>
      </c>
      <c r="B3" s="12" t="s">
        <v>14</v>
      </c>
      <c r="C3" s="13" t="s">
        <v>15</v>
      </c>
      <c r="E3" s="12" t="s">
        <v>108</v>
      </c>
      <c r="F3" s="184"/>
      <c r="G3" s="14" t="s">
        <v>16</v>
      </c>
      <c r="H3" s="14"/>
      <c r="I3" s="14"/>
      <c r="K3" s="15"/>
      <c r="L3" s="5" t="s">
        <v>93</v>
      </c>
      <c r="M3" s="16"/>
      <c r="N3" s="9" t="s">
        <v>94</v>
      </c>
      <c r="O3" s="9"/>
      <c r="R3" s="25"/>
      <c r="S3" s="25"/>
      <c r="T3" s="25"/>
      <c r="U3" s="46"/>
      <c r="V3" s="121"/>
      <c r="W3" s="122"/>
      <c r="X3" s="25"/>
      <c r="Y3" s="25"/>
    </row>
    <row r="4" spans="1:25">
      <c r="A4" s="4">
        <v>4</v>
      </c>
      <c r="B4" s="12" t="s">
        <v>95</v>
      </c>
      <c r="C4" s="20">
        <v>73</v>
      </c>
      <c r="D4" s="21"/>
      <c r="F4" s="14" t="s">
        <v>11</v>
      </c>
      <c r="G4" s="14" t="s">
        <v>11</v>
      </c>
      <c r="H4" s="14" t="s">
        <v>17</v>
      </c>
      <c r="I4" s="14" t="s">
        <v>1</v>
      </c>
      <c r="J4" s="9"/>
      <c r="K4" s="22" t="s">
        <v>18</v>
      </c>
      <c r="L4" s="9"/>
      <c r="M4" s="9"/>
      <c r="N4" s="9"/>
      <c r="O4" s="9"/>
      <c r="R4" s="46"/>
      <c r="S4" s="23"/>
      <c r="T4" s="25"/>
      <c r="U4" s="25"/>
      <c r="V4" s="129"/>
      <c r="W4" s="25"/>
      <c r="X4" s="25"/>
      <c r="Y4" s="25"/>
    </row>
    <row r="5" spans="1:25">
      <c r="A5" s="1">
        <v>5</v>
      </c>
      <c r="B5" s="12" t="s">
        <v>19</v>
      </c>
      <c r="C5" s="20">
        <v>181</v>
      </c>
      <c r="D5" s="21" t="s">
        <v>20</v>
      </c>
      <c r="F5" s="14" t="s">
        <v>0</v>
      </c>
      <c r="G5" s="14" t="s">
        <v>21</v>
      </c>
      <c r="H5" s="14" t="s">
        <v>22</v>
      </c>
      <c r="I5" s="14" t="s">
        <v>22</v>
      </c>
      <c r="J5" s="24" t="s">
        <v>23</v>
      </c>
      <c r="K5" s="5" t="s">
        <v>58</v>
      </c>
      <c r="L5" s="14"/>
      <c r="M5" s="14"/>
      <c r="N5" s="9"/>
      <c r="O5" s="15" t="s">
        <v>106</v>
      </c>
      <c r="P5" s="1" t="str">
        <f ca="1">RIGHT(CELL("filename",A1),LEN(CELL("filename",A1))-FIND("]",CELL("filename",A1)))</f>
        <v>srim181Ta_Si</v>
      </c>
      <c r="R5" s="46"/>
      <c r="S5" s="23"/>
      <c r="T5" s="123"/>
      <c r="U5" s="120"/>
      <c r="V5" s="98"/>
      <c r="W5" s="25"/>
      <c r="X5" s="25"/>
      <c r="Y5" s="25"/>
    </row>
    <row r="6" spans="1:25">
      <c r="A6" s="4">
        <v>6</v>
      </c>
      <c r="B6" s="12" t="s">
        <v>59</v>
      </c>
      <c r="C6" s="26" t="s">
        <v>60</v>
      </c>
      <c r="D6" s="21" t="s">
        <v>25</v>
      </c>
      <c r="F6" s="27" t="s">
        <v>7</v>
      </c>
      <c r="G6" s="28">
        <v>14</v>
      </c>
      <c r="H6" s="28">
        <v>100</v>
      </c>
      <c r="I6" s="29">
        <v>100</v>
      </c>
      <c r="J6" s="4">
        <v>1</v>
      </c>
      <c r="K6" s="30">
        <v>23.210999999999999</v>
      </c>
      <c r="L6" s="22" t="s">
        <v>96</v>
      </c>
      <c r="M6" s="9"/>
      <c r="N6" s="9"/>
      <c r="O6" s="15" t="s">
        <v>105</v>
      </c>
      <c r="P6" s="130" t="s">
        <v>107</v>
      </c>
      <c r="R6" s="46"/>
      <c r="S6" s="23"/>
      <c r="T6" s="58"/>
      <c r="U6" s="120"/>
      <c r="V6" s="98"/>
      <c r="W6" s="25"/>
      <c r="X6" s="25"/>
      <c r="Y6" s="25"/>
    </row>
    <row r="7" spans="1:25">
      <c r="A7" s="1">
        <v>7</v>
      </c>
      <c r="B7" s="31"/>
      <c r="C7" s="26" t="s">
        <v>61</v>
      </c>
      <c r="F7" s="32"/>
      <c r="G7" s="33"/>
      <c r="H7" s="33"/>
      <c r="I7" s="34"/>
      <c r="J7" s="4">
        <v>2</v>
      </c>
      <c r="K7" s="35">
        <v>232.11</v>
      </c>
      <c r="L7" s="22" t="s">
        <v>97</v>
      </c>
      <c r="M7" s="9"/>
      <c r="N7" s="9"/>
      <c r="O7" s="9"/>
      <c r="R7" s="46"/>
      <c r="S7" s="23"/>
      <c r="T7" s="25"/>
      <c r="U7" s="120"/>
      <c r="V7" s="98"/>
      <c r="W7" s="25"/>
      <c r="X7" s="36"/>
      <c r="Y7" s="25"/>
    </row>
    <row r="8" spans="1:25">
      <c r="A8" s="1">
        <v>8</v>
      </c>
      <c r="B8" s="12" t="s">
        <v>98</v>
      </c>
      <c r="C8" s="37">
        <v>2.3212000000000002</v>
      </c>
      <c r="D8" s="38" t="s">
        <v>9</v>
      </c>
      <c r="F8" s="32"/>
      <c r="G8" s="33"/>
      <c r="H8" s="33"/>
      <c r="I8" s="34"/>
      <c r="J8" s="4">
        <v>3</v>
      </c>
      <c r="K8" s="35">
        <v>232.11</v>
      </c>
      <c r="L8" s="22" t="s">
        <v>27</v>
      </c>
      <c r="M8" s="9"/>
      <c r="N8" s="9"/>
      <c r="O8" s="9"/>
      <c r="R8" s="46"/>
      <c r="S8" s="23"/>
      <c r="T8" s="25"/>
      <c r="U8" s="120"/>
      <c r="V8" s="99"/>
      <c r="W8" s="25"/>
      <c r="X8" s="40"/>
      <c r="Y8" s="124"/>
    </row>
    <row r="9" spans="1:25">
      <c r="A9" s="1">
        <v>9</v>
      </c>
      <c r="B9" s="31"/>
      <c r="C9" s="37">
        <v>4.9770000000000002E+22</v>
      </c>
      <c r="D9" s="21" t="s">
        <v>10</v>
      </c>
      <c r="F9" s="32"/>
      <c r="G9" s="33"/>
      <c r="H9" s="33"/>
      <c r="I9" s="34"/>
      <c r="J9" s="4">
        <v>4</v>
      </c>
      <c r="K9" s="35">
        <v>1</v>
      </c>
      <c r="L9" s="22" t="s">
        <v>28</v>
      </c>
      <c r="M9" s="9"/>
      <c r="N9" s="9"/>
      <c r="O9" s="9"/>
      <c r="R9" s="46"/>
      <c r="S9" s="41"/>
      <c r="T9" s="125"/>
      <c r="U9" s="120"/>
      <c r="V9" s="99"/>
      <c r="W9" s="25"/>
      <c r="X9" s="40"/>
      <c r="Y9" s="124"/>
    </row>
    <row r="10" spans="1:25">
      <c r="A10" s="1">
        <v>10</v>
      </c>
      <c r="B10" s="12" t="s">
        <v>29</v>
      </c>
      <c r="C10" s="42">
        <v>0</v>
      </c>
      <c r="D10" s="21"/>
      <c r="F10" s="32"/>
      <c r="G10" s="33"/>
      <c r="H10" s="33"/>
      <c r="I10" s="34"/>
      <c r="J10" s="4">
        <v>5</v>
      </c>
      <c r="K10" s="35">
        <v>1</v>
      </c>
      <c r="L10" s="22" t="s">
        <v>30</v>
      </c>
      <c r="M10" s="9"/>
      <c r="N10" s="9"/>
      <c r="O10" s="9"/>
      <c r="R10" s="46"/>
      <c r="S10" s="41"/>
      <c r="T10" s="58"/>
      <c r="U10" s="120"/>
      <c r="V10" s="99"/>
      <c r="W10" s="25"/>
      <c r="X10" s="40"/>
      <c r="Y10" s="124"/>
    </row>
    <row r="11" spans="1:25">
      <c r="A11" s="1">
        <v>11</v>
      </c>
      <c r="C11" s="43" t="s">
        <v>31</v>
      </c>
      <c r="D11" s="7" t="s">
        <v>32</v>
      </c>
      <c r="F11" s="32"/>
      <c r="G11" s="33"/>
      <c r="H11" s="33"/>
      <c r="I11" s="34"/>
      <c r="J11" s="4">
        <v>6</v>
      </c>
      <c r="K11" s="35">
        <v>1000</v>
      </c>
      <c r="L11" s="22" t="s">
        <v>33</v>
      </c>
      <c r="M11" s="9"/>
      <c r="N11" s="9"/>
      <c r="O11" s="9"/>
      <c r="R11" s="46"/>
      <c r="S11" s="47"/>
      <c r="T11" s="25"/>
      <c r="U11" s="25"/>
      <c r="V11" s="36"/>
      <c r="W11" s="36"/>
      <c r="X11" s="36"/>
      <c r="Y11" s="25"/>
    </row>
    <row r="12" spans="1:25">
      <c r="A12" s="1">
        <v>12</v>
      </c>
      <c r="B12" s="5" t="s">
        <v>34</v>
      </c>
      <c r="C12" s="44">
        <v>20</v>
      </c>
      <c r="D12" s="45">
        <f>$C$5/100</f>
        <v>1.81</v>
      </c>
      <c r="E12" s="21" t="s">
        <v>89</v>
      </c>
      <c r="F12" s="32"/>
      <c r="G12" s="33"/>
      <c r="H12" s="33"/>
      <c r="I12" s="34"/>
      <c r="J12" s="4">
        <v>7</v>
      </c>
      <c r="K12" s="35">
        <v>46.637</v>
      </c>
      <c r="L12" s="22" t="s">
        <v>101</v>
      </c>
      <c r="M12" s="9"/>
      <c r="R12" s="46"/>
      <c r="S12" s="47"/>
      <c r="T12" s="25"/>
      <c r="U12" s="25"/>
      <c r="V12" s="93"/>
      <c r="W12" s="93"/>
      <c r="X12" s="93"/>
      <c r="Y12" s="25"/>
    </row>
    <row r="13" spans="1:25">
      <c r="A13" s="1">
        <v>13</v>
      </c>
      <c r="B13" s="5" t="s">
        <v>66</v>
      </c>
      <c r="C13" s="48">
        <v>228</v>
      </c>
      <c r="D13" s="45">
        <f>$C$5*1000000</f>
        <v>181000000</v>
      </c>
      <c r="E13" s="21" t="s">
        <v>67</v>
      </c>
      <c r="F13" s="49"/>
      <c r="G13" s="50"/>
      <c r="H13" s="50"/>
      <c r="I13" s="51"/>
      <c r="J13" s="4">
        <v>8</v>
      </c>
      <c r="K13" s="52">
        <v>3.0055999999999999E-2</v>
      </c>
      <c r="L13" s="22" t="s">
        <v>68</v>
      </c>
      <c r="R13" s="46"/>
      <c r="S13" s="47"/>
      <c r="T13" s="25"/>
      <c r="U13" s="46"/>
      <c r="V13" s="93"/>
      <c r="W13" s="93"/>
      <c r="X13" s="39"/>
      <c r="Y13" s="25"/>
    </row>
    <row r="14" spans="1:25" ht="13.5">
      <c r="A14" s="1">
        <v>14</v>
      </c>
      <c r="B14" s="5" t="s">
        <v>197</v>
      </c>
      <c r="C14" s="81"/>
      <c r="D14" s="21" t="s">
        <v>198</v>
      </c>
      <c r="E14" s="25"/>
      <c r="F14" s="25"/>
      <c r="G14" s="25"/>
      <c r="H14" s="85">
        <f>SUM(H6:H13)</f>
        <v>100</v>
      </c>
      <c r="I14" s="85">
        <f>SUM(I6:I13)</f>
        <v>100</v>
      </c>
      <c r="J14" s="4">
        <v>0</v>
      </c>
      <c r="K14" s="53" t="s">
        <v>38</v>
      </c>
      <c r="L14" s="54"/>
      <c r="N14" s="43"/>
      <c r="O14" s="43"/>
      <c r="P14" s="43"/>
      <c r="R14" s="46"/>
      <c r="S14" s="47"/>
      <c r="T14" s="25"/>
      <c r="U14" s="46"/>
      <c r="V14" s="96"/>
      <c r="W14" s="96"/>
      <c r="X14" s="126"/>
      <c r="Y14" s="25"/>
    </row>
    <row r="15" spans="1:25" ht="13.5">
      <c r="A15" s="1">
        <v>15</v>
      </c>
      <c r="B15" s="5" t="s">
        <v>199</v>
      </c>
      <c r="C15" s="82"/>
      <c r="D15" s="80" t="s">
        <v>200</v>
      </c>
      <c r="E15" s="100"/>
      <c r="F15" s="100"/>
      <c r="G15" s="100"/>
      <c r="H15" s="58"/>
      <c r="I15" s="58"/>
      <c r="J15" s="101"/>
      <c r="K15" s="59"/>
      <c r="L15" s="60"/>
      <c r="M15" s="101"/>
      <c r="N15" s="21"/>
      <c r="O15" s="21"/>
      <c r="P15" s="101"/>
      <c r="R15" s="46"/>
      <c r="S15" s="47"/>
      <c r="T15" s="25"/>
      <c r="U15" s="25"/>
      <c r="V15" s="97"/>
      <c r="W15" s="97"/>
      <c r="X15" s="40"/>
      <c r="Y15" s="25"/>
    </row>
    <row r="16" spans="1:25">
      <c r="A16" s="1">
        <v>16</v>
      </c>
      <c r="B16" s="21"/>
      <c r="C16" s="56"/>
      <c r="D16" s="57"/>
      <c r="F16" s="61" t="s">
        <v>39</v>
      </c>
      <c r="G16" s="100"/>
      <c r="H16" s="62"/>
      <c r="I16" s="58"/>
      <c r="J16" s="102"/>
      <c r="K16" s="59"/>
      <c r="L16" s="60"/>
      <c r="M16" s="21"/>
      <c r="N16" s="21"/>
      <c r="O16" s="21"/>
      <c r="P16" s="21"/>
      <c r="R16" s="46"/>
      <c r="S16" s="47"/>
      <c r="T16" s="25"/>
      <c r="U16" s="25"/>
      <c r="V16" s="97"/>
      <c r="W16" s="97"/>
      <c r="X16" s="40"/>
      <c r="Y16" s="25"/>
    </row>
    <row r="17" spans="1:16">
      <c r="A17" s="1">
        <v>17</v>
      </c>
      <c r="B17" s="63" t="s">
        <v>40</v>
      </c>
      <c r="C17" s="11"/>
      <c r="D17" s="10"/>
      <c r="E17" s="63" t="s">
        <v>102</v>
      </c>
      <c r="F17" s="64" t="s">
        <v>42</v>
      </c>
      <c r="G17" s="65" t="s">
        <v>43</v>
      </c>
      <c r="H17" s="63" t="s">
        <v>44</v>
      </c>
      <c r="I17" s="11"/>
      <c r="J17" s="10"/>
      <c r="K17" s="63" t="s">
        <v>45</v>
      </c>
      <c r="L17" s="66"/>
      <c r="M17" s="67"/>
      <c r="N17" s="63" t="s">
        <v>46</v>
      </c>
      <c r="O17" s="11"/>
      <c r="P17" s="10"/>
    </row>
    <row r="18" spans="1:16">
      <c r="A18" s="1">
        <v>18</v>
      </c>
      <c r="B18" s="68" t="s">
        <v>47</v>
      </c>
      <c r="C18" s="25"/>
      <c r="D18" s="119" t="s">
        <v>103</v>
      </c>
      <c r="E18" s="181" t="s">
        <v>104</v>
      </c>
      <c r="F18" s="182"/>
      <c r="G18" s="183"/>
      <c r="H18" s="68" t="s">
        <v>50</v>
      </c>
      <c r="I18" s="25"/>
      <c r="J18" s="119" t="s">
        <v>51</v>
      </c>
      <c r="K18" s="68" t="s">
        <v>52</v>
      </c>
      <c r="L18" s="69"/>
      <c r="M18" s="119" t="s">
        <v>51</v>
      </c>
      <c r="N18" s="68" t="s">
        <v>52</v>
      </c>
      <c r="O18" s="25"/>
      <c r="P18" s="119" t="s">
        <v>51</v>
      </c>
    </row>
    <row r="19" spans="1:16">
      <c r="A19" s="1">
        <v>19</v>
      </c>
      <c r="B19" s="17"/>
      <c r="C19" s="18"/>
      <c r="D19" s="19"/>
      <c r="E19" s="17"/>
      <c r="F19" s="18"/>
      <c r="G19" s="19"/>
      <c r="H19" s="17"/>
      <c r="I19" s="18"/>
      <c r="J19" s="19"/>
      <c r="K19" s="17"/>
      <c r="L19" s="18"/>
      <c r="M19" s="19"/>
      <c r="N19" s="17"/>
      <c r="O19" s="18"/>
      <c r="P19" s="19"/>
    </row>
    <row r="20" spans="1:16">
      <c r="A20" s="4">
        <v>20</v>
      </c>
      <c r="B20" s="103">
        <v>2</v>
      </c>
      <c r="C20" s="104" t="s">
        <v>53</v>
      </c>
      <c r="D20" s="117">
        <f>B20/1000/$C$5</f>
        <v>1.1049723756906078E-5</v>
      </c>
      <c r="E20" s="105">
        <v>0.16919999999999999</v>
      </c>
      <c r="F20" s="106">
        <v>2.7549999999999999</v>
      </c>
      <c r="G20" s="107">
        <f>E20+F20</f>
        <v>2.9241999999999999</v>
      </c>
      <c r="H20" s="103">
        <v>59</v>
      </c>
      <c r="I20" s="104" t="s">
        <v>54</v>
      </c>
      <c r="J20" s="76">
        <f>H20/1000/10</f>
        <v>5.8999999999999999E-3</v>
      </c>
      <c r="K20" s="103">
        <v>18</v>
      </c>
      <c r="L20" s="104" t="s">
        <v>54</v>
      </c>
      <c r="M20" s="76">
        <f t="shared" ref="M20:M83" si="0">K20/1000/10</f>
        <v>1.8E-3</v>
      </c>
      <c r="N20" s="103">
        <v>13</v>
      </c>
      <c r="O20" s="104" t="s">
        <v>54</v>
      </c>
      <c r="P20" s="76">
        <f t="shared" ref="P20:P83" si="1">N20/1000/10</f>
        <v>1.2999999999999999E-3</v>
      </c>
    </row>
    <row r="21" spans="1:16">
      <c r="B21" s="108">
        <v>2.25</v>
      </c>
      <c r="C21" s="109" t="s">
        <v>53</v>
      </c>
      <c r="D21" s="95">
        <f t="shared" ref="D21:D84" si="2">B21/1000/$C$5</f>
        <v>1.2430939226519336E-5</v>
      </c>
      <c r="E21" s="110">
        <v>0.17949999999999999</v>
      </c>
      <c r="F21" s="111">
        <v>2.9220000000000002</v>
      </c>
      <c r="G21" s="107">
        <f t="shared" ref="G21:G84" si="3">E21+F21</f>
        <v>3.1015000000000001</v>
      </c>
      <c r="H21" s="108">
        <v>62</v>
      </c>
      <c r="I21" s="109" t="s">
        <v>54</v>
      </c>
      <c r="J21" s="70">
        <f t="shared" ref="J21:J84" si="4">H21/1000/10</f>
        <v>6.1999999999999998E-3</v>
      </c>
      <c r="K21" s="108">
        <v>19</v>
      </c>
      <c r="L21" s="109" t="s">
        <v>54</v>
      </c>
      <c r="M21" s="70">
        <f t="shared" si="0"/>
        <v>1.9E-3</v>
      </c>
      <c r="N21" s="108">
        <v>13</v>
      </c>
      <c r="O21" s="109" t="s">
        <v>54</v>
      </c>
      <c r="P21" s="70">
        <f t="shared" si="1"/>
        <v>1.2999999999999999E-3</v>
      </c>
    </row>
    <row r="22" spans="1:16">
      <c r="B22" s="108">
        <v>2.5</v>
      </c>
      <c r="C22" s="109" t="s">
        <v>53</v>
      </c>
      <c r="D22" s="95">
        <f t="shared" si="2"/>
        <v>1.3812154696132597E-5</v>
      </c>
      <c r="E22" s="110">
        <v>0.18920000000000001</v>
      </c>
      <c r="F22" s="111">
        <v>3.0779999999999998</v>
      </c>
      <c r="G22" s="107">
        <f t="shared" si="3"/>
        <v>3.2671999999999999</v>
      </c>
      <c r="H22" s="108">
        <v>65</v>
      </c>
      <c r="I22" s="109" t="s">
        <v>54</v>
      </c>
      <c r="J22" s="70">
        <f t="shared" si="4"/>
        <v>6.5000000000000006E-3</v>
      </c>
      <c r="K22" s="108">
        <v>19</v>
      </c>
      <c r="L22" s="109" t="s">
        <v>54</v>
      </c>
      <c r="M22" s="70">
        <f t="shared" si="0"/>
        <v>1.9E-3</v>
      </c>
      <c r="N22" s="108">
        <v>14</v>
      </c>
      <c r="O22" s="109" t="s">
        <v>54</v>
      </c>
      <c r="P22" s="70">
        <f t="shared" si="1"/>
        <v>1.4E-3</v>
      </c>
    </row>
    <row r="23" spans="1:16">
      <c r="B23" s="108">
        <v>2.75</v>
      </c>
      <c r="C23" s="109" t="s">
        <v>53</v>
      </c>
      <c r="D23" s="95">
        <f t="shared" si="2"/>
        <v>1.5193370165745856E-5</v>
      </c>
      <c r="E23" s="110">
        <v>0.19839999999999999</v>
      </c>
      <c r="F23" s="111">
        <v>3.2240000000000002</v>
      </c>
      <c r="G23" s="107">
        <f t="shared" si="3"/>
        <v>3.4224000000000001</v>
      </c>
      <c r="H23" s="108">
        <v>67</v>
      </c>
      <c r="I23" s="109" t="s">
        <v>54</v>
      </c>
      <c r="J23" s="70">
        <f t="shared" si="4"/>
        <v>6.7000000000000002E-3</v>
      </c>
      <c r="K23" s="108">
        <v>20</v>
      </c>
      <c r="L23" s="109" t="s">
        <v>54</v>
      </c>
      <c r="M23" s="70">
        <f t="shared" si="0"/>
        <v>2E-3</v>
      </c>
      <c r="N23" s="108">
        <v>15</v>
      </c>
      <c r="O23" s="109" t="s">
        <v>54</v>
      </c>
      <c r="P23" s="70">
        <f t="shared" si="1"/>
        <v>1.5E-3</v>
      </c>
    </row>
    <row r="24" spans="1:16">
      <c r="B24" s="108">
        <v>3</v>
      </c>
      <c r="C24" s="109" t="s">
        <v>53</v>
      </c>
      <c r="D24" s="95">
        <f t="shared" si="2"/>
        <v>1.6574585635359117E-5</v>
      </c>
      <c r="E24" s="110">
        <v>0.2072</v>
      </c>
      <c r="F24" s="111">
        <v>3.363</v>
      </c>
      <c r="G24" s="107">
        <f t="shared" si="3"/>
        <v>3.5701999999999998</v>
      </c>
      <c r="H24" s="108">
        <v>70</v>
      </c>
      <c r="I24" s="109" t="s">
        <v>54</v>
      </c>
      <c r="J24" s="70">
        <f t="shared" si="4"/>
        <v>7.000000000000001E-3</v>
      </c>
      <c r="K24" s="108">
        <v>21</v>
      </c>
      <c r="L24" s="109" t="s">
        <v>54</v>
      </c>
      <c r="M24" s="70">
        <f t="shared" si="0"/>
        <v>2.1000000000000003E-3</v>
      </c>
      <c r="N24" s="108">
        <v>15</v>
      </c>
      <c r="O24" s="109" t="s">
        <v>54</v>
      </c>
      <c r="P24" s="70">
        <f t="shared" si="1"/>
        <v>1.5E-3</v>
      </c>
    </row>
    <row r="25" spans="1:16">
      <c r="B25" s="108">
        <v>3.25</v>
      </c>
      <c r="C25" s="109" t="s">
        <v>53</v>
      </c>
      <c r="D25" s="95">
        <f t="shared" si="2"/>
        <v>1.7955801104972374E-5</v>
      </c>
      <c r="E25" s="110">
        <v>0.2157</v>
      </c>
      <c r="F25" s="111">
        <v>3.4929999999999999</v>
      </c>
      <c r="G25" s="107">
        <f t="shared" si="3"/>
        <v>3.7086999999999999</v>
      </c>
      <c r="H25" s="108">
        <v>73</v>
      </c>
      <c r="I25" s="109" t="s">
        <v>54</v>
      </c>
      <c r="J25" s="70">
        <f t="shared" si="4"/>
        <v>7.2999999999999992E-3</v>
      </c>
      <c r="K25" s="108">
        <v>22</v>
      </c>
      <c r="L25" s="109" t="s">
        <v>54</v>
      </c>
      <c r="M25" s="70">
        <f t="shared" si="0"/>
        <v>2.1999999999999997E-3</v>
      </c>
      <c r="N25" s="108">
        <v>16</v>
      </c>
      <c r="O25" s="109" t="s">
        <v>54</v>
      </c>
      <c r="P25" s="70">
        <f t="shared" si="1"/>
        <v>1.6000000000000001E-3</v>
      </c>
    </row>
    <row r="26" spans="1:16">
      <c r="B26" s="108">
        <v>3.5</v>
      </c>
      <c r="C26" s="109" t="s">
        <v>53</v>
      </c>
      <c r="D26" s="95">
        <f t="shared" si="2"/>
        <v>1.9337016574585635E-5</v>
      </c>
      <c r="E26" s="110">
        <v>0.2238</v>
      </c>
      <c r="F26" s="111">
        <v>3.6179999999999999</v>
      </c>
      <c r="G26" s="107">
        <f t="shared" si="3"/>
        <v>3.8418000000000001</v>
      </c>
      <c r="H26" s="108">
        <v>75</v>
      </c>
      <c r="I26" s="109" t="s">
        <v>54</v>
      </c>
      <c r="J26" s="70">
        <f t="shared" si="4"/>
        <v>7.4999999999999997E-3</v>
      </c>
      <c r="K26" s="108">
        <v>22</v>
      </c>
      <c r="L26" s="109" t="s">
        <v>54</v>
      </c>
      <c r="M26" s="70">
        <f t="shared" si="0"/>
        <v>2.1999999999999997E-3</v>
      </c>
      <c r="N26" s="108">
        <v>16</v>
      </c>
      <c r="O26" s="109" t="s">
        <v>54</v>
      </c>
      <c r="P26" s="70">
        <f t="shared" si="1"/>
        <v>1.6000000000000001E-3</v>
      </c>
    </row>
    <row r="27" spans="1:16">
      <c r="B27" s="108">
        <v>3.75</v>
      </c>
      <c r="C27" s="109" t="s">
        <v>53</v>
      </c>
      <c r="D27" s="95">
        <f t="shared" si="2"/>
        <v>2.0718232044198896E-5</v>
      </c>
      <c r="E27" s="110">
        <v>0.23169999999999999</v>
      </c>
      <c r="F27" s="111">
        <v>3.7360000000000002</v>
      </c>
      <c r="G27" s="107">
        <f t="shared" si="3"/>
        <v>3.9677000000000002</v>
      </c>
      <c r="H27" s="108">
        <v>77</v>
      </c>
      <c r="I27" s="109" t="s">
        <v>54</v>
      </c>
      <c r="J27" s="70">
        <f t="shared" si="4"/>
        <v>7.7000000000000002E-3</v>
      </c>
      <c r="K27" s="108">
        <v>23</v>
      </c>
      <c r="L27" s="109" t="s">
        <v>54</v>
      </c>
      <c r="M27" s="70">
        <f t="shared" si="0"/>
        <v>2.3E-3</v>
      </c>
      <c r="N27" s="108">
        <v>17</v>
      </c>
      <c r="O27" s="109" t="s">
        <v>54</v>
      </c>
      <c r="P27" s="70">
        <f t="shared" si="1"/>
        <v>1.7000000000000001E-3</v>
      </c>
    </row>
    <row r="28" spans="1:16">
      <c r="B28" s="108">
        <v>4</v>
      </c>
      <c r="C28" s="109" t="s">
        <v>53</v>
      </c>
      <c r="D28" s="95">
        <f t="shared" si="2"/>
        <v>2.2099447513812157E-5</v>
      </c>
      <c r="E28" s="110">
        <v>0.23930000000000001</v>
      </c>
      <c r="F28" s="111">
        <v>3.85</v>
      </c>
      <c r="G28" s="107">
        <f t="shared" si="3"/>
        <v>4.0892999999999997</v>
      </c>
      <c r="H28" s="108">
        <v>80</v>
      </c>
      <c r="I28" s="109" t="s">
        <v>54</v>
      </c>
      <c r="J28" s="70">
        <f t="shared" si="4"/>
        <v>8.0000000000000002E-3</v>
      </c>
      <c r="K28" s="108">
        <v>24</v>
      </c>
      <c r="L28" s="109" t="s">
        <v>54</v>
      </c>
      <c r="M28" s="70">
        <f t="shared" si="0"/>
        <v>2.4000000000000002E-3</v>
      </c>
      <c r="N28" s="108">
        <v>17</v>
      </c>
      <c r="O28" s="109" t="s">
        <v>54</v>
      </c>
      <c r="P28" s="70">
        <f t="shared" si="1"/>
        <v>1.7000000000000001E-3</v>
      </c>
    </row>
    <row r="29" spans="1:16">
      <c r="B29" s="108">
        <v>4.5</v>
      </c>
      <c r="C29" s="109" t="s">
        <v>53</v>
      </c>
      <c r="D29" s="95">
        <f t="shared" si="2"/>
        <v>2.4861878453038672E-5</v>
      </c>
      <c r="E29" s="110">
        <v>0.25380000000000003</v>
      </c>
      <c r="F29" s="111">
        <v>4.0629999999999997</v>
      </c>
      <c r="G29" s="107">
        <f t="shared" si="3"/>
        <v>4.3167999999999997</v>
      </c>
      <c r="H29" s="108">
        <v>84</v>
      </c>
      <c r="I29" s="109" t="s">
        <v>54</v>
      </c>
      <c r="J29" s="70">
        <f t="shared" si="4"/>
        <v>8.4000000000000012E-3</v>
      </c>
      <c r="K29" s="108">
        <v>25</v>
      </c>
      <c r="L29" s="109" t="s">
        <v>54</v>
      </c>
      <c r="M29" s="70">
        <f t="shared" si="0"/>
        <v>2.5000000000000001E-3</v>
      </c>
      <c r="N29" s="108">
        <v>18</v>
      </c>
      <c r="O29" s="109" t="s">
        <v>54</v>
      </c>
      <c r="P29" s="70">
        <f t="shared" si="1"/>
        <v>1.8E-3</v>
      </c>
    </row>
    <row r="30" spans="1:16">
      <c r="B30" s="108">
        <v>5</v>
      </c>
      <c r="C30" s="109" t="s">
        <v>53</v>
      </c>
      <c r="D30" s="95">
        <f t="shared" si="2"/>
        <v>2.7624309392265193E-5</v>
      </c>
      <c r="E30" s="110">
        <v>0.26750000000000002</v>
      </c>
      <c r="F30" s="111">
        <v>4.26</v>
      </c>
      <c r="G30" s="107">
        <f t="shared" si="3"/>
        <v>4.5274999999999999</v>
      </c>
      <c r="H30" s="108">
        <v>88</v>
      </c>
      <c r="I30" s="109" t="s">
        <v>54</v>
      </c>
      <c r="J30" s="70">
        <f t="shared" si="4"/>
        <v>8.7999999999999988E-3</v>
      </c>
      <c r="K30" s="108">
        <v>26</v>
      </c>
      <c r="L30" s="109" t="s">
        <v>54</v>
      </c>
      <c r="M30" s="70">
        <f t="shared" si="0"/>
        <v>2.5999999999999999E-3</v>
      </c>
      <c r="N30" s="108">
        <v>19</v>
      </c>
      <c r="O30" s="109" t="s">
        <v>54</v>
      </c>
      <c r="P30" s="70">
        <f t="shared" si="1"/>
        <v>1.9E-3</v>
      </c>
    </row>
    <row r="31" spans="1:16">
      <c r="B31" s="108">
        <v>5.5</v>
      </c>
      <c r="C31" s="109" t="s">
        <v>53</v>
      </c>
      <c r="D31" s="95">
        <f t="shared" si="2"/>
        <v>3.0386740331491712E-5</v>
      </c>
      <c r="E31" s="110">
        <v>0.28060000000000002</v>
      </c>
      <c r="F31" s="111">
        <v>4.444</v>
      </c>
      <c r="G31" s="107">
        <f t="shared" si="3"/>
        <v>4.7245999999999997</v>
      </c>
      <c r="H31" s="108">
        <v>92</v>
      </c>
      <c r="I31" s="109" t="s">
        <v>54</v>
      </c>
      <c r="J31" s="70">
        <f t="shared" si="4"/>
        <v>9.1999999999999998E-3</v>
      </c>
      <c r="K31" s="108">
        <v>27</v>
      </c>
      <c r="L31" s="109" t="s">
        <v>54</v>
      </c>
      <c r="M31" s="70">
        <f t="shared" si="0"/>
        <v>2.7000000000000001E-3</v>
      </c>
      <c r="N31" s="108">
        <v>19</v>
      </c>
      <c r="O31" s="109" t="s">
        <v>54</v>
      </c>
      <c r="P31" s="70">
        <f t="shared" si="1"/>
        <v>1.9E-3</v>
      </c>
    </row>
    <row r="32" spans="1:16">
      <c r="B32" s="108">
        <v>6</v>
      </c>
      <c r="C32" s="109" t="s">
        <v>53</v>
      </c>
      <c r="D32" s="95">
        <f t="shared" si="2"/>
        <v>3.3149171270718233E-5</v>
      </c>
      <c r="E32" s="110">
        <v>0.29310000000000003</v>
      </c>
      <c r="F32" s="111">
        <v>4.6159999999999997</v>
      </c>
      <c r="G32" s="107">
        <f t="shared" si="3"/>
        <v>4.9090999999999996</v>
      </c>
      <c r="H32" s="108">
        <v>96</v>
      </c>
      <c r="I32" s="109" t="s">
        <v>54</v>
      </c>
      <c r="J32" s="70">
        <f t="shared" si="4"/>
        <v>9.6000000000000009E-3</v>
      </c>
      <c r="K32" s="108">
        <v>28</v>
      </c>
      <c r="L32" s="109" t="s">
        <v>54</v>
      </c>
      <c r="M32" s="70">
        <f t="shared" si="0"/>
        <v>2.8E-3</v>
      </c>
      <c r="N32" s="108">
        <v>20</v>
      </c>
      <c r="O32" s="109" t="s">
        <v>54</v>
      </c>
      <c r="P32" s="70">
        <f t="shared" si="1"/>
        <v>2E-3</v>
      </c>
    </row>
    <row r="33" spans="2:16">
      <c r="B33" s="108">
        <v>6.5</v>
      </c>
      <c r="C33" s="109" t="s">
        <v>53</v>
      </c>
      <c r="D33" s="95">
        <f t="shared" si="2"/>
        <v>3.5911602209944748E-5</v>
      </c>
      <c r="E33" s="110">
        <v>0.30499999999999999</v>
      </c>
      <c r="F33" s="111">
        <v>4.7779999999999996</v>
      </c>
      <c r="G33" s="107">
        <f t="shared" si="3"/>
        <v>5.0829999999999993</v>
      </c>
      <c r="H33" s="108">
        <v>100</v>
      </c>
      <c r="I33" s="109" t="s">
        <v>54</v>
      </c>
      <c r="J33" s="70">
        <f t="shared" si="4"/>
        <v>0.01</v>
      </c>
      <c r="K33" s="108">
        <v>29</v>
      </c>
      <c r="L33" s="109" t="s">
        <v>54</v>
      </c>
      <c r="M33" s="70">
        <f t="shared" si="0"/>
        <v>2.9000000000000002E-3</v>
      </c>
      <c r="N33" s="108">
        <v>21</v>
      </c>
      <c r="O33" s="109" t="s">
        <v>54</v>
      </c>
      <c r="P33" s="70">
        <f t="shared" si="1"/>
        <v>2.1000000000000003E-3</v>
      </c>
    </row>
    <row r="34" spans="2:16">
      <c r="B34" s="108">
        <v>7</v>
      </c>
      <c r="C34" s="109" t="s">
        <v>53</v>
      </c>
      <c r="D34" s="95">
        <f t="shared" si="2"/>
        <v>3.867403314917127E-5</v>
      </c>
      <c r="E34" s="110">
        <v>0.31659999999999999</v>
      </c>
      <c r="F34" s="111">
        <v>4.931</v>
      </c>
      <c r="G34" s="107">
        <f t="shared" si="3"/>
        <v>5.2476000000000003</v>
      </c>
      <c r="H34" s="108">
        <v>103</v>
      </c>
      <c r="I34" s="109" t="s">
        <v>54</v>
      </c>
      <c r="J34" s="70">
        <f t="shared" si="4"/>
        <v>1.03E-2</v>
      </c>
      <c r="K34" s="108">
        <v>30</v>
      </c>
      <c r="L34" s="109" t="s">
        <v>54</v>
      </c>
      <c r="M34" s="70">
        <f t="shared" si="0"/>
        <v>3.0000000000000001E-3</v>
      </c>
      <c r="N34" s="108">
        <v>22</v>
      </c>
      <c r="O34" s="109" t="s">
        <v>54</v>
      </c>
      <c r="P34" s="70">
        <f t="shared" si="1"/>
        <v>2.1999999999999997E-3</v>
      </c>
    </row>
    <row r="35" spans="2:16">
      <c r="B35" s="108">
        <v>8</v>
      </c>
      <c r="C35" s="109" t="s">
        <v>53</v>
      </c>
      <c r="D35" s="95">
        <f t="shared" si="2"/>
        <v>4.4198895027624314E-5</v>
      </c>
      <c r="E35" s="110">
        <v>0.33839999999999998</v>
      </c>
      <c r="F35" s="111">
        <v>5.2130000000000001</v>
      </c>
      <c r="G35" s="107">
        <f t="shared" si="3"/>
        <v>5.5514000000000001</v>
      </c>
      <c r="H35" s="108">
        <v>110</v>
      </c>
      <c r="I35" s="109" t="s">
        <v>54</v>
      </c>
      <c r="J35" s="70">
        <f t="shared" si="4"/>
        <v>1.0999999999999999E-2</v>
      </c>
      <c r="K35" s="108">
        <v>31</v>
      </c>
      <c r="L35" s="109" t="s">
        <v>54</v>
      </c>
      <c r="M35" s="70">
        <f t="shared" si="0"/>
        <v>3.0999999999999999E-3</v>
      </c>
      <c r="N35" s="108">
        <v>23</v>
      </c>
      <c r="O35" s="109" t="s">
        <v>54</v>
      </c>
      <c r="P35" s="70">
        <f t="shared" si="1"/>
        <v>2.3E-3</v>
      </c>
    </row>
    <row r="36" spans="2:16">
      <c r="B36" s="108">
        <v>9</v>
      </c>
      <c r="C36" s="109" t="s">
        <v>53</v>
      </c>
      <c r="D36" s="95">
        <f t="shared" si="2"/>
        <v>4.9723756906077343E-5</v>
      </c>
      <c r="E36" s="110">
        <v>0.3589</v>
      </c>
      <c r="F36" s="111">
        <v>5.47</v>
      </c>
      <c r="G36" s="107">
        <f t="shared" si="3"/>
        <v>5.8289</v>
      </c>
      <c r="H36" s="108">
        <v>117</v>
      </c>
      <c r="I36" s="109" t="s">
        <v>54</v>
      </c>
      <c r="J36" s="70">
        <f t="shared" si="4"/>
        <v>1.17E-2</v>
      </c>
      <c r="K36" s="108">
        <v>33</v>
      </c>
      <c r="L36" s="109" t="s">
        <v>54</v>
      </c>
      <c r="M36" s="70">
        <f t="shared" si="0"/>
        <v>3.3E-3</v>
      </c>
      <c r="N36" s="108">
        <v>24</v>
      </c>
      <c r="O36" s="109" t="s">
        <v>54</v>
      </c>
      <c r="P36" s="70">
        <f t="shared" si="1"/>
        <v>2.4000000000000002E-3</v>
      </c>
    </row>
    <row r="37" spans="2:16">
      <c r="B37" s="108">
        <v>10</v>
      </c>
      <c r="C37" s="109" t="s">
        <v>53</v>
      </c>
      <c r="D37" s="95">
        <f t="shared" si="2"/>
        <v>5.5248618784530387E-5</v>
      </c>
      <c r="E37" s="110">
        <v>0.37840000000000001</v>
      </c>
      <c r="F37" s="111">
        <v>5.7050000000000001</v>
      </c>
      <c r="G37" s="107">
        <f t="shared" si="3"/>
        <v>6.0834000000000001</v>
      </c>
      <c r="H37" s="108">
        <v>123</v>
      </c>
      <c r="I37" s="109" t="s">
        <v>54</v>
      </c>
      <c r="J37" s="70">
        <f t="shared" si="4"/>
        <v>1.23E-2</v>
      </c>
      <c r="K37" s="108">
        <v>35</v>
      </c>
      <c r="L37" s="109" t="s">
        <v>54</v>
      </c>
      <c r="M37" s="70">
        <f t="shared" si="0"/>
        <v>3.5000000000000005E-3</v>
      </c>
      <c r="N37" s="108">
        <v>25</v>
      </c>
      <c r="O37" s="109" t="s">
        <v>54</v>
      </c>
      <c r="P37" s="70">
        <f t="shared" si="1"/>
        <v>2.5000000000000001E-3</v>
      </c>
    </row>
    <row r="38" spans="2:16">
      <c r="B38" s="108">
        <v>11</v>
      </c>
      <c r="C38" s="109" t="s">
        <v>53</v>
      </c>
      <c r="D38" s="95">
        <f t="shared" si="2"/>
        <v>6.0773480662983424E-5</v>
      </c>
      <c r="E38" s="110">
        <v>0.39679999999999999</v>
      </c>
      <c r="F38" s="111">
        <v>5.9219999999999997</v>
      </c>
      <c r="G38" s="107">
        <f t="shared" si="3"/>
        <v>6.3187999999999995</v>
      </c>
      <c r="H38" s="108">
        <v>129</v>
      </c>
      <c r="I38" s="109" t="s">
        <v>54</v>
      </c>
      <c r="J38" s="70">
        <f t="shared" si="4"/>
        <v>1.29E-2</v>
      </c>
      <c r="K38" s="108">
        <v>36</v>
      </c>
      <c r="L38" s="109" t="s">
        <v>54</v>
      </c>
      <c r="M38" s="70">
        <f t="shared" si="0"/>
        <v>3.5999999999999999E-3</v>
      </c>
      <c r="N38" s="108">
        <v>27</v>
      </c>
      <c r="O38" s="109" t="s">
        <v>54</v>
      </c>
      <c r="P38" s="70">
        <f t="shared" si="1"/>
        <v>2.7000000000000001E-3</v>
      </c>
    </row>
    <row r="39" spans="2:16">
      <c r="B39" s="108">
        <v>12</v>
      </c>
      <c r="C39" s="109" t="s">
        <v>53</v>
      </c>
      <c r="D39" s="95">
        <f t="shared" si="2"/>
        <v>6.6298342541436467E-5</v>
      </c>
      <c r="E39" s="110">
        <v>0.41449999999999998</v>
      </c>
      <c r="F39" s="111">
        <v>6.1239999999999997</v>
      </c>
      <c r="G39" s="107">
        <f t="shared" si="3"/>
        <v>6.5385</v>
      </c>
      <c r="H39" s="108">
        <v>135</v>
      </c>
      <c r="I39" s="109" t="s">
        <v>54</v>
      </c>
      <c r="J39" s="70">
        <f t="shared" si="4"/>
        <v>1.3500000000000002E-2</v>
      </c>
      <c r="K39" s="108">
        <v>37</v>
      </c>
      <c r="L39" s="109" t="s">
        <v>54</v>
      </c>
      <c r="M39" s="70">
        <f t="shared" si="0"/>
        <v>3.6999999999999997E-3</v>
      </c>
      <c r="N39" s="108">
        <v>28</v>
      </c>
      <c r="O39" s="109" t="s">
        <v>54</v>
      </c>
      <c r="P39" s="70">
        <f t="shared" si="1"/>
        <v>2.8E-3</v>
      </c>
    </row>
    <row r="40" spans="2:16">
      <c r="B40" s="108">
        <v>13</v>
      </c>
      <c r="C40" s="109" t="s">
        <v>53</v>
      </c>
      <c r="D40" s="95">
        <f t="shared" si="2"/>
        <v>7.1823204419889497E-5</v>
      </c>
      <c r="E40" s="110">
        <v>0.43140000000000001</v>
      </c>
      <c r="F40" s="111">
        <v>6.3109999999999999</v>
      </c>
      <c r="G40" s="107">
        <f t="shared" si="3"/>
        <v>6.7423999999999999</v>
      </c>
      <c r="H40" s="108">
        <v>141</v>
      </c>
      <c r="I40" s="109" t="s">
        <v>54</v>
      </c>
      <c r="J40" s="70">
        <f t="shared" si="4"/>
        <v>1.4099999999999998E-2</v>
      </c>
      <c r="K40" s="108">
        <v>39</v>
      </c>
      <c r="L40" s="109" t="s">
        <v>54</v>
      </c>
      <c r="M40" s="70">
        <f t="shared" si="0"/>
        <v>3.8999999999999998E-3</v>
      </c>
      <c r="N40" s="108">
        <v>29</v>
      </c>
      <c r="O40" s="109" t="s">
        <v>54</v>
      </c>
      <c r="P40" s="70">
        <f t="shared" si="1"/>
        <v>2.9000000000000002E-3</v>
      </c>
    </row>
    <row r="41" spans="2:16">
      <c r="B41" s="108">
        <v>14</v>
      </c>
      <c r="C41" s="109" t="s">
        <v>53</v>
      </c>
      <c r="D41" s="95">
        <f t="shared" si="2"/>
        <v>7.734806629834254E-5</v>
      </c>
      <c r="E41" s="110">
        <v>0.44769999999999999</v>
      </c>
      <c r="F41" s="111">
        <v>6.4880000000000004</v>
      </c>
      <c r="G41" s="107">
        <f t="shared" si="3"/>
        <v>6.9357000000000006</v>
      </c>
      <c r="H41" s="108">
        <v>146</v>
      </c>
      <c r="I41" s="109" t="s">
        <v>54</v>
      </c>
      <c r="J41" s="70">
        <f t="shared" si="4"/>
        <v>1.4599999999999998E-2</v>
      </c>
      <c r="K41" s="108">
        <v>40</v>
      </c>
      <c r="L41" s="109" t="s">
        <v>54</v>
      </c>
      <c r="M41" s="70">
        <f t="shared" si="0"/>
        <v>4.0000000000000001E-3</v>
      </c>
      <c r="N41" s="108">
        <v>30</v>
      </c>
      <c r="O41" s="109" t="s">
        <v>54</v>
      </c>
      <c r="P41" s="70">
        <f t="shared" si="1"/>
        <v>3.0000000000000001E-3</v>
      </c>
    </row>
    <row r="42" spans="2:16">
      <c r="B42" s="108">
        <v>15</v>
      </c>
      <c r="C42" s="109" t="s">
        <v>53</v>
      </c>
      <c r="D42" s="95">
        <f t="shared" si="2"/>
        <v>8.2872928176795584E-5</v>
      </c>
      <c r="E42" s="110">
        <v>0.46339999999999998</v>
      </c>
      <c r="F42" s="111">
        <v>6.6529999999999996</v>
      </c>
      <c r="G42" s="107">
        <f t="shared" si="3"/>
        <v>7.1163999999999996</v>
      </c>
      <c r="H42" s="108">
        <v>152</v>
      </c>
      <c r="I42" s="109" t="s">
        <v>54</v>
      </c>
      <c r="J42" s="70">
        <f t="shared" si="4"/>
        <v>1.52E-2</v>
      </c>
      <c r="K42" s="108">
        <v>41</v>
      </c>
      <c r="L42" s="109" t="s">
        <v>54</v>
      </c>
      <c r="M42" s="70">
        <f t="shared" si="0"/>
        <v>4.1000000000000003E-3</v>
      </c>
      <c r="N42" s="108">
        <v>31</v>
      </c>
      <c r="O42" s="109" t="s">
        <v>54</v>
      </c>
      <c r="P42" s="70">
        <f t="shared" si="1"/>
        <v>3.0999999999999999E-3</v>
      </c>
    </row>
    <row r="43" spans="2:16">
      <c r="B43" s="108">
        <v>16</v>
      </c>
      <c r="C43" s="109" t="s">
        <v>53</v>
      </c>
      <c r="D43" s="95">
        <f t="shared" si="2"/>
        <v>8.8397790055248627E-5</v>
      </c>
      <c r="E43" s="110">
        <v>0.47860000000000003</v>
      </c>
      <c r="F43" s="111">
        <v>6.8090000000000002</v>
      </c>
      <c r="G43" s="107">
        <f t="shared" si="3"/>
        <v>7.2876000000000003</v>
      </c>
      <c r="H43" s="108">
        <v>157</v>
      </c>
      <c r="I43" s="109" t="s">
        <v>54</v>
      </c>
      <c r="J43" s="70">
        <f t="shared" si="4"/>
        <v>1.5699999999999999E-2</v>
      </c>
      <c r="K43" s="108">
        <v>42</v>
      </c>
      <c r="L43" s="109" t="s">
        <v>54</v>
      </c>
      <c r="M43" s="70">
        <f t="shared" si="0"/>
        <v>4.2000000000000006E-3</v>
      </c>
      <c r="N43" s="108">
        <v>32</v>
      </c>
      <c r="O43" s="109" t="s">
        <v>54</v>
      </c>
      <c r="P43" s="70">
        <f t="shared" si="1"/>
        <v>3.2000000000000002E-3</v>
      </c>
    </row>
    <row r="44" spans="2:16">
      <c r="B44" s="108">
        <v>17</v>
      </c>
      <c r="C44" s="109" t="s">
        <v>53</v>
      </c>
      <c r="D44" s="95">
        <f t="shared" si="2"/>
        <v>9.3922651933701671E-5</v>
      </c>
      <c r="E44" s="110">
        <v>0.49330000000000002</v>
      </c>
      <c r="F44" s="111">
        <v>6.9569999999999999</v>
      </c>
      <c r="G44" s="107">
        <f t="shared" si="3"/>
        <v>7.4502999999999995</v>
      </c>
      <c r="H44" s="108">
        <v>162</v>
      </c>
      <c r="I44" s="109" t="s">
        <v>54</v>
      </c>
      <c r="J44" s="70">
        <f t="shared" si="4"/>
        <v>1.6199999999999999E-2</v>
      </c>
      <c r="K44" s="108">
        <v>44</v>
      </c>
      <c r="L44" s="109" t="s">
        <v>54</v>
      </c>
      <c r="M44" s="70">
        <f t="shared" si="0"/>
        <v>4.3999999999999994E-3</v>
      </c>
      <c r="N44" s="108">
        <v>33</v>
      </c>
      <c r="O44" s="109" t="s">
        <v>54</v>
      </c>
      <c r="P44" s="70">
        <f t="shared" si="1"/>
        <v>3.3E-3</v>
      </c>
    </row>
    <row r="45" spans="2:16">
      <c r="B45" s="108">
        <v>18</v>
      </c>
      <c r="C45" s="109" t="s">
        <v>53</v>
      </c>
      <c r="D45" s="95">
        <f t="shared" si="2"/>
        <v>9.9447513812154687E-5</v>
      </c>
      <c r="E45" s="110">
        <v>0.50760000000000005</v>
      </c>
      <c r="F45" s="111">
        <v>7.0979999999999999</v>
      </c>
      <c r="G45" s="107">
        <f t="shared" si="3"/>
        <v>7.6055999999999999</v>
      </c>
      <c r="H45" s="108">
        <v>167</v>
      </c>
      <c r="I45" s="109" t="s">
        <v>54</v>
      </c>
      <c r="J45" s="70">
        <f t="shared" si="4"/>
        <v>1.67E-2</v>
      </c>
      <c r="K45" s="108">
        <v>45</v>
      </c>
      <c r="L45" s="109" t="s">
        <v>54</v>
      </c>
      <c r="M45" s="70">
        <f t="shared" si="0"/>
        <v>4.4999999999999997E-3</v>
      </c>
      <c r="N45" s="108">
        <v>34</v>
      </c>
      <c r="O45" s="109" t="s">
        <v>54</v>
      </c>
      <c r="P45" s="70">
        <f t="shared" si="1"/>
        <v>3.4000000000000002E-3</v>
      </c>
    </row>
    <row r="46" spans="2:16">
      <c r="B46" s="108">
        <v>20</v>
      </c>
      <c r="C46" s="109" t="s">
        <v>53</v>
      </c>
      <c r="D46" s="95">
        <f t="shared" si="2"/>
        <v>1.1049723756906077E-4</v>
      </c>
      <c r="E46" s="110">
        <v>0.53510000000000002</v>
      </c>
      <c r="F46" s="111">
        <v>7.3579999999999997</v>
      </c>
      <c r="G46" s="107">
        <f t="shared" si="3"/>
        <v>7.8930999999999996</v>
      </c>
      <c r="H46" s="108">
        <v>177</v>
      </c>
      <c r="I46" s="109" t="s">
        <v>54</v>
      </c>
      <c r="J46" s="70">
        <f t="shared" si="4"/>
        <v>1.77E-2</v>
      </c>
      <c r="K46" s="108">
        <v>47</v>
      </c>
      <c r="L46" s="109" t="s">
        <v>54</v>
      </c>
      <c r="M46" s="70">
        <f t="shared" si="0"/>
        <v>4.7000000000000002E-3</v>
      </c>
      <c r="N46" s="108">
        <v>35</v>
      </c>
      <c r="O46" s="109" t="s">
        <v>54</v>
      </c>
      <c r="P46" s="70">
        <f t="shared" si="1"/>
        <v>3.5000000000000005E-3</v>
      </c>
    </row>
    <row r="47" spans="2:16">
      <c r="B47" s="108">
        <v>22.5</v>
      </c>
      <c r="C47" s="109" t="s">
        <v>53</v>
      </c>
      <c r="D47" s="95">
        <f t="shared" si="2"/>
        <v>1.2430939226519336E-4</v>
      </c>
      <c r="E47" s="110">
        <v>0.5675</v>
      </c>
      <c r="F47" s="111">
        <v>7.6520000000000001</v>
      </c>
      <c r="G47" s="107">
        <f t="shared" si="3"/>
        <v>8.2195</v>
      </c>
      <c r="H47" s="108">
        <v>189</v>
      </c>
      <c r="I47" s="109" t="s">
        <v>54</v>
      </c>
      <c r="J47" s="70">
        <f t="shared" si="4"/>
        <v>1.89E-2</v>
      </c>
      <c r="K47" s="108">
        <v>50</v>
      </c>
      <c r="L47" s="109" t="s">
        <v>54</v>
      </c>
      <c r="M47" s="70">
        <f t="shared" si="0"/>
        <v>5.0000000000000001E-3</v>
      </c>
      <c r="N47" s="108">
        <v>38</v>
      </c>
      <c r="O47" s="109" t="s">
        <v>54</v>
      </c>
      <c r="P47" s="70">
        <f t="shared" si="1"/>
        <v>3.8E-3</v>
      </c>
    </row>
    <row r="48" spans="2:16">
      <c r="B48" s="108">
        <v>25</v>
      </c>
      <c r="C48" s="109" t="s">
        <v>53</v>
      </c>
      <c r="D48" s="95">
        <f t="shared" si="2"/>
        <v>1.3812154696132598E-4</v>
      </c>
      <c r="E48" s="110">
        <v>0.59819999999999995</v>
      </c>
      <c r="F48" s="111">
        <v>7.9160000000000004</v>
      </c>
      <c r="G48" s="107">
        <f t="shared" si="3"/>
        <v>8.5142000000000007</v>
      </c>
      <c r="H48" s="108">
        <v>200</v>
      </c>
      <c r="I48" s="109" t="s">
        <v>54</v>
      </c>
      <c r="J48" s="70">
        <f t="shared" si="4"/>
        <v>0.02</v>
      </c>
      <c r="K48" s="108">
        <v>52</v>
      </c>
      <c r="L48" s="109" t="s">
        <v>54</v>
      </c>
      <c r="M48" s="70">
        <f t="shared" si="0"/>
        <v>5.1999999999999998E-3</v>
      </c>
      <c r="N48" s="108">
        <v>40</v>
      </c>
      <c r="O48" s="109" t="s">
        <v>54</v>
      </c>
      <c r="P48" s="70">
        <f t="shared" si="1"/>
        <v>4.0000000000000001E-3</v>
      </c>
    </row>
    <row r="49" spans="2:16">
      <c r="B49" s="108">
        <v>27.5</v>
      </c>
      <c r="C49" s="109" t="s">
        <v>53</v>
      </c>
      <c r="D49" s="95">
        <f t="shared" si="2"/>
        <v>1.5193370165745857E-4</v>
      </c>
      <c r="E49" s="110">
        <v>0.62739999999999996</v>
      </c>
      <c r="F49" s="111">
        <v>8.1560000000000006</v>
      </c>
      <c r="G49" s="107">
        <f t="shared" si="3"/>
        <v>8.7834000000000003</v>
      </c>
      <c r="H49" s="108">
        <v>211</v>
      </c>
      <c r="I49" s="109" t="s">
        <v>54</v>
      </c>
      <c r="J49" s="70">
        <f t="shared" si="4"/>
        <v>2.1100000000000001E-2</v>
      </c>
      <c r="K49" s="108">
        <v>54</v>
      </c>
      <c r="L49" s="109" t="s">
        <v>54</v>
      </c>
      <c r="M49" s="70">
        <f t="shared" si="0"/>
        <v>5.4000000000000003E-3</v>
      </c>
      <c r="N49" s="108">
        <v>42</v>
      </c>
      <c r="O49" s="109" t="s">
        <v>54</v>
      </c>
      <c r="P49" s="70">
        <f t="shared" si="1"/>
        <v>4.2000000000000006E-3</v>
      </c>
    </row>
    <row r="50" spans="2:16">
      <c r="B50" s="108">
        <v>30</v>
      </c>
      <c r="C50" s="109" t="s">
        <v>53</v>
      </c>
      <c r="D50" s="95">
        <f t="shared" si="2"/>
        <v>1.6574585635359117E-4</v>
      </c>
      <c r="E50" s="110">
        <v>0.65529999999999999</v>
      </c>
      <c r="F50" s="111">
        <v>8.375</v>
      </c>
      <c r="G50" s="107">
        <f t="shared" si="3"/>
        <v>9.0303000000000004</v>
      </c>
      <c r="H50" s="108">
        <v>222</v>
      </c>
      <c r="I50" s="109" t="s">
        <v>54</v>
      </c>
      <c r="J50" s="70">
        <f t="shared" si="4"/>
        <v>2.2200000000000001E-2</v>
      </c>
      <c r="K50" s="108">
        <v>57</v>
      </c>
      <c r="L50" s="109" t="s">
        <v>54</v>
      </c>
      <c r="M50" s="70">
        <f t="shared" si="0"/>
        <v>5.7000000000000002E-3</v>
      </c>
      <c r="N50" s="108">
        <v>44</v>
      </c>
      <c r="O50" s="109" t="s">
        <v>54</v>
      </c>
      <c r="P50" s="70">
        <f t="shared" si="1"/>
        <v>4.3999999999999994E-3</v>
      </c>
    </row>
    <row r="51" spans="2:16">
      <c r="B51" s="108">
        <v>32.5</v>
      </c>
      <c r="C51" s="109" t="s">
        <v>53</v>
      </c>
      <c r="D51" s="95">
        <f t="shared" si="2"/>
        <v>1.7955801104972376E-4</v>
      </c>
      <c r="E51" s="110">
        <v>0.68210000000000004</v>
      </c>
      <c r="F51" s="111">
        <v>8.577</v>
      </c>
      <c r="G51" s="107">
        <f t="shared" si="3"/>
        <v>9.2591000000000001</v>
      </c>
      <c r="H51" s="108">
        <v>233</v>
      </c>
      <c r="I51" s="109" t="s">
        <v>54</v>
      </c>
      <c r="J51" s="70">
        <f t="shared" si="4"/>
        <v>2.3300000000000001E-2</v>
      </c>
      <c r="K51" s="108">
        <v>59</v>
      </c>
      <c r="L51" s="109" t="s">
        <v>54</v>
      </c>
      <c r="M51" s="70">
        <f t="shared" si="0"/>
        <v>5.8999999999999999E-3</v>
      </c>
      <c r="N51" s="108">
        <v>45</v>
      </c>
      <c r="O51" s="109" t="s">
        <v>54</v>
      </c>
      <c r="P51" s="70">
        <f t="shared" si="1"/>
        <v>4.4999999999999997E-3</v>
      </c>
    </row>
    <row r="52" spans="2:16">
      <c r="B52" s="108">
        <v>35</v>
      </c>
      <c r="C52" s="109" t="s">
        <v>53</v>
      </c>
      <c r="D52" s="95">
        <f t="shared" si="2"/>
        <v>1.9337016574585638E-4</v>
      </c>
      <c r="E52" s="110">
        <v>0.70779999999999998</v>
      </c>
      <c r="F52" s="111">
        <v>8.7629999999999999</v>
      </c>
      <c r="G52" s="107">
        <f t="shared" si="3"/>
        <v>9.4708000000000006</v>
      </c>
      <c r="H52" s="108">
        <v>243</v>
      </c>
      <c r="I52" s="109" t="s">
        <v>54</v>
      </c>
      <c r="J52" s="70">
        <f t="shared" si="4"/>
        <v>2.4299999999999999E-2</v>
      </c>
      <c r="K52" s="108">
        <v>61</v>
      </c>
      <c r="L52" s="109" t="s">
        <v>54</v>
      </c>
      <c r="M52" s="70">
        <f t="shared" si="0"/>
        <v>6.0999999999999995E-3</v>
      </c>
      <c r="N52" s="108">
        <v>47</v>
      </c>
      <c r="O52" s="109" t="s">
        <v>54</v>
      </c>
      <c r="P52" s="70">
        <f t="shared" si="1"/>
        <v>4.7000000000000002E-3</v>
      </c>
    </row>
    <row r="53" spans="2:16">
      <c r="B53" s="108">
        <v>37.5</v>
      </c>
      <c r="C53" s="109" t="s">
        <v>53</v>
      </c>
      <c r="D53" s="95">
        <f t="shared" si="2"/>
        <v>2.0718232044198895E-4</v>
      </c>
      <c r="E53" s="110">
        <v>0.73270000000000002</v>
      </c>
      <c r="F53" s="111">
        <v>8.9350000000000005</v>
      </c>
      <c r="G53" s="107">
        <f t="shared" si="3"/>
        <v>9.6677</v>
      </c>
      <c r="H53" s="108">
        <v>253</v>
      </c>
      <c r="I53" s="109" t="s">
        <v>54</v>
      </c>
      <c r="J53" s="70">
        <f t="shared" si="4"/>
        <v>2.53E-2</v>
      </c>
      <c r="K53" s="108">
        <v>63</v>
      </c>
      <c r="L53" s="109" t="s">
        <v>54</v>
      </c>
      <c r="M53" s="70">
        <f t="shared" si="0"/>
        <v>6.3E-3</v>
      </c>
      <c r="N53" s="108">
        <v>49</v>
      </c>
      <c r="O53" s="109" t="s">
        <v>54</v>
      </c>
      <c r="P53" s="70">
        <f t="shared" si="1"/>
        <v>4.8999999999999998E-3</v>
      </c>
    </row>
    <row r="54" spans="2:16">
      <c r="B54" s="108">
        <v>40</v>
      </c>
      <c r="C54" s="109" t="s">
        <v>53</v>
      </c>
      <c r="D54" s="95">
        <f t="shared" si="2"/>
        <v>2.2099447513812155E-4</v>
      </c>
      <c r="E54" s="110">
        <v>0.75670000000000004</v>
      </c>
      <c r="F54" s="111">
        <v>9.0960000000000001</v>
      </c>
      <c r="G54" s="107">
        <f t="shared" si="3"/>
        <v>9.8527000000000005</v>
      </c>
      <c r="H54" s="108">
        <v>263</v>
      </c>
      <c r="I54" s="109" t="s">
        <v>54</v>
      </c>
      <c r="J54" s="70">
        <f t="shared" si="4"/>
        <v>2.63E-2</v>
      </c>
      <c r="K54" s="108">
        <v>65</v>
      </c>
      <c r="L54" s="109" t="s">
        <v>54</v>
      </c>
      <c r="M54" s="70">
        <f t="shared" si="0"/>
        <v>6.5000000000000006E-3</v>
      </c>
      <c r="N54" s="108">
        <v>51</v>
      </c>
      <c r="O54" s="109" t="s">
        <v>54</v>
      </c>
      <c r="P54" s="70">
        <f t="shared" si="1"/>
        <v>5.0999999999999995E-3</v>
      </c>
    </row>
    <row r="55" spans="2:16">
      <c r="B55" s="108">
        <v>45</v>
      </c>
      <c r="C55" s="109" t="s">
        <v>53</v>
      </c>
      <c r="D55" s="95">
        <f t="shared" si="2"/>
        <v>2.4861878453038671E-4</v>
      </c>
      <c r="E55" s="110">
        <v>0.80259999999999998</v>
      </c>
      <c r="F55" s="111">
        <v>9.3870000000000005</v>
      </c>
      <c r="G55" s="107">
        <f t="shared" si="3"/>
        <v>10.1896</v>
      </c>
      <c r="H55" s="108">
        <v>282</v>
      </c>
      <c r="I55" s="109" t="s">
        <v>54</v>
      </c>
      <c r="J55" s="70">
        <f t="shared" si="4"/>
        <v>2.8199999999999996E-2</v>
      </c>
      <c r="K55" s="108">
        <v>69</v>
      </c>
      <c r="L55" s="109" t="s">
        <v>54</v>
      </c>
      <c r="M55" s="70">
        <f t="shared" si="0"/>
        <v>6.9000000000000008E-3</v>
      </c>
      <c r="N55" s="108">
        <v>54</v>
      </c>
      <c r="O55" s="109" t="s">
        <v>54</v>
      </c>
      <c r="P55" s="70">
        <f t="shared" si="1"/>
        <v>5.4000000000000003E-3</v>
      </c>
    </row>
    <row r="56" spans="2:16">
      <c r="B56" s="108">
        <v>50</v>
      </c>
      <c r="C56" s="109" t="s">
        <v>53</v>
      </c>
      <c r="D56" s="95">
        <f t="shared" si="2"/>
        <v>2.7624309392265195E-4</v>
      </c>
      <c r="E56" s="110">
        <v>0.84599999999999997</v>
      </c>
      <c r="F56" s="111">
        <v>9.6430000000000007</v>
      </c>
      <c r="G56" s="107">
        <f t="shared" si="3"/>
        <v>10.489000000000001</v>
      </c>
      <c r="H56" s="108">
        <v>301</v>
      </c>
      <c r="I56" s="109" t="s">
        <v>54</v>
      </c>
      <c r="J56" s="70">
        <f t="shared" si="4"/>
        <v>3.0099999999999998E-2</v>
      </c>
      <c r="K56" s="108">
        <v>73</v>
      </c>
      <c r="L56" s="109" t="s">
        <v>54</v>
      </c>
      <c r="M56" s="70">
        <f t="shared" si="0"/>
        <v>7.2999999999999992E-3</v>
      </c>
      <c r="N56" s="108">
        <v>57</v>
      </c>
      <c r="O56" s="109" t="s">
        <v>54</v>
      </c>
      <c r="P56" s="70">
        <f t="shared" si="1"/>
        <v>5.7000000000000002E-3</v>
      </c>
    </row>
    <row r="57" spans="2:16">
      <c r="B57" s="108">
        <v>55</v>
      </c>
      <c r="C57" s="109" t="s">
        <v>53</v>
      </c>
      <c r="D57" s="95">
        <f t="shared" si="2"/>
        <v>3.0386740331491714E-4</v>
      </c>
      <c r="E57" s="110">
        <v>0.88729999999999998</v>
      </c>
      <c r="F57" s="111">
        <v>9.8719999999999999</v>
      </c>
      <c r="G57" s="107">
        <f t="shared" si="3"/>
        <v>10.7593</v>
      </c>
      <c r="H57" s="108">
        <v>319</v>
      </c>
      <c r="I57" s="109" t="s">
        <v>54</v>
      </c>
      <c r="J57" s="70">
        <f t="shared" si="4"/>
        <v>3.1899999999999998E-2</v>
      </c>
      <c r="K57" s="108">
        <v>76</v>
      </c>
      <c r="L57" s="109" t="s">
        <v>54</v>
      </c>
      <c r="M57" s="70">
        <f t="shared" si="0"/>
        <v>7.6E-3</v>
      </c>
      <c r="N57" s="108">
        <v>61</v>
      </c>
      <c r="O57" s="109" t="s">
        <v>54</v>
      </c>
      <c r="P57" s="70">
        <f t="shared" si="1"/>
        <v>6.0999999999999995E-3</v>
      </c>
    </row>
    <row r="58" spans="2:16">
      <c r="B58" s="108">
        <v>60</v>
      </c>
      <c r="C58" s="109" t="s">
        <v>53</v>
      </c>
      <c r="D58" s="95">
        <f t="shared" si="2"/>
        <v>3.3149171270718233E-4</v>
      </c>
      <c r="E58" s="110">
        <v>0.92679999999999996</v>
      </c>
      <c r="F58" s="111">
        <v>10.08</v>
      </c>
      <c r="G58" s="107">
        <f t="shared" si="3"/>
        <v>11.0068</v>
      </c>
      <c r="H58" s="108">
        <v>337</v>
      </c>
      <c r="I58" s="109" t="s">
        <v>54</v>
      </c>
      <c r="J58" s="70">
        <f t="shared" si="4"/>
        <v>3.3700000000000001E-2</v>
      </c>
      <c r="K58" s="108">
        <v>80</v>
      </c>
      <c r="L58" s="109" t="s">
        <v>54</v>
      </c>
      <c r="M58" s="70">
        <f t="shared" si="0"/>
        <v>8.0000000000000002E-3</v>
      </c>
      <c r="N58" s="108">
        <v>64</v>
      </c>
      <c r="O58" s="109" t="s">
        <v>54</v>
      </c>
      <c r="P58" s="70">
        <f t="shared" si="1"/>
        <v>6.4000000000000003E-3</v>
      </c>
    </row>
    <row r="59" spans="2:16">
      <c r="B59" s="108">
        <v>65</v>
      </c>
      <c r="C59" s="109" t="s">
        <v>53</v>
      </c>
      <c r="D59" s="95">
        <f t="shared" si="2"/>
        <v>3.5911602209944752E-4</v>
      </c>
      <c r="E59" s="110">
        <v>0.96460000000000001</v>
      </c>
      <c r="F59" s="111">
        <v>10.26</v>
      </c>
      <c r="G59" s="107">
        <f t="shared" si="3"/>
        <v>11.224600000000001</v>
      </c>
      <c r="H59" s="108">
        <v>354</v>
      </c>
      <c r="I59" s="109" t="s">
        <v>54</v>
      </c>
      <c r="J59" s="70">
        <f t="shared" si="4"/>
        <v>3.5400000000000001E-2</v>
      </c>
      <c r="K59" s="108">
        <v>83</v>
      </c>
      <c r="L59" s="109" t="s">
        <v>54</v>
      </c>
      <c r="M59" s="70">
        <f t="shared" si="0"/>
        <v>8.3000000000000001E-3</v>
      </c>
      <c r="N59" s="108">
        <v>67</v>
      </c>
      <c r="O59" s="109" t="s">
        <v>54</v>
      </c>
      <c r="P59" s="70">
        <f t="shared" si="1"/>
        <v>6.7000000000000002E-3</v>
      </c>
    </row>
    <row r="60" spans="2:16">
      <c r="B60" s="108">
        <v>70</v>
      </c>
      <c r="C60" s="109" t="s">
        <v>53</v>
      </c>
      <c r="D60" s="95">
        <f t="shared" si="2"/>
        <v>3.8674033149171277E-4</v>
      </c>
      <c r="E60" s="110">
        <v>1.0009999999999999</v>
      </c>
      <c r="F60" s="111">
        <v>10.43</v>
      </c>
      <c r="G60" s="107">
        <f t="shared" si="3"/>
        <v>11.430999999999999</v>
      </c>
      <c r="H60" s="108">
        <v>371</v>
      </c>
      <c r="I60" s="109" t="s">
        <v>54</v>
      </c>
      <c r="J60" s="70">
        <f t="shared" si="4"/>
        <v>3.7100000000000001E-2</v>
      </c>
      <c r="K60" s="108">
        <v>87</v>
      </c>
      <c r="L60" s="109" t="s">
        <v>54</v>
      </c>
      <c r="M60" s="70">
        <f t="shared" si="0"/>
        <v>8.6999999999999994E-3</v>
      </c>
      <c r="N60" s="108">
        <v>70</v>
      </c>
      <c r="O60" s="109" t="s">
        <v>54</v>
      </c>
      <c r="P60" s="70">
        <f t="shared" si="1"/>
        <v>7.000000000000001E-3</v>
      </c>
    </row>
    <row r="61" spans="2:16">
      <c r="B61" s="108">
        <v>80</v>
      </c>
      <c r="C61" s="109" t="s">
        <v>53</v>
      </c>
      <c r="D61" s="95">
        <f t="shared" si="2"/>
        <v>4.419889502762431E-4</v>
      </c>
      <c r="E61" s="110">
        <v>1.07</v>
      </c>
      <c r="F61" s="111">
        <v>10.72</v>
      </c>
      <c r="G61" s="107">
        <f t="shared" si="3"/>
        <v>11.790000000000001</v>
      </c>
      <c r="H61" s="108">
        <v>405</v>
      </c>
      <c r="I61" s="109" t="s">
        <v>54</v>
      </c>
      <c r="J61" s="70">
        <f t="shared" si="4"/>
        <v>4.0500000000000001E-2</v>
      </c>
      <c r="K61" s="108">
        <v>93</v>
      </c>
      <c r="L61" s="109" t="s">
        <v>54</v>
      </c>
      <c r="M61" s="70">
        <f t="shared" si="0"/>
        <v>9.2999999999999992E-3</v>
      </c>
      <c r="N61" s="108">
        <v>75</v>
      </c>
      <c r="O61" s="109" t="s">
        <v>54</v>
      </c>
      <c r="P61" s="70">
        <f t="shared" si="1"/>
        <v>7.4999999999999997E-3</v>
      </c>
    </row>
    <row r="62" spans="2:16">
      <c r="B62" s="108">
        <v>90</v>
      </c>
      <c r="C62" s="109" t="s">
        <v>53</v>
      </c>
      <c r="D62" s="95">
        <f t="shared" si="2"/>
        <v>4.9723756906077342E-4</v>
      </c>
      <c r="E62" s="110">
        <v>1.135</v>
      </c>
      <c r="F62" s="111">
        <v>10.97</v>
      </c>
      <c r="G62" s="107">
        <f t="shared" si="3"/>
        <v>12.105</v>
      </c>
      <c r="H62" s="108">
        <v>438</v>
      </c>
      <c r="I62" s="109" t="s">
        <v>54</v>
      </c>
      <c r="J62" s="70">
        <f t="shared" si="4"/>
        <v>4.3799999999999999E-2</v>
      </c>
      <c r="K62" s="108">
        <v>99</v>
      </c>
      <c r="L62" s="109" t="s">
        <v>54</v>
      </c>
      <c r="M62" s="70">
        <f t="shared" si="0"/>
        <v>9.9000000000000008E-3</v>
      </c>
      <c r="N62" s="108">
        <v>81</v>
      </c>
      <c r="O62" s="109" t="s">
        <v>54</v>
      </c>
      <c r="P62" s="70">
        <f t="shared" si="1"/>
        <v>8.0999999999999996E-3</v>
      </c>
    </row>
    <row r="63" spans="2:16">
      <c r="B63" s="108">
        <v>100</v>
      </c>
      <c r="C63" s="109" t="s">
        <v>53</v>
      </c>
      <c r="D63" s="95">
        <f t="shared" si="2"/>
        <v>5.5248618784530391E-4</v>
      </c>
      <c r="E63" s="110">
        <v>1.196</v>
      </c>
      <c r="F63" s="111">
        <v>11.18</v>
      </c>
      <c r="G63" s="107">
        <f t="shared" si="3"/>
        <v>12.375999999999999</v>
      </c>
      <c r="H63" s="108">
        <v>469</v>
      </c>
      <c r="I63" s="109" t="s">
        <v>54</v>
      </c>
      <c r="J63" s="70">
        <f t="shared" si="4"/>
        <v>4.6899999999999997E-2</v>
      </c>
      <c r="K63" s="108">
        <v>105</v>
      </c>
      <c r="L63" s="109" t="s">
        <v>54</v>
      </c>
      <c r="M63" s="70">
        <f t="shared" si="0"/>
        <v>1.0499999999999999E-2</v>
      </c>
      <c r="N63" s="108">
        <v>86</v>
      </c>
      <c r="O63" s="109" t="s">
        <v>54</v>
      </c>
      <c r="P63" s="70">
        <f t="shared" si="1"/>
        <v>8.6E-3</v>
      </c>
    </row>
    <row r="64" spans="2:16">
      <c r="B64" s="108">
        <v>110</v>
      </c>
      <c r="C64" s="109" t="s">
        <v>53</v>
      </c>
      <c r="D64" s="95">
        <f t="shared" si="2"/>
        <v>6.0773480662983429E-4</v>
      </c>
      <c r="E64" s="110">
        <v>1.2549999999999999</v>
      </c>
      <c r="F64" s="111">
        <v>11.36</v>
      </c>
      <c r="G64" s="107">
        <f t="shared" si="3"/>
        <v>12.614999999999998</v>
      </c>
      <c r="H64" s="108">
        <v>501</v>
      </c>
      <c r="I64" s="109" t="s">
        <v>54</v>
      </c>
      <c r="J64" s="70">
        <f t="shared" si="4"/>
        <v>5.0099999999999999E-2</v>
      </c>
      <c r="K64" s="108">
        <v>111</v>
      </c>
      <c r="L64" s="109" t="s">
        <v>54</v>
      </c>
      <c r="M64" s="70">
        <f t="shared" si="0"/>
        <v>1.11E-2</v>
      </c>
      <c r="N64" s="108">
        <v>91</v>
      </c>
      <c r="O64" s="109" t="s">
        <v>54</v>
      </c>
      <c r="P64" s="70">
        <f t="shared" si="1"/>
        <v>9.1000000000000004E-3</v>
      </c>
    </row>
    <row r="65" spans="2:16">
      <c r="B65" s="108">
        <v>120</v>
      </c>
      <c r="C65" s="109" t="s">
        <v>53</v>
      </c>
      <c r="D65" s="95">
        <f t="shared" si="2"/>
        <v>6.6298342541436467E-4</v>
      </c>
      <c r="E65" s="110">
        <v>1.3109999999999999</v>
      </c>
      <c r="F65" s="111">
        <v>11.52</v>
      </c>
      <c r="G65" s="107">
        <f t="shared" si="3"/>
        <v>12.831</v>
      </c>
      <c r="H65" s="108">
        <v>532</v>
      </c>
      <c r="I65" s="109" t="s">
        <v>54</v>
      </c>
      <c r="J65" s="70">
        <f t="shared" si="4"/>
        <v>5.3200000000000004E-2</v>
      </c>
      <c r="K65" s="108">
        <v>117</v>
      </c>
      <c r="L65" s="109" t="s">
        <v>54</v>
      </c>
      <c r="M65" s="70">
        <f t="shared" si="0"/>
        <v>1.17E-2</v>
      </c>
      <c r="N65" s="108">
        <v>96</v>
      </c>
      <c r="O65" s="109" t="s">
        <v>54</v>
      </c>
      <c r="P65" s="70">
        <f t="shared" si="1"/>
        <v>9.6000000000000009E-3</v>
      </c>
    </row>
    <row r="66" spans="2:16">
      <c r="B66" s="108">
        <v>130</v>
      </c>
      <c r="C66" s="109" t="s">
        <v>53</v>
      </c>
      <c r="D66" s="95">
        <f t="shared" si="2"/>
        <v>7.1823204419889505E-4</v>
      </c>
      <c r="E66" s="110">
        <v>1.3640000000000001</v>
      </c>
      <c r="F66" s="111">
        <v>11.65</v>
      </c>
      <c r="G66" s="107">
        <f t="shared" si="3"/>
        <v>13.014000000000001</v>
      </c>
      <c r="H66" s="108">
        <v>562</v>
      </c>
      <c r="I66" s="109" t="s">
        <v>54</v>
      </c>
      <c r="J66" s="70">
        <f t="shared" si="4"/>
        <v>5.6200000000000007E-2</v>
      </c>
      <c r="K66" s="108">
        <v>122</v>
      </c>
      <c r="L66" s="109" t="s">
        <v>54</v>
      </c>
      <c r="M66" s="70">
        <f t="shared" si="0"/>
        <v>1.2199999999999999E-2</v>
      </c>
      <c r="N66" s="108">
        <v>101</v>
      </c>
      <c r="O66" s="109" t="s">
        <v>54</v>
      </c>
      <c r="P66" s="70">
        <f t="shared" si="1"/>
        <v>1.0100000000000001E-2</v>
      </c>
    </row>
    <row r="67" spans="2:16">
      <c r="B67" s="108">
        <v>140</v>
      </c>
      <c r="C67" s="109" t="s">
        <v>53</v>
      </c>
      <c r="D67" s="95">
        <f t="shared" si="2"/>
        <v>7.7348066298342554E-4</v>
      </c>
      <c r="E67" s="110">
        <v>1.4159999999999999</v>
      </c>
      <c r="F67" s="111">
        <v>11.77</v>
      </c>
      <c r="G67" s="107">
        <f t="shared" si="3"/>
        <v>13.186</v>
      </c>
      <c r="H67" s="108">
        <v>592</v>
      </c>
      <c r="I67" s="109" t="s">
        <v>54</v>
      </c>
      <c r="J67" s="70">
        <f t="shared" si="4"/>
        <v>5.9199999999999996E-2</v>
      </c>
      <c r="K67" s="108">
        <v>128</v>
      </c>
      <c r="L67" s="109" t="s">
        <v>54</v>
      </c>
      <c r="M67" s="70">
        <f t="shared" si="0"/>
        <v>1.2800000000000001E-2</v>
      </c>
      <c r="N67" s="108">
        <v>106</v>
      </c>
      <c r="O67" s="109" t="s">
        <v>54</v>
      </c>
      <c r="P67" s="70">
        <f t="shared" si="1"/>
        <v>1.06E-2</v>
      </c>
    </row>
    <row r="68" spans="2:16">
      <c r="B68" s="108">
        <v>150</v>
      </c>
      <c r="C68" s="109" t="s">
        <v>53</v>
      </c>
      <c r="D68" s="95">
        <f t="shared" si="2"/>
        <v>8.2872928176795581E-4</v>
      </c>
      <c r="E68" s="110">
        <v>1.4650000000000001</v>
      </c>
      <c r="F68" s="111">
        <v>11.88</v>
      </c>
      <c r="G68" s="107">
        <f t="shared" si="3"/>
        <v>13.345000000000001</v>
      </c>
      <c r="H68" s="108">
        <v>622</v>
      </c>
      <c r="I68" s="109" t="s">
        <v>54</v>
      </c>
      <c r="J68" s="70">
        <f t="shared" si="4"/>
        <v>6.2199999999999998E-2</v>
      </c>
      <c r="K68" s="108">
        <v>133</v>
      </c>
      <c r="L68" s="109" t="s">
        <v>54</v>
      </c>
      <c r="M68" s="70">
        <f t="shared" si="0"/>
        <v>1.3300000000000001E-2</v>
      </c>
      <c r="N68" s="108">
        <v>110</v>
      </c>
      <c r="O68" s="109" t="s">
        <v>54</v>
      </c>
      <c r="P68" s="70">
        <f t="shared" si="1"/>
        <v>1.0999999999999999E-2</v>
      </c>
    </row>
    <row r="69" spans="2:16">
      <c r="B69" s="108">
        <v>160</v>
      </c>
      <c r="C69" s="109" t="s">
        <v>53</v>
      </c>
      <c r="D69" s="95">
        <f t="shared" si="2"/>
        <v>8.8397790055248619E-4</v>
      </c>
      <c r="E69" s="110">
        <v>1.5129999999999999</v>
      </c>
      <c r="F69" s="111">
        <v>11.97</v>
      </c>
      <c r="G69" s="107">
        <f t="shared" si="3"/>
        <v>13.483000000000001</v>
      </c>
      <c r="H69" s="108">
        <v>651</v>
      </c>
      <c r="I69" s="109" t="s">
        <v>54</v>
      </c>
      <c r="J69" s="70">
        <f t="shared" si="4"/>
        <v>6.5100000000000005E-2</v>
      </c>
      <c r="K69" s="108">
        <v>138</v>
      </c>
      <c r="L69" s="109" t="s">
        <v>54</v>
      </c>
      <c r="M69" s="70">
        <f t="shared" si="0"/>
        <v>1.3800000000000002E-2</v>
      </c>
      <c r="N69" s="108">
        <v>115</v>
      </c>
      <c r="O69" s="109" t="s">
        <v>54</v>
      </c>
      <c r="P69" s="70">
        <f t="shared" si="1"/>
        <v>1.15E-2</v>
      </c>
    </row>
    <row r="70" spans="2:16">
      <c r="B70" s="108">
        <v>170</v>
      </c>
      <c r="C70" s="109" t="s">
        <v>53</v>
      </c>
      <c r="D70" s="95">
        <f t="shared" si="2"/>
        <v>9.3922651933701668E-4</v>
      </c>
      <c r="E70" s="110">
        <v>1.56</v>
      </c>
      <c r="F70" s="111">
        <v>12.05</v>
      </c>
      <c r="G70" s="107">
        <f t="shared" si="3"/>
        <v>13.610000000000001</v>
      </c>
      <c r="H70" s="108">
        <v>680</v>
      </c>
      <c r="I70" s="109" t="s">
        <v>54</v>
      </c>
      <c r="J70" s="70">
        <f t="shared" si="4"/>
        <v>6.8000000000000005E-2</v>
      </c>
      <c r="K70" s="108">
        <v>143</v>
      </c>
      <c r="L70" s="109" t="s">
        <v>54</v>
      </c>
      <c r="M70" s="70">
        <f t="shared" si="0"/>
        <v>1.4299999999999998E-2</v>
      </c>
      <c r="N70" s="108">
        <v>119</v>
      </c>
      <c r="O70" s="109" t="s">
        <v>54</v>
      </c>
      <c r="P70" s="70">
        <f t="shared" si="1"/>
        <v>1.1899999999999999E-2</v>
      </c>
    </row>
    <row r="71" spans="2:16">
      <c r="B71" s="108">
        <v>180</v>
      </c>
      <c r="C71" s="109" t="s">
        <v>53</v>
      </c>
      <c r="D71" s="95">
        <f t="shared" si="2"/>
        <v>9.9447513812154684E-4</v>
      </c>
      <c r="E71" s="110">
        <v>1.605</v>
      </c>
      <c r="F71" s="111">
        <v>12.12</v>
      </c>
      <c r="G71" s="107">
        <f t="shared" si="3"/>
        <v>13.725</v>
      </c>
      <c r="H71" s="108">
        <v>709</v>
      </c>
      <c r="I71" s="109" t="s">
        <v>54</v>
      </c>
      <c r="J71" s="70">
        <f t="shared" si="4"/>
        <v>7.0899999999999991E-2</v>
      </c>
      <c r="K71" s="108">
        <v>148</v>
      </c>
      <c r="L71" s="109" t="s">
        <v>54</v>
      </c>
      <c r="M71" s="70">
        <f t="shared" si="0"/>
        <v>1.4799999999999999E-2</v>
      </c>
      <c r="N71" s="108">
        <v>124</v>
      </c>
      <c r="O71" s="109" t="s">
        <v>54</v>
      </c>
      <c r="P71" s="70">
        <f t="shared" si="1"/>
        <v>1.24E-2</v>
      </c>
    </row>
    <row r="72" spans="2:16">
      <c r="B72" s="108">
        <v>200</v>
      </c>
      <c r="C72" s="109" t="s">
        <v>53</v>
      </c>
      <c r="D72" s="95">
        <f t="shared" si="2"/>
        <v>1.1049723756906078E-3</v>
      </c>
      <c r="E72" s="110">
        <v>1.6919999999999999</v>
      </c>
      <c r="F72" s="111">
        <v>12.24</v>
      </c>
      <c r="G72" s="107">
        <f t="shared" si="3"/>
        <v>13.932</v>
      </c>
      <c r="H72" s="108">
        <v>766</v>
      </c>
      <c r="I72" s="109" t="s">
        <v>54</v>
      </c>
      <c r="J72" s="70">
        <f t="shared" si="4"/>
        <v>7.6600000000000001E-2</v>
      </c>
      <c r="K72" s="108">
        <v>158</v>
      </c>
      <c r="L72" s="109" t="s">
        <v>54</v>
      </c>
      <c r="M72" s="70">
        <f t="shared" si="0"/>
        <v>1.5800000000000002E-2</v>
      </c>
      <c r="N72" s="108">
        <v>133</v>
      </c>
      <c r="O72" s="109" t="s">
        <v>54</v>
      </c>
      <c r="P72" s="70">
        <f t="shared" si="1"/>
        <v>1.3300000000000001E-2</v>
      </c>
    </row>
    <row r="73" spans="2:16">
      <c r="B73" s="108">
        <v>225</v>
      </c>
      <c r="C73" s="109" t="s">
        <v>53</v>
      </c>
      <c r="D73" s="95">
        <f t="shared" si="2"/>
        <v>1.2430939226519338E-3</v>
      </c>
      <c r="E73" s="110">
        <v>1.7949999999999999</v>
      </c>
      <c r="F73" s="111">
        <v>12.35</v>
      </c>
      <c r="G73" s="107">
        <f t="shared" si="3"/>
        <v>14.145</v>
      </c>
      <c r="H73" s="108">
        <v>837</v>
      </c>
      <c r="I73" s="109" t="s">
        <v>54</v>
      </c>
      <c r="J73" s="70">
        <f t="shared" si="4"/>
        <v>8.3699999999999997E-2</v>
      </c>
      <c r="K73" s="108">
        <v>170</v>
      </c>
      <c r="L73" s="109" t="s">
        <v>54</v>
      </c>
      <c r="M73" s="70">
        <f t="shared" si="0"/>
        <v>1.7000000000000001E-2</v>
      </c>
      <c r="N73" s="108">
        <v>144</v>
      </c>
      <c r="O73" s="109" t="s">
        <v>54</v>
      </c>
      <c r="P73" s="70">
        <f t="shared" si="1"/>
        <v>1.44E-2</v>
      </c>
    </row>
    <row r="74" spans="2:16">
      <c r="B74" s="108">
        <v>250</v>
      </c>
      <c r="C74" s="109" t="s">
        <v>53</v>
      </c>
      <c r="D74" s="95">
        <f t="shared" si="2"/>
        <v>1.3812154696132596E-3</v>
      </c>
      <c r="E74" s="110">
        <v>1.8919999999999999</v>
      </c>
      <c r="F74" s="111">
        <v>12.43</v>
      </c>
      <c r="G74" s="107">
        <f t="shared" si="3"/>
        <v>14.321999999999999</v>
      </c>
      <c r="H74" s="108">
        <v>907</v>
      </c>
      <c r="I74" s="109" t="s">
        <v>54</v>
      </c>
      <c r="J74" s="70">
        <f t="shared" si="4"/>
        <v>9.0700000000000003E-2</v>
      </c>
      <c r="K74" s="108">
        <v>182</v>
      </c>
      <c r="L74" s="109" t="s">
        <v>54</v>
      </c>
      <c r="M74" s="70">
        <f t="shared" si="0"/>
        <v>1.8200000000000001E-2</v>
      </c>
      <c r="N74" s="108">
        <v>154</v>
      </c>
      <c r="O74" s="109" t="s">
        <v>54</v>
      </c>
      <c r="P74" s="70">
        <f t="shared" si="1"/>
        <v>1.54E-2</v>
      </c>
    </row>
    <row r="75" spans="2:16">
      <c r="B75" s="108">
        <v>275</v>
      </c>
      <c r="C75" s="109" t="s">
        <v>53</v>
      </c>
      <c r="D75" s="95">
        <f t="shared" si="2"/>
        <v>1.5193370165745858E-3</v>
      </c>
      <c r="E75" s="110">
        <v>1.984</v>
      </c>
      <c r="F75" s="111">
        <v>12.48</v>
      </c>
      <c r="G75" s="107">
        <f t="shared" si="3"/>
        <v>14.464</v>
      </c>
      <c r="H75" s="108">
        <v>976</v>
      </c>
      <c r="I75" s="109" t="s">
        <v>54</v>
      </c>
      <c r="J75" s="70">
        <f t="shared" si="4"/>
        <v>9.7599999999999992E-2</v>
      </c>
      <c r="K75" s="108">
        <v>194</v>
      </c>
      <c r="L75" s="109" t="s">
        <v>54</v>
      </c>
      <c r="M75" s="70">
        <f t="shared" si="0"/>
        <v>1.9400000000000001E-2</v>
      </c>
      <c r="N75" s="108">
        <v>164</v>
      </c>
      <c r="O75" s="109" t="s">
        <v>54</v>
      </c>
      <c r="P75" s="70">
        <f t="shared" si="1"/>
        <v>1.6400000000000001E-2</v>
      </c>
    </row>
    <row r="76" spans="2:16">
      <c r="B76" s="108">
        <v>300</v>
      </c>
      <c r="C76" s="109" t="s">
        <v>53</v>
      </c>
      <c r="D76" s="95">
        <f t="shared" si="2"/>
        <v>1.6574585635359116E-3</v>
      </c>
      <c r="E76" s="110">
        <v>2.0720000000000001</v>
      </c>
      <c r="F76" s="111">
        <v>12.51</v>
      </c>
      <c r="G76" s="107">
        <f t="shared" si="3"/>
        <v>14.582000000000001</v>
      </c>
      <c r="H76" s="108">
        <v>1044</v>
      </c>
      <c r="I76" s="109" t="s">
        <v>54</v>
      </c>
      <c r="J76" s="70">
        <f t="shared" si="4"/>
        <v>0.10440000000000001</v>
      </c>
      <c r="K76" s="108">
        <v>206</v>
      </c>
      <c r="L76" s="109" t="s">
        <v>54</v>
      </c>
      <c r="M76" s="70">
        <f t="shared" si="0"/>
        <v>2.06E-2</v>
      </c>
      <c r="N76" s="108">
        <v>174</v>
      </c>
      <c r="O76" s="109" t="s">
        <v>54</v>
      </c>
      <c r="P76" s="70">
        <f t="shared" si="1"/>
        <v>1.7399999999999999E-2</v>
      </c>
    </row>
    <row r="77" spans="2:16">
      <c r="B77" s="108">
        <v>325</v>
      </c>
      <c r="C77" s="109" t="s">
        <v>53</v>
      </c>
      <c r="D77" s="95">
        <f t="shared" si="2"/>
        <v>1.7955801104972376E-3</v>
      </c>
      <c r="E77" s="110">
        <v>2.157</v>
      </c>
      <c r="F77" s="111">
        <v>12.53</v>
      </c>
      <c r="G77" s="107">
        <f t="shared" si="3"/>
        <v>14.686999999999999</v>
      </c>
      <c r="H77" s="108">
        <v>1112</v>
      </c>
      <c r="I77" s="109" t="s">
        <v>54</v>
      </c>
      <c r="J77" s="70">
        <f t="shared" si="4"/>
        <v>0.11120000000000001</v>
      </c>
      <c r="K77" s="108">
        <v>217</v>
      </c>
      <c r="L77" s="109" t="s">
        <v>54</v>
      </c>
      <c r="M77" s="70">
        <f t="shared" si="0"/>
        <v>2.1700000000000001E-2</v>
      </c>
      <c r="N77" s="108">
        <v>184</v>
      </c>
      <c r="O77" s="109" t="s">
        <v>54</v>
      </c>
      <c r="P77" s="70">
        <f t="shared" si="1"/>
        <v>1.84E-2</v>
      </c>
    </row>
    <row r="78" spans="2:16">
      <c r="B78" s="108">
        <v>350</v>
      </c>
      <c r="C78" s="109" t="s">
        <v>53</v>
      </c>
      <c r="D78" s="95">
        <f t="shared" si="2"/>
        <v>1.9337016574585634E-3</v>
      </c>
      <c r="E78" s="110">
        <v>2.238</v>
      </c>
      <c r="F78" s="111">
        <v>12.53</v>
      </c>
      <c r="G78" s="107">
        <f t="shared" si="3"/>
        <v>14.767999999999999</v>
      </c>
      <c r="H78" s="108">
        <v>1180</v>
      </c>
      <c r="I78" s="109" t="s">
        <v>54</v>
      </c>
      <c r="J78" s="70">
        <f t="shared" si="4"/>
        <v>0.11799999999999999</v>
      </c>
      <c r="K78" s="108">
        <v>228</v>
      </c>
      <c r="L78" s="109" t="s">
        <v>54</v>
      </c>
      <c r="M78" s="70">
        <f t="shared" si="0"/>
        <v>2.2800000000000001E-2</v>
      </c>
      <c r="N78" s="108">
        <v>194</v>
      </c>
      <c r="O78" s="109" t="s">
        <v>54</v>
      </c>
      <c r="P78" s="70">
        <f t="shared" si="1"/>
        <v>1.9400000000000001E-2</v>
      </c>
    </row>
    <row r="79" spans="2:16">
      <c r="B79" s="108">
        <v>375</v>
      </c>
      <c r="C79" s="109" t="s">
        <v>53</v>
      </c>
      <c r="D79" s="95">
        <f t="shared" si="2"/>
        <v>2.0718232044198894E-3</v>
      </c>
      <c r="E79" s="110">
        <v>2.4220000000000002</v>
      </c>
      <c r="F79" s="111">
        <v>12.53</v>
      </c>
      <c r="G79" s="107">
        <f t="shared" si="3"/>
        <v>14.952</v>
      </c>
      <c r="H79" s="108">
        <v>1247</v>
      </c>
      <c r="I79" s="109" t="s">
        <v>54</v>
      </c>
      <c r="J79" s="70">
        <f t="shared" si="4"/>
        <v>0.12470000000000001</v>
      </c>
      <c r="K79" s="108">
        <v>239</v>
      </c>
      <c r="L79" s="109" t="s">
        <v>54</v>
      </c>
      <c r="M79" s="70">
        <f t="shared" si="0"/>
        <v>2.3899999999999998E-2</v>
      </c>
      <c r="N79" s="108">
        <v>204</v>
      </c>
      <c r="O79" s="109" t="s">
        <v>54</v>
      </c>
      <c r="P79" s="70">
        <f t="shared" si="1"/>
        <v>2.0399999999999998E-2</v>
      </c>
    </row>
    <row r="80" spans="2:16">
      <c r="B80" s="108">
        <v>400</v>
      </c>
      <c r="C80" s="109" t="s">
        <v>53</v>
      </c>
      <c r="D80" s="95">
        <f t="shared" si="2"/>
        <v>2.2099447513812156E-3</v>
      </c>
      <c r="E80" s="110">
        <v>2.65</v>
      </c>
      <c r="F80" s="111">
        <v>12.51</v>
      </c>
      <c r="G80" s="107">
        <f t="shared" si="3"/>
        <v>15.16</v>
      </c>
      <c r="H80" s="108">
        <v>1314</v>
      </c>
      <c r="I80" s="109" t="s">
        <v>54</v>
      </c>
      <c r="J80" s="70">
        <f t="shared" si="4"/>
        <v>0.13140000000000002</v>
      </c>
      <c r="K80" s="108">
        <v>249</v>
      </c>
      <c r="L80" s="109" t="s">
        <v>54</v>
      </c>
      <c r="M80" s="70">
        <f t="shared" si="0"/>
        <v>2.4899999999999999E-2</v>
      </c>
      <c r="N80" s="108">
        <v>213</v>
      </c>
      <c r="O80" s="109" t="s">
        <v>54</v>
      </c>
      <c r="P80" s="70">
        <f t="shared" si="1"/>
        <v>2.1299999999999999E-2</v>
      </c>
    </row>
    <row r="81" spans="2:16">
      <c r="B81" s="108">
        <v>450</v>
      </c>
      <c r="C81" s="109" t="s">
        <v>53</v>
      </c>
      <c r="D81" s="95">
        <f t="shared" si="2"/>
        <v>2.4861878453038676E-3</v>
      </c>
      <c r="E81" s="110">
        <v>2.9510000000000001</v>
      </c>
      <c r="F81" s="111">
        <v>12.46</v>
      </c>
      <c r="G81" s="107">
        <f t="shared" si="3"/>
        <v>15.411000000000001</v>
      </c>
      <c r="H81" s="108">
        <v>1445</v>
      </c>
      <c r="I81" s="109" t="s">
        <v>54</v>
      </c>
      <c r="J81" s="70">
        <f t="shared" si="4"/>
        <v>0.14450000000000002</v>
      </c>
      <c r="K81" s="108">
        <v>270</v>
      </c>
      <c r="L81" s="109" t="s">
        <v>54</v>
      </c>
      <c r="M81" s="70">
        <f t="shared" si="0"/>
        <v>2.7000000000000003E-2</v>
      </c>
      <c r="N81" s="108">
        <v>232</v>
      </c>
      <c r="O81" s="109" t="s">
        <v>54</v>
      </c>
      <c r="P81" s="70">
        <f t="shared" si="1"/>
        <v>2.3200000000000002E-2</v>
      </c>
    </row>
    <row r="82" spans="2:16">
      <c r="B82" s="108">
        <v>500</v>
      </c>
      <c r="C82" s="109" t="s">
        <v>53</v>
      </c>
      <c r="D82" s="95">
        <f t="shared" si="2"/>
        <v>2.7624309392265192E-3</v>
      </c>
      <c r="E82" s="110">
        <v>3.121</v>
      </c>
      <c r="F82" s="111">
        <v>12.39</v>
      </c>
      <c r="G82" s="107">
        <f t="shared" si="3"/>
        <v>15.511000000000001</v>
      </c>
      <c r="H82" s="108">
        <v>1575</v>
      </c>
      <c r="I82" s="109" t="s">
        <v>54</v>
      </c>
      <c r="J82" s="70">
        <f t="shared" si="4"/>
        <v>0.1575</v>
      </c>
      <c r="K82" s="108">
        <v>291</v>
      </c>
      <c r="L82" s="109" t="s">
        <v>54</v>
      </c>
      <c r="M82" s="70">
        <f t="shared" si="0"/>
        <v>2.9099999999999997E-2</v>
      </c>
      <c r="N82" s="108">
        <v>250</v>
      </c>
      <c r="O82" s="109" t="s">
        <v>54</v>
      </c>
      <c r="P82" s="70">
        <f t="shared" si="1"/>
        <v>2.5000000000000001E-2</v>
      </c>
    </row>
    <row r="83" spans="2:16">
      <c r="B83" s="108">
        <v>550</v>
      </c>
      <c r="C83" s="109" t="s">
        <v>53</v>
      </c>
      <c r="D83" s="95">
        <f t="shared" si="2"/>
        <v>3.0386740331491717E-3</v>
      </c>
      <c r="E83" s="110">
        <v>3.2189999999999999</v>
      </c>
      <c r="F83" s="111">
        <v>12.3</v>
      </c>
      <c r="G83" s="107">
        <f t="shared" si="3"/>
        <v>15.519</v>
      </c>
      <c r="H83" s="108">
        <v>1704</v>
      </c>
      <c r="I83" s="109" t="s">
        <v>54</v>
      </c>
      <c r="J83" s="70">
        <f t="shared" si="4"/>
        <v>0.1704</v>
      </c>
      <c r="K83" s="108">
        <v>311</v>
      </c>
      <c r="L83" s="109" t="s">
        <v>54</v>
      </c>
      <c r="M83" s="70">
        <f t="shared" si="0"/>
        <v>3.1099999999999999E-2</v>
      </c>
      <c r="N83" s="108">
        <v>268</v>
      </c>
      <c r="O83" s="109" t="s">
        <v>54</v>
      </c>
      <c r="P83" s="70">
        <f t="shared" si="1"/>
        <v>2.6800000000000001E-2</v>
      </c>
    </row>
    <row r="84" spans="2:16">
      <c r="B84" s="108">
        <v>600</v>
      </c>
      <c r="C84" s="109" t="s">
        <v>53</v>
      </c>
      <c r="D84" s="95">
        <f t="shared" si="2"/>
        <v>3.3149171270718232E-3</v>
      </c>
      <c r="E84" s="110">
        <v>3.2829999999999999</v>
      </c>
      <c r="F84" s="111">
        <v>12.2</v>
      </c>
      <c r="G84" s="107">
        <f t="shared" si="3"/>
        <v>15.482999999999999</v>
      </c>
      <c r="H84" s="108">
        <v>1834</v>
      </c>
      <c r="I84" s="109" t="s">
        <v>54</v>
      </c>
      <c r="J84" s="70">
        <f t="shared" si="4"/>
        <v>0.18340000000000001</v>
      </c>
      <c r="K84" s="108">
        <v>330</v>
      </c>
      <c r="L84" s="109" t="s">
        <v>54</v>
      </c>
      <c r="M84" s="70">
        <f t="shared" ref="M84:M147" si="5">K84/1000/10</f>
        <v>3.3000000000000002E-2</v>
      </c>
      <c r="N84" s="108">
        <v>285</v>
      </c>
      <c r="O84" s="109" t="s">
        <v>54</v>
      </c>
      <c r="P84" s="70">
        <f t="shared" ref="P84:P147" si="6">N84/1000/10</f>
        <v>2.8499999999999998E-2</v>
      </c>
    </row>
    <row r="85" spans="2:16">
      <c r="B85" s="108">
        <v>650</v>
      </c>
      <c r="C85" s="109" t="s">
        <v>53</v>
      </c>
      <c r="D85" s="95">
        <f t="shared" ref="D85:D88" si="7">B85/1000/$C$5</f>
        <v>3.5911602209944752E-3</v>
      </c>
      <c r="E85" s="110">
        <v>3.335</v>
      </c>
      <c r="F85" s="111">
        <v>12.1</v>
      </c>
      <c r="G85" s="107">
        <f t="shared" ref="G85:G148" si="8">E85+F85</f>
        <v>15.434999999999999</v>
      </c>
      <c r="H85" s="108">
        <v>1965</v>
      </c>
      <c r="I85" s="109" t="s">
        <v>54</v>
      </c>
      <c r="J85" s="70">
        <f t="shared" ref="J85:J104" si="9">H85/1000/10</f>
        <v>0.19650000000000001</v>
      </c>
      <c r="K85" s="108">
        <v>350</v>
      </c>
      <c r="L85" s="109" t="s">
        <v>54</v>
      </c>
      <c r="M85" s="70">
        <f t="shared" si="5"/>
        <v>3.4999999999999996E-2</v>
      </c>
      <c r="N85" s="108">
        <v>303</v>
      </c>
      <c r="O85" s="109" t="s">
        <v>54</v>
      </c>
      <c r="P85" s="70">
        <f t="shared" si="6"/>
        <v>3.0300000000000001E-2</v>
      </c>
    </row>
    <row r="86" spans="2:16">
      <c r="B86" s="108">
        <v>700</v>
      </c>
      <c r="C86" s="109" t="s">
        <v>53</v>
      </c>
      <c r="D86" s="95">
        <f t="shared" si="7"/>
        <v>3.8674033149171268E-3</v>
      </c>
      <c r="E86" s="110">
        <v>3.3860000000000001</v>
      </c>
      <c r="F86" s="111">
        <v>11.99</v>
      </c>
      <c r="G86" s="107">
        <f t="shared" si="8"/>
        <v>15.376000000000001</v>
      </c>
      <c r="H86" s="108">
        <v>2096</v>
      </c>
      <c r="I86" s="109" t="s">
        <v>54</v>
      </c>
      <c r="J86" s="70">
        <f t="shared" si="9"/>
        <v>0.20960000000000001</v>
      </c>
      <c r="K86" s="108">
        <v>369</v>
      </c>
      <c r="L86" s="109" t="s">
        <v>54</v>
      </c>
      <c r="M86" s="70">
        <f t="shared" si="5"/>
        <v>3.6900000000000002E-2</v>
      </c>
      <c r="N86" s="108">
        <v>320</v>
      </c>
      <c r="O86" s="109" t="s">
        <v>54</v>
      </c>
      <c r="P86" s="70">
        <f t="shared" si="6"/>
        <v>3.2000000000000001E-2</v>
      </c>
    </row>
    <row r="87" spans="2:16">
      <c r="B87" s="108">
        <v>800</v>
      </c>
      <c r="C87" s="109" t="s">
        <v>53</v>
      </c>
      <c r="D87" s="95">
        <f t="shared" si="7"/>
        <v>4.4198895027624313E-3</v>
      </c>
      <c r="E87" s="110">
        <v>3.504</v>
      </c>
      <c r="F87" s="111">
        <v>11.77</v>
      </c>
      <c r="G87" s="107">
        <f t="shared" si="8"/>
        <v>15.273999999999999</v>
      </c>
      <c r="H87" s="108">
        <v>2360</v>
      </c>
      <c r="I87" s="109" t="s">
        <v>54</v>
      </c>
      <c r="J87" s="70">
        <f t="shared" si="9"/>
        <v>0.23599999999999999</v>
      </c>
      <c r="K87" s="108">
        <v>408</v>
      </c>
      <c r="L87" s="109" t="s">
        <v>54</v>
      </c>
      <c r="M87" s="70">
        <f t="shared" si="5"/>
        <v>4.0799999999999996E-2</v>
      </c>
      <c r="N87" s="108">
        <v>354</v>
      </c>
      <c r="O87" s="109" t="s">
        <v>54</v>
      </c>
      <c r="P87" s="70">
        <f t="shared" si="6"/>
        <v>3.5400000000000001E-2</v>
      </c>
    </row>
    <row r="88" spans="2:16">
      <c r="B88" s="108">
        <v>900</v>
      </c>
      <c r="C88" s="109" t="s">
        <v>53</v>
      </c>
      <c r="D88" s="95">
        <f t="shared" si="7"/>
        <v>4.9723756906077353E-3</v>
      </c>
      <c r="E88" s="110">
        <v>3.649</v>
      </c>
      <c r="F88" s="111">
        <v>11.54</v>
      </c>
      <c r="G88" s="107">
        <f t="shared" si="8"/>
        <v>15.189</v>
      </c>
      <c r="H88" s="108">
        <v>2627</v>
      </c>
      <c r="I88" s="109" t="s">
        <v>54</v>
      </c>
      <c r="J88" s="70">
        <f t="shared" si="9"/>
        <v>0.26269999999999999</v>
      </c>
      <c r="K88" s="108">
        <v>447</v>
      </c>
      <c r="L88" s="109" t="s">
        <v>54</v>
      </c>
      <c r="M88" s="70">
        <f t="shared" si="5"/>
        <v>4.4700000000000004E-2</v>
      </c>
      <c r="N88" s="108">
        <v>388</v>
      </c>
      <c r="O88" s="109" t="s">
        <v>54</v>
      </c>
      <c r="P88" s="70">
        <f t="shared" si="6"/>
        <v>3.8800000000000001E-2</v>
      </c>
    </row>
    <row r="89" spans="2:16">
      <c r="B89" s="108">
        <v>1</v>
      </c>
      <c r="C89" s="118" t="s">
        <v>55</v>
      </c>
      <c r="D89" s="70">
        <f t="shared" ref="D89:D93" si="10">B89/$C$5</f>
        <v>5.5248618784530384E-3</v>
      </c>
      <c r="E89" s="110">
        <v>3.8170000000000002</v>
      </c>
      <c r="F89" s="111">
        <v>11.32</v>
      </c>
      <c r="G89" s="107">
        <f t="shared" si="8"/>
        <v>15.137</v>
      </c>
      <c r="H89" s="108">
        <v>2895</v>
      </c>
      <c r="I89" s="109" t="s">
        <v>54</v>
      </c>
      <c r="J89" s="70">
        <f t="shared" si="9"/>
        <v>0.28949999999999998</v>
      </c>
      <c r="K89" s="108">
        <v>485</v>
      </c>
      <c r="L89" s="109" t="s">
        <v>54</v>
      </c>
      <c r="M89" s="70">
        <f t="shared" si="5"/>
        <v>4.8500000000000001E-2</v>
      </c>
      <c r="N89" s="108">
        <v>422</v>
      </c>
      <c r="O89" s="109" t="s">
        <v>54</v>
      </c>
      <c r="P89" s="70">
        <f t="shared" si="6"/>
        <v>4.2200000000000001E-2</v>
      </c>
    </row>
    <row r="90" spans="2:16">
      <c r="B90" s="108">
        <v>1.1000000000000001</v>
      </c>
      <c r="C90" s="109" t="s">
        <v>55</v>
      </c>
      <c r="D90" s="70">
        <f t="shared" si="10"/>
        <v>6.0773480662983433E-3</v>
      </c>
      <c r="E90" s="110">
        <v>4</v>
      </c>
      <c r="F90" s="111">
        <v>11.09</v>
      </c>
      <c r="G90" s="107">
        <f t="shared" si="8"/>
        <v>15.09</v>
      </c>
      <c r="H90" s="108">
        <v>3164</v>
      </c>
      <c r="I90" s="109" t="s">
        <v>54</v>
      </c>
      <c r="J90" s="70">
        <f t="shared" si="9"/>
        <v>0.31640000000000001</v>
      </c>
      <c r="K90" s="108">
        <v>522</v>
      </c>
      <c r="L90" s="109" t="s">
        <v>54</v>
      </c>
      <c r="M90" s="70">
        <f t="shared" si="5"/>
        <v>5.2200000000000003E-2</v>
      </c>
      <c r="N90" s="108">
        <v>455</v>
      </c>
      <c r="O90" s="109" t="s">
        <v>54</v>
      </c>
      <c r="P90" s="70">
        <f t="shared" si="6"/>
        <v>4.5499999999999999E-2</v>
      </c>
    </row>
    <row r="91" spans="2:16">
      <c r="B91" s="108">
        <v>1.2</v>
      </c>
      <c r="C91" s="109" t="s">
        <v>55</v>
      </c>
      <c r="D91" s="70">
        <f t="shared" si="10"/>
        <v>6.6298342541436465E-3</v>
      </c>
      <c r="E91" s="110">
        <v>4.1900000000000004</v>
      </c>
      <c r="F91" s="111">
        <v>10.88</v>
      </c>
      <c r="G91" s="107">
        <f t="shared" si="8"/>
        <v>15.07</v>
      </c>
      <c r="H91" s="108">
        <v>3435</v>
      </c>
      <c r="I91" s="109" t="s">
        <v>54</v>
      </c>
      <c r="J91" s="70">
        <f t="shared" si="9"/>
        <v>0.34350000000000003</v>
      </c>
      <c r="K91" s="108">
        <v>558</v>
      </c>
      <c r="L91" s="109" t="s">
        <v>54</v>
      </c>
      <c r="M91" s="70">
        <f t="shared" si="5"/>
        <v>5.5800000000000002E-2</v>
      </c>
      <c r="N91" s="108">
        <v>488</v>
      </c>
      <c r="O91" s="109" t="s">
        <v>54</v>
      </c>
      <c r="P91" s="70">
        <f t="shared" si="6"/>
        <v>4.8799999999999996E-2</v>
      </c>
    </row>
    <row r="92" spans="2:16">
      <c r="B92" s="108">
        <v>1.3</v>
      </c>
      <c r="C92" s="109" t="s">
        <v>55</v>
      </c>
      <c r="D92" s="70">
        <f t="shared" si="10"/>
        <v>7.1823204419889505E-3</v>
      </c>
      <c r="E92" s="110">
        <v>4.3840000000000003</v>
      </c>
      <c r="F92" s="111">
        <v>10.67</v>
      </c>
      <c r="G92" s="107">
        <f t="shared" si="8"/>
        <v>15.054</v>
      </c>
      <c r="H92" s="108">
        <v>3706</v>
      </c>
      <c r="I92" s="109" t="s">
        <v>54</v>
      </c>
      <c r="J92" s="70">
        <f t="shared" si="9"/>
        <v>0.37059999999999998</v>
      </c>
      <c r="K92" s="108">
        <v>594</v>
      </c>
      <c r="L92" s="109" t="s">
        <v>54</v>
      </c>
      <c r="M92" s="70">
        <f t="shared" si="5"/>
        <v>5.9399999999999994E-2</v>
      </c>
      <c r="N92" s="108">
        <v>521</v>
      </c>
      <c r="O92" s="109" t="s">
        <v>54</v>
      </c>
      <c r="P92" s="70">
        <f t="shared" si="6"/>
        <v>5.21E-2</v>
      </c>
    </row>
    <row r="93" spans="2:16">
      <c r="B93" s="108">
        <v>1.4</v>
      </c>
      <c r="C93" s="109" t="s">
        <v>55</v>
      </c>
      <c r="D93" s="70">
        <f t="shared" si="10"/>
        <v>7.7348066298342536E-3</v>
      </c>
      <c r="E93" s="110">
        <v>4.577</v>
      </c>
      <c r="F93" s="111">
        <v>10.46</v>
      </c>
      <c r="G93" s="107">
        <f t="shared" si="8"/>
        <v>15.037000000000001</v>
      </c>
      <c r="H93" s="108">
        <v>3978</v>
      </c>
      <c r="I93" s="109" t="s">
        <v>54</v>
      </c>
      <c r="J93" s="70">
        <f t="shared" si="9"/>
        <v>0.39780000000000004</v>
      </c>
      <c r="K93" s="108">
        <v>630</v>
      </c>
      <c r="L93" s="109" t="s">
        <v>54</v>
      </c>
      <c r="M93" s="70">
        <f t="shared" si="5"/>
        <v>6.3E-2</v>
      </c>
      <c r="N93" s="108">
        <v>553</v>
      </c>
      <c r="O93" s="109" t="s">
        <v>54</v>
      </c>
      <c r="P93" s="70">
        <f t="shared" si="6"/>
        <v>5.5300000000000002E-2</v>
      </c>
    </row>
    <row r="94" spans="2:16">
      <c r="B94" s="108">
        <v>1.5</v>
      </c>
      <c r="C94" s="109" t="s">
        <v>55</v>
      </c>
      <c r="D94" s="70">
        <f t="shared" ref="D94:D157" si="11">B94/$C$5</f>
        <v>8.2872928176795577E-3</v>
      </c>
      <c r="E94" s="110">
        <v>4.7670000000000003</v>
      </c>
      <c r="F94" s="111">
        <v>10.27</v>
      </c>
      <c r="G94" s="107">
        <f t="shared" si="8"/>
        <v>15.036999999999999</v>
      </c>
      <c r="H94" s="108">
        <v>4250</v>
      </c>
      <c r="I94" s="109" t="s">
        <v>54</v>
      </c>
      <c r="J94" s="70">
        <f t="shared" si="9"/>
        <v>0.42499999999999999</v>
      </c>
      <c r="K94" s="108">
        <v>664</v>
      </c>
      <c r="L94" s="109" t="s">
        <v>54</v>
      </c>
      <c r="M94" s="70">
        <f t="shared" si="5"/>
        <v>6.6400000000000001E-2</v>
      </c>
      <c r="N94" s="108">
        <v>586</v>
      </c>
      <c r="O94" s="109" t="s">
        <v>54</v>
      </c>
      <c r="P94" s="70">
        <f t="shared" si="6"/>
        <v>5.8599999999999999E-2</v>
      </c>
    </row>
    <row r="95" spans="2:16">
      <c r="B95" s="108">
        <v>1.6</v>
      </c>
      <c r="C95" s="109" t="s">
        <v>55</v>
      </c>
      <c r="D95" s="70">
        <f t="shared" si="11"/>
        <v>8.8397790055248626E-3</v>
      </c>
      <c r="E95" s="110">
        <v>4.952</v>
      </c>
      <c r="F95" s="111">
        <v>10.08</v>
      </c>
      <c r="G95" s="107">
        <f t="shared" si="8"/>
        <v>15.032</v>
      </c>
      <c r="H95" s="108">
        <v>4523</v>
      </c>
      <c r="I95" s="109" t="s">
        <v>54</v>
      </c>
      <c r="J95" s="70">
        <f t="shared" si="9"/>
        <v>0.45229999999999998</v>
      </c>
      <c r="K95" s="108">
        <v>699</v>
      </c>
      <c r="L95" s="109" t="s">
        <v>54</v>
      </c>
      <c r="M95" s="70">
        <f t="shared" si="5"/>
        <v>6.989999999999999E-2</v>
      </c>
      <c r="N95" s="108">
        <v>618</v>
      </c>
      <c r="O95" s="109" t="s">
        <v>54</v>
      </c>
      <c r="P95" s="70">
        <f t="shared" si="6"/>
        <v>6.1800000000000001E-2</v>
      </c>
    </row>
    <row r="96" spans="2:16">
      <c r="B96" s="108">
        <v>1.7</v>
      </c>
      <c r="C96" s="109" t="s">
        <v>55</v>
      </c>
      <c r="D96" s="70">
        <f t="shared" si="11"/>
        <v>9.3922651933701657E-3</v>
      </c>
      <c r="E96" s="110">
        <v>5.1319999999999997</v>
      </c>
      <c r="F96" s="111">
        <v>9.8970000000000002</v>
      </c>
      <c r="G96" s="107">
        <f t="shared" si="8"/>
        <v>15.029</v>
      </c>
      <c r="H96" s="108">
        <v>4796</v>
      </c>
      <c r="I96" s="109" t="s">
        <v>54</v>
      </c>
      <c r="J96" s="70">
        <f t="shared" si="9"/>
        <v>0.47960000000000003</v>
      </c>
      <c r="K96" s="108">
        <v>732</v>
      </c>
      <c r="L96" s="109" t="s">
        <v>54</v>
      </c>
      <c r="M96" s="70">
        <f t="shared" si="5"/>
        <v>7.3200000000000001E-2</v>
      </c>
      <c r="N96" s="108">
        <v>650</v>
      </c>
      <c r="O96" s="109" t="s">
        <v>54</v>
      </c>
      <c r="P96" s="70">
        <f t="shared" si="6"/>
        <v>6.5000000000000002E-2</v>
      </c>
    </row>
    <row r="97" spans="2:16">
      <c r="B97" s="108">
        <v>1.8</v>
      </c>
      <c r="C97" s="109" t="s">
        <v>55</v>
      </c>
      <c r="D97" s="70">
        <f t="shared" si="11"/>
        <v>9.9447513812154706E-3</v>
      </c>
      <c r="E97" s="110">
        <v>5.306</v>
      </c>
      <c r="F97" s="111">
        <v>9.7219999999999995</v>
      </c>
      <c r="G97" s="107">
        <f t="shared" si="8"/>
        <v>15.027999999999999</v>
      </c>
      <c r="H97" s="108">
        <v>5069</v>
      </c>
      <c r="I97" s="109" t="s">
        <v>54</v>
      </c>
      <c r="J97" s="70">
        <f t="shared" si="9"/>
        <v>0.50690000000000002</v>
      </c>
      <c r="K97" s="108">
        <v>765</v>
      </c>
      <c r="L97" s="109" t="s">
        <v>54</v>
      </c>
      <c r="M97" s="70">
        <f t="shared" si="5"/>
        <v>7.6499999999999999E-2</v>
      </c>
      <c r="N97" s="108">
        <v>682</v>
      </c>
      <c r="O97" s="109" t="s">
        <v>54</v>
      </c>
      <c r="P97" s="70">
        <f t="shared" si="6"/>
        <v>6.8200000000000011E-2</v>
      </c>
    </row>
    <row r="98" spans="2:16">
      <c r="B98" s="108">
        <v>2</v>
      </c>
      <c r="C98" s="109" t="s">
        <v>55</v>
      </c>
      <c r="D98" s="70">
        <f t="shared" si="11"/>
        <v>1.1049723756906077E-2</v>
      </c>
      <c r="E98" s="110">
        <v>5.6349999999999998</v>
      </c>
      <c r="F98" s="111">
        <v>9.3919999999999995</v>
      </c>
      <c r="G98" s="107">
        <f t="shared" si="8"/>
        <v>15.026999999999999</v>
      </c>
      <c r="H98" s="108">
        <v>5617</v>
      </c>
      <c r="I98" s="109" t="s">
        <v>54</v>
      </c>
      <c r="J98" s="70">
        <f t="shared" si="9"/>
        <v>0.56169999999999998</v>
      </c>
      <c r="K98" s="108">
        <v>831</v>
      </c>
      <c r="L98" s="109" t="s">
        <v>54</v>
      </c>
      <c r="M98" s="70">
        <f t="shared" si="5"/>
        <v>8.3099999999999993E-2</v>
      </c>
      <c r="N98" s="108">
        <v>744</v>
      </c>
      <c r="O98" s="109" t="s">
        <v>54</v>
      </c>
      <c r="P98" s="70">
        <f t="shared" si="6"/>
        <v>7.4399999999999994E-2</v>
      </c>
    </row>
    <row r="99" spans="2:16">
      <c r="B99" s="108">
        <v>2.25</v>
      </c>
      <c r="C99" s="109" t="s">
        <v>55</v>
      </c>
      <c r="D99" s="70">
        <f t="shared" si="11"/>
        <v>1.2430939226519336E-2</v>
      </c>
      <c r="E99" s="110">
        <v>6.0110000000000001</v>
      </c>
      <c r="F99" s="111">
        <v>9.0129999999999999</v>
      </c>
      <c r="G99" s="107">
        <f t="shared" si="8"/>
        <v>15.024000000000001</v>
      </c>
      <c r="H99" s="108">
        <v>6302</v>
      </c>
      <c r="I99" s="109" t="s">
        <v>54</v>
      </c>
      <c r="J99" s="70">
        <f t="shared" si="9"/>
        <v>0.63019999999999998</v>
      </c>
      <c r="K99" s="108">
        <v>911</v>
      </c>
      <c r="L99" s="109" t="s">
        <v>54</v>
      </c>
      <c r="M99" s="70">
        <f t="shared" si="5"/>
        <v>9.11E-2</v>
      </c>
      <c r="N99" s="108">
        <v>822</v>
      </c>
      <c r="O99" s="109" t="s">
        <v>54</v>
      </c>
      <c r="P99" s="70">
        <f t="shared" si="6"/>
        <v>8.2199999999999995E-2</v>
      </c>
    </row>
    <row r="100" spans="2:16">
      <c r="B100" s="108">
        <v>2.5</v>
      </c>
      <c r="C100" s="109" t="s">
        <v>55</v>
      </c>
      <c r="D100" s="70">
        <f t="shared" si="11"/>
        <v>1.3812154696132596E-2</v>
      </c>
      <c r="E100" s="110">
        <v>6.3529999999999998</v>
      </c>
      <c r="F100" s="111">
        <v>8.6669999999999998</v>
      </c>
      <c r="G100" s="107">
        <f t="shared" si="8"/>
        <v>15.02</v>
      </c>
      <c r="H100" s="108">
        <v>6989</v>
      </c>
      <c r="I100" s="109" t="s">
        <v>54</v>
      </c>
      <c r="J100" s="70">
        <f t="shared" si="9"/>
        <v>0.69889999999999997</v>
      </c>
      <c r="K100" s="108">
        <v>989</v>
      </c>
      <c r="L100" s="109" t="s">
        <v>54</v>
      </c>
      <c r="M100" s="70">
        <f t="shared" si="5"/>
        <v>9.8900000000000002E-2</v>
      </c>
      <c r="N100" s="108">
        <v>898</v>
      </c>
      <c r="O100" s="109" t="s">
        <v>54</v>
      </c>
      <c r="P100" s="70">
        <f t="shared" si="6"/>
        <v>8.9800000000000005E-2</v>
      </c>
    </row>
    <row r="101" spans="2:16">
      <c r="B101" s="108">
        <v>2.75</v>
      </c>
      <c r="C101" s="109" t="s">
        <v>55</v>
      </c>
      <c r="D101" s="70">
        <f t="shared" si="11"/>
        <v>1.5193370165745856E-2</v>
      </c>
      <c r="E101" s="110">
        <v>6.6639999999999997</v>
      </c>
      <c r="F101" s="111">
        <v>8.3510000000000009</v>
      </c>
      <c r="G101" s="107">
        <f t="shared" si="8"/>
        <v>15.015000000000001</v>
      </c>
      <c r="H101" s="108">
        <v>7678</v>
      </c>
      <c r="I101" s="109" t="s">
        <v>54</v>
      </c>
      <c r="J101" s="70">
        <f t="shared" si="9"/>
        <v>0.76780000000000004</v>
      </c>
      <c r="K101" s="108">
        <v>1063</v>
      </c>
      <c r="L101" s="109" t="s">
        <v>54</v>
      </c>
      <c r="M101" s="70">
        <f t="shared" si="5"/>
        <v>0.10629999999999999</v>
      </c>
      <c r="N101" s="108">
        <v>973</v>
      </c>
      <c r="O101" s="109" t="s">
        <v>54</v>
      </c>
      <c r="P101" s="70">
        <f t="shared" si="6"/>
        <v>9.7299999999999998E-2</v>
      </c>
    </row>
    <row r="102" spans="2:16">
      <c r="B102" s="108">
        <v>3</v>
      </c>
      <c r="C102" s="109" t="s">
        <v>55</v>
      </c>
      <c r="D102" s="70">
        <f t="shared" si="11"/>
        <v>1.6574585635359115E-2</v>
      </c>
      <c r="E102" s="110">
        <v>6.95</v>
      </c>
      <c r="F102" s="111">
        <v>8.0609999999999999</v>
      </c>
      <c r="G102" s="107">
        <f t="shared" si="8"/>
        <v>15.010999999999999</v>
      </c>
      <c r="H102" s="108">
        <v>8367</v>
      </c>
      <c r="I102" s="109" t="s">
        <v>54</v>
      </c>
      <c r="J102" s="70">
        <f t="shared" si="9"/>
        <v>0.83670000000000011</v>
      </c>
      <c r="K102" s="108">
        <v>1135</v>
      </c>
      <c r="L102" s="109" t="s">
        <v>54</v>
      </c>
      <c r="M102" s="70">
        <f t="shared" si="5"/>
        <v>0.1135</v>
      </c>
      <c r="N102" s="108">
        <v>1047</v>
      </c>
      <c r="O102" s="109" t="s">
        <v>54</v>
      </c>
      <c r="P102" s="70">
        <f t="shared" si="6"/>
        <v>0.10469999999999999</v>
      </c>
    </row>
    <row r="103" spans="2:16">
      <c r="B103" s="108">
        <v>3.25</v>
      </c>
      <c r="C103" s="109" t="s">
        <v>55</v>
      </c>
      <c r="D103" s="70">
        <f t="shared" si="11"/>
        <v>1.7955801104972375E-2</v>
      </c>
      <c r="E103" s="110">
        <v>7.2130000000000001</v>
      </c>
      <c r="F103" s="111">
        <v>7.7930000000000001</v>
      </c>
      <c r="G103" s="107">
        <f t="shared" si="8"/>
        <v>15.006</v>
      </c>
      <c r="H103" s="108">
        <v>9058</v>
      </c>
      <c r="I103" s="109" t="s">
        <v>54</v>
      </c>
      <c r="J103" s="70">
        <f t="shared" si="9"/>
        <v>0.90579999999999994</v>
      </c>
      <c r="K103" s="108">
        <v>1205</v>
      </c>
      <c r="L103" s="109" t="s">
        <v>54</v>
      </c>
      <c r="M103" s="70">
        <f t="shared" si="5"/>
        <v>0.12050000000000001</v>
      </c>
      <c r="N103" s="108">
        <v>1119</v>
      </c>
      <c r="O103" s="109" t="s">
        <v>54</v>
      </c>
      <c r="P103" s="70">
        <f t="shared" si="6"/>
        <v>0.1119</v>
      </c>
    </row>
    <row r="104" spans="2:16">
      <c r="B104" s="108">
        <v>3.5</v>
      </c>
      <c r="C104" s="109" t="s">
        <v>55</v>
      </c>
      <c r="D104" s="70">
        <f t="shared" si="11"/>
        <v>1.9337016574585635E-2</v>
      </c>
      <c r="E104" s="110">
        <v>7.4580000000000002</v>
      </c>
      <c r="F104" s="111">
        <v>7.5449999999999999</v>
      </c>
      <c r="G104" s="107">
        <f t="shared" si="8"/>
        <v>15.003</v>
      </c>
      <c r="H104" s="108">
        <v>9750</v>
      </c>
      <c r="I104" s="109" t="s">
        <v>54</v>
      </c>
      <c r="J104" s="70">
        <f t="shared" si="9"/>
        <v>0.97499999999999998</v>
      </c>
      <c r="K104" s="108">
        <v>1272</v>
      </c>
      <c r="L104" s="109" t="s">
        <v>54</v>
      </c>
      <c r="M104" s="70">
        <f t="shared" si="5"/>
        <v>0.12720000000000001</v>
      </c>
      <c r="N104" s="108">
        <v>1191</v>
      </c>
      <c r="O104" s="109" t="s">
        <v>54</v>
      </c>
      <c r="P104" s="70">
        <f t="shared" si="6"/>
        <v>0.11910000000000001</v>
      </c>
    </row>
    <row r="105" spans="2:16">
      <c r="B105" s="108">
        <v>3.75</v>
      </c>
      <c r="C105" s="109" t="s">
        <v>55</v>
      </c>
      <c r="D105" s="70">
        <f t="shared" si="11"/>
        <v>2.0718232044198894E-2</v>
      </c>
      <c r="E105" s="110">
        <v>7.6879999999999997</v>
      </c>
      <c r="F105" s="111">
        <v>7.3159999999999998</v>
      </c>
      <c r="G105" s="107">
        <f t="shared" si="8"/>
        <v>15.004</v>
      </c>
      <c r="H105" s="108">
        <v>1.04</v>
      </c>
      <c r="I105" s="118" t="s">
        <v>56</v>
      </c>
      <c r="J105" s="71">
        <f t="shared" ref="J105:J169" si="12">H105</f>
        <v>1.04</v>
      </c>
      <c r="K105" s="108">
        <v>1338</v>
      </c>
      <c r="L105" s="109" t="s">
        <v>54</v>
      </c>
      <c r="M105" s="70">
        <f t="shared" si="5"/>
        <v>0.1338</v>
      </c>
      <c r="N105" s="108">
        <v>1262</v>
      </c>
      <c r="O105" s="109" t="s">
        <v>54</v>
      </c>
      <c r="P105" s="70">
        <f t="shared" si="6"/>
        <v>0.12620000000000001</v>
      </c>
    </row>
    <row r="106" spans="2:16">
      <c r="B106" s="108">
        <v>4</v>
      </c>
      <c r="C106" s="109" t="s">
        <v>55</v>
      </c>
      <c r="D106" s="70">
        <f t="shared" si="11"/>
        <v>2.2099447513812154E-2</v>
      </c>
      <c r="E106" s="110">
        <v>7.9050000000000002</v>
      </c>
      <c r="F106" s="111">
        <v>7.1020000000000003</v>
      </c>
      <c r="G106" s="107">
        <f t="shared" si="8"/>
        <v>15.007000000000001</v>
      </c>
      <c r="H106" s="108">
        <v>1.1100000000000001</v>
      </c>
      <c r="I106" s="109" t="s">
        <v>56</v>
      </c>
      <c r="J106" s="71">
        <f t="shared" si="12"/>
        <v>1.1100000000000001</v>
      </c>
      <c r="K106" s="108">
        <v>1402</v>
      </c>
      <c r="L106" s="109" t="s">
        <v>54</v>
      </c>
      <c r="M106" s="70">
        <f t="shared" si="5"/>
        <v>0.14019999999999999</v>
      </c>
      <c r="N106" s="108">
        <v>1332</v>
      </c>
      <c r="O106" s="109" t="s">
        <v>54</v>
      </c>
      <c r="P106" s="70">
        <f t="shared" si="6"/>
        <v>0.13320000000000001</v>
      </c>
    </row>
    <row r="107" spans="2:16">
      <c r="B107" s="108">
        <v>4.5</v>
      </c>
      <c r="C107" s="109" t="s">
        <v>55</v>
      </c>
      <c r="D107" s="70">
        <f t="shared" si="11"/>
        <v>2.4861878453038673E-2</v>
      </c>
      <c r="E107" s="110">
        <v>8.31</v>
      </c>
      <c r="F107" s="111">
        <v>6.7160000000000002</v>
      </c>
      <c r="G107" s="107">
        <f t="shared" si="8"/>
        <v>15.026</v>
      </c>
      <c r="H107" s="108">
        <v>1.25</v>
      </c>
      <c r="I107" s="109" t="s">
        <v>56</v>
      </c>
      <c r="J107" s="71">
        <f t="shared" si="12"/>
        <v>1.25</v>
      </c>
      <c r="K107" s="108">
        <v>1531</v>
      </c>
      <c r="L107" s="109" t="s">
        <v>54</v>
      </c>
      <c r="M107" s="70">
        <f t="shared" si="5"/>
        <v>0.15309999999999999</v>
      </c>
      <c r="N107" s="108">
        <v>1469</v>
      </c>
      <c r="O107" s="109" t="s">
        <v>54</v>
      </c>
      <c r="P107" s="70">
        <f t="shared" si="6"/>
        <v>0.1469</v>
      </c>
    </row>
    <row r="108" spans="2:16">
      <c r="B108" s="108">
        <v>5</v>
      </c>
      <c r="C108" s="109" t="s">
        <v>55</v>
      </c>
      <c r="D108" s="70">
        <f t="shared" si="11"/>
        <v>2.7624309392265192E-2</v>
      </c>
      <c r="E108" s="110">
        <v>8.6869999999999994</v>
      </c>
      <c r="F108" s="111">
        <v>6.3760000000000003</v>
      </c>
      <c r="G108" s="107">
        <f t="shared" si="8"/>
        <v>15.062999999999999</v>
      </c>
      <c r="H108" s="108">
        <v>1.39</v>
      </c>
      <c r="I108" s="109" t="s">
        <v>56</v>
      </c>
      <c r="J108" s="71">
        <f t="shared" si="12"/>
        <v>1.39</v>
      </c>
      <c r="K108" s="108">
        <v>1653</v>
      </c>
      <c r="L108" s="109" t="s">
        <v>54</v>
      </c>
      <c r="M108" s="70">
        <f t="shared" si="5"/>
        <v>0.1653</v>
      </c>
      <c r="N108" s="108">
        <v>1604</v>
      </c>
      <c r="O108" s="109" t="s">
        <v>54</v>
      </c>
      <c r="P108" s="70">
        <f t="shared" si="6"/>
        <v>0.16040000000000001</v>
      </c>
    </row>
    <row r="109" spans="2:16">
      <c r="B109" s="108">
        <v>5.5</v>
      </c>
      <c r="C109" s="109" t="s">
        <v>55</v>
      </c>
      <c r="D109" s="70">
        <f t="shared" si="11"/>
        <v>3.0386740331491711E-2</v>
      </c>
      <c r="E109" s="110">
        <v>9.0459999999999994</v>
      </c>
      <c r="F109" s="111">
        <v>6.0739999999999998</v>
      </c>
      <c r="G109" s="107">
        <f t="shared" si="8"/>
        <v>15.12</v>
      </c>
      <c r="H109" s="108">
        <v>1.53</v>
      </c>
      <c r="I109" s="109" t="s">
        <v>56</v>
      </c>
      <c r="J109" s="71">
        <f t="shared" si="12"/>
        <v>1.53</v>
      </c>
      <c r="K109" s="108">
        <v>1769</v>
      </c>
      <c r="L109" s="109" t="s">
        <v>54</v>
      </c>
      <c r="M109" s="70">
        <f t="shared" si="5"/>
        <v>0.1769</v>
      </c>
      <c r="N109" s="108">
        <v>1734</v>
      </c>
      <c r="O109" s="109" t="s">
        <v>54</v>
      </c>
      <c r="P109" s="70">
        <f t="shared" si="6"/>
        <v>0.1734</v>
      </c>
    </row>
    <row r="110" spans="2:16">
      <c r="B110" s="108">
        <v>6</v>
      </c>
      <c r="C110" s="109" t="s">
        <v>55</v>
      </c>
      <c r="D110" s="70">
        <f t="shared" si="11"/>
        <v>3.3149171270718231E-2</v>
      </c>
      <c r="E110" s="110">
        <v>9.3940000000000001</v>
      </c>
      <c r="F110" s="111">
        <v>5.8040000000000003</v>
      </c>
      <c r="G110" s="107">
        <f t="shared" si="8"/>
        <v>15.198</v>
      </c>
      <c r="H110" s="108">
        <v>1.67</v>
      </c>
      <c r="I110" s="109" t="s">
        <v>56</v>
      </c>
      <c r="J110" s="71">
        <f t="shared" si="12"/>
        <v>1.67</v>
      </c>
      <c r="K110" s="108">
        <v>1880</v>
      </c>
      <c r="L110" s="109" t="s">
        <v>54</v>
      </c>
      <c r="M110" s="70">
        <f t="shared" si="5"/>
        <v>0.188</v>
      </c>
      <c r="N110" s="108">
        <v>1862</v>
      </c>
      <c r="O110" s="109" t="s">
        <v>54</v>
      </c>
      <c r="P110" s="70">
        <f t="shared" si="6"/>
        <v>0.1862</v>
      </c>
    </row>
    <row r="111" spans="2:16">
      <c r="B111" s="108">
        <v>6.5</v>
      </c>
      <c r="C111" s="109" t="s">
        <v>55</v>
      </c>
      <c r="D111" s="70">
        <f t="shared" si="11"/>
        <v>3.591160220994475E-2</v>
      </c>
      <c r="E111" s="110">
        <v>9.7370000000000001</v>
      </c>
      <c r="F111" s="111">
        <v>5.5609999999999999</v>
      </c>
      <c r="G111" s="107">
        <f t="shared" si="8"/>
        <v>15.298</v>
      </c>
      <c r="H111" s="108">
        <v>1.81</v>
      </c>
      <c r="I111" s="109" t="s">
        <v>56</v>
      </c>
      <c r="J111" s="71">
        <f t="shared" si="12"/>
        <v>1.81</v>
      </c>
      <c r="K111" s="108">
        <v>1985</v>
      </c>
      <c r="L111" s="109" t="s">
        <v>54</v>
      </c>
      <c r="M111" s="70">
        <f t="shared" si="5"/>
        <v>0.19850000000000001</v>
      </c>
      <c r="N111" s="108">
        <v>1986</v>
      </c>
      <c r="O111" s="109" t="s">
        <v>54</v>
      </c>
      <c r="P111" s="70">
        <f t="shared" si="6"/>
        <v>0.1986</v>
      </c>
    </row>
    <row r="112" spans="2:16">
      <c r="B112" s="108">
        <v>7</v>
      </c>
      <c r="C112" s="109" t="s">
        <v>55</v>
      </c>
      <c r="D112" s="70">
        <f t="shared" si="11"/>
        <v>3.8674033149171269E-2</v>
      </c>
      <c r="E112" s="110">
        <v>10.08</v>
      </c>
      <c r="F112" s="111">
        <v>5.3410000000000002</v>
      </c>
      <c r="G112" s="107">
        <f t="shared" si="8"/>
        <v>15.420999999999999</v>
      </c>
      <c r="H112" s="108">
        <v>1.94</v>
      </c>
      <c r="I112" s="109" t="s">
        <v>56</v>
      </c>
      <c r="J112" s="71">
        <f t="shared" si="12"/>
        <v>1.94</v>
      </c>
      <c r="K112" s="108">
        <v>2085</v>
      </c>
      <c r="L112" s="109" t="s">
        <v>54</v>
      </c>
      <c r="M112" s="70">
        <f t="shared" si="5"/>
        <v>0.20849999999999999</v>
      </c>
      <c r="N112" s="108">
        <v>2107</v>
      </c>
      <c r="O112" s="109" t="s">
        <v>54</v>
      </c>
      <c r="P112" s="70">
        <f t="shared" si="6"/>
        <v>0.21070000000000003</v>
      </c>
    </row>
    <row r="113" spans="1:16">
      <c r="B113" s="108">
        <v>8</v>
      </c>
      <c r="C113" s="109" t="s">
        <v>55</v>
      </c>
      <c r="D113" s="70">
        <f t="shared" si="11"/>
        <v>4.4198895027624308E-2</v>
      </c>
      <c r="E113" s="110">
        <v>10.76</v>
      </c>
      <c r="F113" s="111">
        <v>4.9560000000000004</v>
      </c>
      <c r="G113" s="107">
        <f t="shared" si="8"/>
        <v>15.716000000000001</v>
      </c>
      <c r="H113" s="108">
        <v>2.21</v>
      </c>
      <c r="I113" s="109" t="s">
        <v>56</v>
      </c>
      <c r="J113" s="71">
        <f t="shared" si="12"/>
        <v>2.21</v>
      </c>
      <c r="K113" s="108">
        <v>2288</v>
      </c>
      <c r="L113" s="109" t="s">
        <v>54</v>
      </c>
      <c r="M113" s="70">
        <f t="shared" si="5"/>
        <v>0.22879999999999998</v>
      </c>
      <c r="N113" s="108">
        <v>2340</v>
      </c>
      <c r="O113" s="109" t="s">
        <v>54</v>
      </c>
      <c r="P113" s="70">
        <f t="shared" si="6"/>
        <v>0.23399999999999999</v>
      </c>
    </row>
    <row r="114" spans="1:16">
      <c r="B114" s="108">
        <v>9</v>
      </c>
      <c r="C114" s="109" t="s">
        <v>55</v>
      </c>
      <c r="D114" s="70">
        <f t="shared" si="11"/>
        <v>4.9723756906077346E-2</v>
      </c>
      <c r="E114" s="110">
        <v>11.45</v>
      </c>
      <c r="F114" s="111">
        <v>4.63</v>
      </c>
      <c r="G114" s="107">
        <f t="shared" si="8"/>
        <v>16.079999999999998</v>
      </c>
      <c r="H114" s="108">
        <v>2.48</v>
      </c>
      <c r="I114" s="109" t="s">
        <v>56</v>
      </c>
      <c r="J114" s="71">
        <f t="shared" si="12"/>
        <v>2.48</v>
      </c>
      <c r="K114" s="108">
        <v>2471</v>
      </c>
      <c r="L114" s="109" t="s">
        <v>54</v>
      </c>
      <c r="M114" s="70">
        <f t="shared" si="5"/>
        <v>0.24710000000000001</v>
      </c>
      <c r="N114" s="108">
        <v>2560</v>
      </c>
      <c r="O114" s="109" t="s">
        <v>54</v>
      </c>
      <c r="P114" s="70">
        <f t="shared" si="6"/>
        <v>0.25600000000000001</v>
      </c>
    </row>
    <row r="115" spans="1:16">
      <c r="B115" s="108">
        <v>10</v>
      </c>
      <c r="C115" s="109" t="s">
        <v>55</v>
      </c>
      <c r="D115" s="70">
        <f t="shared" si="11"/>
        <v>5.5248618784530384E-2</v>
      </c>
      <c r="E115" s="110">
        <v>12.15</v>
      </c>
      <c r="F115" s="111">
        <v>4.351</v>
      </c>
      <c r="G115" s="107">
        <f t="shared" si="8"/>
        <v>16.501000000000001</v>
      </c>
      <c r="H115" s="108">
        <v>2.74</v>
      </c>
      <c r="I115" s="109" t="s">
        <v>56</v>
      </c>
      <c r="J115" s="71">
        <f t="shared" si="12"/>
        <v>2.74</v>
      </c>
      <c r="K115" s="108">
        <v>2637</v>
      </c>
      <c r="L115" s="109" t="s">
        <v>54</v>
      </c>
      <c r="M115" s="70">
        <f t="shared" si="5"/>
        <v>0.26369999999999999</v>
      </c>
      <c r="N115" s="108">
        <v>2768</v>
      </c>
      <c r="O115" s="109" t="s">
        <v>54</v>
      </c>
      <c r="P115" s="70">
        <f t="shared" si="6"/>
        <v>0.27679999999999999</v>
      </c>
    </row>
    <row r="116" spans="1:16">
      <c r="B116" s="108">
        <v>11</v>
      </c>
      <c r="C116" s="109" t="s">
        <v>55</v>
      </c>
      <c r="D116" s="70">
        <f t="shared" si="11"/>
        <v>6.0773480662983423E-2</v>
      </c>
      <c r="E116" s="110">
        <v>12.86</v>
      </c>
      <c r="F116" s="111">
        <v>4.1079999999999997</v>
      </c>
      <c r="G116" s="107">
        <f t="shared" si="8"/>
        <v>16.968</v>
      </c>
      <c r="H116" s="108">
        <v>2.99</v>
      </c>
      <c r="I116" s="109" t="s">
        <v>56</v>
      </c>
      <c r="J116" s="71">
        <f t="shared" si="12"/>
        <v>2.99</v>
      </c>
      <c r="K116" s="108">
        <v>2788</v>
      </c>
      <c r="L116" s="109" t="s">
        <v>54</v>
      </c>
      <c r="M116" s="70">
        <f t="shared" si="5"/>
        <v>0.27879999999999999</v>
      </c>
      <c r="N116" s="108">
        <v>2964</v>
      </c>
      <c r="O116" s="109" t="s">
        <v>54</v>
      </c>
      <c r="P116" s="70">
        <f t="shared" si="6"/>
        <v>0.2964</v>
      </c>
    </row>
    <row r="117" spans="1:16">
      <c r="B117" s="108">
        <v>12</v>
      </c>
      <c r="C117" s="109" t="s">
        <v>55</v>
      </c>
      <c r="D117" s="70">
        <f t="shared" si="11"/>
        <v>6.6298342541436461E-2</v>
      </c>
      <c r="E117" s="110">
        <v>13.58</v>
      </c>
      <c r="F117" s="111">
        <v>3.8940000000000001</v>
      </c>
      <c r="G117" s="107">
        <f t="shared" si="8"/>
        <v>17.474</v>
      </c>
      <c r="H117" s="108">
        <v>3.23</v>
      </c>
      <c r="I117" s="109" t="s">
        <v>56</v>
      </c>
      <c r="J117" s="71">
        <f t="shared" si="12"/>
        <v>3.23</v>
      </c>
      <c r="K117" s="108">
        <v>2926</v>
      </c>
      <c r="L117" s="109" t="s">
        <v>54</v>
      </c>
      <c r="M117" s="70">
        <f t="shared" si="5"/>
        <v>0.29260000000000003</v>
      </c>
      <c r="N117" s="108">
        <v>3149</v>
      </c>
      <c r="O117" s="109" t="s">
        <v>54</v>
      </c>
      <c r="P117" s="70">
        <f t="shared" si="6"/>
        <v>0.31490000000000001</v>
      </c>
    </row>
    <row r="118" spans="1:16">
      <c r="B118" s="108">
        <v>13</v>
      </c>
      <c r="C118" s="109" t="s">
        <v>55</v>
      </c>
      <c r="D118" s="70">
        <f t="shared" si="11"/>
        <v>7.18232044198895E-2</v>
      </c>
      <c r="E118" s="110">
        <v>14.31</v>
      </c>
      <c r="F118" s="111">
        <v>3.7050000000000001</v>
      </c>
      <c r="G118" s="107">
        <f t="shared" si="8"/>
        <v>18.015000000000001</v>
      </c>
      <c r="H118" s="108">
        <v>3.47</v>
      </c>
      <c r="I118" s="109" t="s">
        <v>56</v>
      </c>
      <c r="J118" s="71">
        <f t="shared" si="12"/>
        <v>3.47</v>
      </c>
      <c r="K118" s="108">
        <v>3052</v>
      </c>
      <c r="L118" s="109" t="s">
        <v>54</v>
      </c>
      <c r="M118" s="70">
        <f t="shared" si="5"/>
        <v>0.30520000000000003</v>
      </c>
      <c r="N118" s="108">
        <v>3322</v>
      </c>
      <c r="O118" s="109" t="s">
        <v>54</v>
      </c>
      <c r="P118" s="70">
        <f t="shared" si="6"/>
        <v>0.3322</v>
      </c>
    </row>
    <row r="119" spans="1:16">
      <c r="B119" s="108">
        <v>14</v>
      </c>
      <c r="C119" s="109" t="s">
        <v>55</v>
      </c>
      <c r="D119" s="70">
        <f t="shared" si="11"/>
        <v>7.7348066298342538E-2</v>
      </c>
      <c r="E119" s="110">
        <v>15.03</v>
      </c>
      <c r="F119" s="111">
        <v>3.5350000000000001</v>
      </c>
      <c r="G119" s="107">
        <f t="shared" si="8"/>
        <v>18.564999999999998</v>
      </c>
      <c r="H119" s="108">
        <v>3.7</v>
      </c>
      <c r="I119" s="109" t="s">
        <v>56</v>
      </c>
      <c r="J119" s="71">
        <f t="shared" si="12"/>
        <v>3.7</v>
      </c>
      <c r="K119" s="108">
        <v>3168</v>
      </c>
      <c r="L119" s="109" t="s">
        <v>54</v>
      </c>
      <c r="M119" s="70">
        <f t="shared" si="5"/>
        <v>0.31680000000000003</v>
      </c>
      <c r="N119" s="108">
        <v>3486</v>
      </c>
      <c r="O119" s="109" t="s">
        <v>54</v>
      </c>
      <c r="P119" s="70">
        <f t="shared" si="6"/>
        <v>0.34860000000000002</v>
      </c>
    </row>
    <row r="120" spans="1:16">
      <c r="B120" s="108">
        <v>15</v>
      </c>
      <c r="C120" s="109" t="s">
        <v>55</v>
      </c>
      <c r="D120" s="70">
        <f t="shared" si="11"/>
        <v>8.2872928176795577E-2</v>
      </c>
      <c r="E120" s="110">
        <v>15.75</v>
      </c>
      <c r="F120" s="111">
        <v>3.383</v>
      </c>
      <c r="G120" s="107">
        <f t="shared" si="8"/>
        <v>19.132999999999999</v>
      </c>
      <c r="H120" s="108">
        <v>3.93</v>
      </c>
      <c r="I120" s="109" t="s">
        <v>56</v>
      </c>
      <c r="J120" s="71">
        <f t="shared" si="12"/>
        <v>3.93</v>
      </c>
      <c r="K120" s="108">
        <v>3274</v>
      </c>
      <c r="L120" s="109" t="s">
        <v>54</v>
      </c>
      <c r="M120" s="70">
        <f t="shared" si="5"/>
        <v>0.32740000000000002</v>
      </c>
      <c r="N120" s="108">
        <v>3639</v>
      </c>
      <c r="O120" s="109" t="s">
        <v>54</v>
      </c>
      <c r="P120" s="70">
        <f t="shared" si="6"/>
        <v>0.3639</v>
      </c>
    </row>
    <row r="121" spans="1:16">
      <c r="B121" s="108">
        <v>16</v>
      </c>
      <c r="C121" s="109" t="s">
        <v>55</v>
      </c>
      <c r="D121" s="70">
        <f t="shared" si="11"/>
        <v>8.8397790055248615E-2</v>
      </c>
      <c r="E121" s="110">
        <v>16.47</v>
      </c>
      <c r="F121" s="111">
        <v>3.2450000000000001</v>
      </c>
      <c r="G121" s="107">
        <f t="shared" si="8"/>
        <v>19.715</v>
      </c>
      <c r="H121" s="108">
        <v>4.1500000000000004</v>
      </c>
      <c r="I121" s="109" t="s">
        <v>56</v>
      </c>
      <c r="J121" s="71">
        <f t="shared" si="12"/>
        <v>4.1500000000000004</v>
      </c>
      <c r="K121" s="108">
        <v>3372</v>
      </c>
      <c r="L121" s="109" t="s">
        <v>54</v>
      </c>
      <c r="M121" s="70">
        <f t="shared" si="5"/>
        <v>0.3372</v>
      </c>
      <c r="N121" s="108">
        <v>3784</v>
      </c>
      <c r="O121" s="109" t="s">
        <v>54</v>
      </c>
      <c r="P121" s="70">
        <f t="shared" si="6"/>
        <v>0.37839999999999996</v>
      </c>
    </row>
    <row r="122" spans="1:16">
      <c r="B122" s="108">
        <v>17</v>
      </c>
      <c r="C122" s="109" t="s">
        <v>55</v>
      </c>
      <c r="D122" s="70">
        <f t="shared" si="11"/>
        <v>9.3922651933701654E-2</v>
      </c>
      <c r="E122" s="110">
        <v>17.18</v>
      </c>
      <c r="F122" s="111">
        <v>3.1190000000000002</v>
      </c>
      <c r="G122" s="107">
        <f t="shared" si="8"/>
        <v>20.298999999999999</v>
      </c>
      <c r="H122" s="108">
        <v>4.3600000000000003</v>
      </c>
      <c r="I122" s="109" t="s">
        <v>56</v>
      </c>
      <c r="J122" s="71">
        <f t="shared" si="12"/>
        <v>4.3600000000000003</v>
      </c>
      <c r="K122" s="108">
        <v>3463</v>
      </c>
      <c r="L122" s="109" t="s">
        <v>54</v>
      </c>
      <c r="M122" s="70">
        <f t="shared" si="5"/>
        <v>0.3463</v>
      </c>
      <c r="N122" s="108">
        <v>3921</v>
      </c>
      <c r="O122" s="109" t="s">
        <v>54</v>
      </c>
      <c r="P122" s="70">
        <f t="shared" si="6"/>
        <v>0.3921</v>
      </c>
    </row>
    <row r="123" spans="1:16">
      <c r="B123" s="108">
        <v>18</v>
      </c>
      <c r="C123" s="109" t="s">
        <v>55</v>
      </c>
      <c r="D123" s="70">
        <f t="shared" si="11"/>
        <v>9.9447513812154692E-2</v>
      </c>
      <c r="E123" s="110">
        <v>17.87</v>
      </c>
      <c r="F123" s="111">
        <v>3.004</v>
      </c>
      <c r="G123" s="107">
        <f t="shared" si="8"/>
        <v>20.874000000000002</v>
      </c>
      <c r="H123" s="108">
        <v>4.57</v>
      </c>
      <c r="I123" s="109" t="s">
        <v>56</v>
      </c>
      <c r="J123" s="71">
        <f t="shared" si="12"/>
        <v>4.57</v>
      </c>
      <c r="K123" s="108">
        <v>3546</v>
      </c>
      <c r="L123" s="109" t="s">
        <v>54</v>
      </c>
      <c r="M123" s="70">
        <f t="shared" si="5"/>
        <v>0.35459999999999997</v>
      </c>
      <c r="N123" s="108">
        <v>4050</v>
      </c>
      <c r="O123" s="109" t="s">
        <v>54</v>
      </c>
      <c r="P123" s="70">
        <f t="shared" si="6"/>
        <v>0.40499999999999997</v>
      </c>
    </row>
    <row r="124" spans="1:16">
      <c r="B124" s="108">
        <v>20</v>
      </c>
      <c r="C124" s="109" t="s">
        <v>55</v>
      </c>
      <c r="D124" s="70">
        <f t="shared" si="11"/>
        <v>0.11049723756906077</v>
      </c>
      <c r="E124" s="110">
        <v>19.23</v>
      </c>
      <c r="F124" s="111">
        <v>2.8</v>
      </c>
      <c r="G124" s="107">
        <f t="shared" si="8"/>
        <v>22.03</v>
      </c>
      <c r="H124" s="108">
        <v>4.96</v>
      </c>
      <c r="I124" s="109" t="s">
        <v>56</v>
      </c>
      <c r="J124" s="71">
        <f t="shared" si="12"/>
        <v>4.96</v>
      </c>
      <c r="K124" s="108">
        <v>3717</v>
      </c>
      <c r="L124" s="109" t="s">
        <v>54</v>
      </c>
      <c r="M124" s="70">
        <f t="shared" si="5"/>
        <v>0.37170000000000003</v>
      </c>
      <c r="N124" s="108">
        <v>4288</v>
      </c>
      <c r="O124" s="109" t="s">
        <v>54</v>
      </c>
      <c r="P124" s="70">
        <f t="shared" si="6"/>
        <v>0.42880000000000001</v>
      </c>
    </row>
    <row r="125" spans="1:16">
      <c r="B125" s="72">
        <v>22.5</v>
      </c>
      <c r="C125" s="74" t="s">
        <v>55</v>
      </c>
      <c r="D125" s="70">
        <f t="shared" si="11"/>
        <v>0.12430939226519337</v>
      </c>
      <c r="E125" s="110">
        <v>20.86</v>
      </c>
      <c r="F125" s="111">
        <v>2.5859999999999999</v>
      </c>
      <c r="G125" s="107">
        <f t="shared" si="8"/>
        <v>23.445999999999998</v>
      </c>
      <c r="H125" s="108">
        <v>5.43</v>
      </c>
      <c r="I125" s="109" t="s">
        <v>56</v>
      </c>
      <c r="J125" s="71">
        <f t="shared" si="12"/>
        <v>5.43</v>
      </c>
      <c r="K125" s="108">
        <v>3911</v>
      </c>
      <c r="L125" s="109" t="s">
        <v>54</v>
      </c>
      <c r="M125" s="70">
        <f t="shared" si="5"/>
        <v>0.3911</v>
      </c>
      <c r="N125" s="108">
        <v>4552</v>
      </c>
      <c r="O125" s="109" t="s">
        <v>54</v>
      </c>
      <c r="P125" s="70">
        <f t="shared" si="6"/>
        <v>0.45519999999999994</v>
      </c>
    </row>
    <row r="126" spans="1:16">
      <c r="B126" s="72">
        <v>25</v>
      </c>
      <c r="C126" s="74" t="s">
        <v>55</v>
      </c>
      <c r="D126" s="70">
        <f t="shared" si="11"/>
        <v>0.13812154696132597</v>
      </c>
      <c r="E126" s="110">
        <v>22.41</v>
      </c>
      <c r="F126" s="111">
        <v>2.4060000000000001</v>
      </c>
      <c r="G126" s="107">
        <f t="shared" si="8"/>
        <v>24.815999999999999</v>
      </c>
      <c r="H126" s="72">
        <v>5.87</v>
      </c>
      <c r="I126" s="74" t="s">
        <v>56</v>
      </c>
      <c r="J126" s="71">
        <f t="shared" si="12"/>
        <v>5.87</v>
      </c>
      <c r="K126" s="72">
        <v>4076</v>
      </c>
      <c r="L126" s="74" t="s">
        <v>54</v>
      </c>
      <c r="M126" s="70">
        <f t="shared" si="5"/>
        <v>0.40759999999999996</v>
      </c>
      <c r="N126" s="72">
        <v>4786</v>
      </c>
      <c r="O126" s="74" t="s">
        <v>54</v>
      </c>
      <c r="P126" s="70">
        <f t="shared" si="6"/>
        <v>0.47859999999999997</v>
      </c>
    </row>
    <row r="127" spans="1:16">
      <c r="B127" s="72">
        <v>27.5</v>
      </c>
      <c r="C127" s="74" t="s">
        <v>55</v>
      </c>
      <c r="D127" s="70">
        <f t="shared" si="11"/>
        <v>0.15193370165745856</v>
      </c>
      <c r="E127" s="110">
        <v>23.87</v>
      </c>
      <c r="F127" s="111">
        <v>2.2509999999999999</v>
      </c>
      <c r="G127" s="107">
        <f t="shared" si="8"/>
        <v>26.121000000000002</v>
      </c>
      <c r="H127" s="72">
        <v>6.29</v>
      </c>
      <c r="I127" s="74" t="s">
        <v>56</v>
      </c>
      <c r="J127" s="71">
        <f t="shared" si="12"/>
        <v>6.29</v>
      </c>
      <c r="K127" s="72">
        <v>4218</v>
      </c>
      <c r="L127" s="74" t="s">
        <v>54</v>
      </c>
      <c r="M127" s="70">
        <f t="shared" si="5"/>
        <v>0.42180000000000001</v>
      </c>
      <c r="N127" s="72">
        <v>4994</v>
      </c>
      <c r="O127" s="74" t="s">
        <v>54</v>
      </c>
      <c r="P127" s="70">
        <f t="shared" si="6"/>
        <v>0.49939999999999996</v>
      </c>
    </row>
    <row r="128" spans="1:16">
      <c r="A128" s="112"/>
      <c r="B128" s="108">
        <v>30</v>
      </c>
      <c r="C128" s="109" t="s">
        <v>55</v>
      </c>
      <c r="D128" s="70">
        <f t="shared" si="11"/>
        <v>0.16574585635359115</v>
      </c>
      <c r="E128" s="110">
        <v>25.25</v>
      </c>
      <c r="F128" s="111">
        <v>2.1179999999999999</v>
      </c>
      <c r="G128" s="107">
        <f t="shared" si="8"/>
        <v>27.367999999999999</v>
      </c>
      <c r="H128" s="108">
        <v>6.69</v>
      </c>
      <c r="I128" s="109" t="s">
        <v>56</v>
      </c>
      <c r="J128" s="71">
        <f t="shared" si="12"/>
        <v>6.69</v>
      </c>
      <c r="K128" s="72">
        <v>4343</v>
      </c>
      <c r="L128" s="74" t="s">
        <v>54</v>
      </c>
      <c r="M128" s="70">
        <f t="shared" si="5"/>
        <v>0.43430000000000002</v>
      </c>
      <c r="N128" s="72">
        <v>5182</v>
      </c>
      <c r="O128" s="74" t="s">
        <v>54</v>
      </c>
      <c r="P128" s="70">
        <f t="shared" si="6"/>
        <v>0.51819999999999999</v>
      </c>
    </row>
    <row r="129" spans="1:16">
      <c r="A129" s="112"/>
      <c r="B129" s="108">
        <v>32.5</v>
      </c>
      <c r="C129" s="109" t="s">
        <v>55</v>
      </c>
      <c r="D129" s="70">
        <f t="shared" si="11"/>
        <v>0.17955801104972377</v>
      </c>
      <c r="E129" s="110">
        <v>26.55</v>
      </c>
      <c r="F129" s="111">
        <v>2.0009999999999999</v>
      </c>
      <c r="G129" s="107">
        <f t="shared" si="8"/>
        <v>28.551000000000002</v>
      </c>
      <c r="H129" s="108">
        <v>7.07</v>
      </c>
      <c r="I129" s="109" t="s">
        <v>56</v>
      </c>
      <c r="J129" s="71">
        <f t="shared" si="12"/>
        <v>7.07</v>
      </c>
      <c r="K129" s="72">
        <v>4454</v>
      </c>
      <c r="L129" s="74" t="s">
        <v>54</v>
      </c>
      <c r="M129" s="70">
        <f t="shared" si="5"/>
        <v>0.44539999999999996</v>
      </c>
      <c r="N129" s="72">
        <v>5352</v>
      </c>
      <c r="O129" s="74" t="s">
        <v>54</v>
      </c>
      <c r="P129" s="70">
        <f t="shared" si="6"/>
        <v>0.53520000000000001</v>
      </c>
    </row>
    <row r="130" spans="1:16">
      <c r="A130" s="112"/>
      <c r="B130" s="108">
        <v>35</v>
      </c>
      <c r="C130" s="109" t="s">
        <v>55</v>
      </c>
      <c r="D130" s="70">
        <f t="shared" si="11"/>
        <v>0.19337016574585636</v>
      </c>
      <c r="E130" s="110">
        <v>27.79</v>
      </c>
      <c r="F130" s="111">
        <v>1.8979999999999999</v>
      </c>
      <c r="G130" s="107">
        <f t="shared" si="8"/>
        <v>29.687999999999999</v>
      </c>
      <c r="H130" s="108">
        <v>7.44</v>
      </c>
      <c r="I130" s="109" t="s">
        <v>56</v>
      </c>
      <c r="J130" s="71">
        <f t="shared" si="12"/>
        <v>7.44</v>
      </c>
      <c r="K130" s="72">
        <v>4553</v>
      </c>
      <c r="L130" s="74" t="s">
        <v>54</v>
      </c>
      <c r="M130" s="70">
        <f t="shared" si="5"/>
        <v>0.45529999999999998</v>
      </c>
      <c r="N130" s="72">
        <v>5507</v>
      </c>
      <c r="O130" s="74" t="s">
        <v>54</v>
      </c>
      <c r="P130" s="70">
        <f t="shared" si="6"/>
        <v>0.55069999999999997</v>
      </c>
    </row>
    <row r="131" spans="1:16">
      <c r="A131" s="112"/>
      <c r="B131" s="108">
        <v>37.5</v>
      </c>
      <c r="C131" s="109" t="s">
        <v>55</v>
      </c>
      <c r="D131" s="70">
        <f t="shared" si="11"/>
        <v>0.20718232044198895</v>
      </c>
      <c r="E131" s="110">
        <v>28.98</v>
      </c>
      <c r="F131" s="111">
        <v>1.806</v>
      </c>
      <c r="G131" s="107">
        <f t="shared" si="8"/>
        <v>30.786000000000001</v>
      </c>
      <c r="H131" s="108">
        <v>7.79</v>
      </c>
      <c r="I131" s="109" t="s">
        <v>56</v>
      </c>
      <c r="J131" s="71">
        <f t="shared" si="12"/>
        <v>7.79</v>
      </c>
      <c r="K131" s="72">
        <v>4642</v>
      </c>
      <c r="L131" s="74" t="s">
        <v>54</v>
      </c>
      <c r="M131" s="70">
        <f t="shared" si="5"/>
        <v>0.46420000000000006</v>
      </c>
      <c r="N131" s="72">
        <v>5650</v>
      </c>
      <c r="O131" s="74" t="s">
        <v>54</v>
      </c>
      <c r="P131" s="70">
        <f t="shared" si="6"/>
        <v>0.56500000000000006</v>
      </c>
    </row>
    <row r="132" spans="1:16">
      <c r="A132" s="112"/>
      <c r="B132" s="108">
        <v>40</v>
      </c>
      <c r="C132" s="109" t="s">
        <v>55</v>
      </c>
      <c r="D132" s="70">
        <f t="shared" si="11"/>
        <v>0.22099447513812154</v>
      </c>
      <c r="E132" s="110">
        <v>30.1</v>
      </c>
      <c r="F132" s="111">
        <v>1.724</v>
      </c>
      <c r="G132" s="107">
        <f t="shared" si="8"/>
        <v>31.824000000000002</v>
      </c>
      <c r="H132" s="108">
        <v>8.1300000000000008</v>
      </c>
      <c r="I132" s="109" t="s">
        <v>56</v>
      </c>
      <c r="J132" s="71">
        <f t="shared" si="12"/>
        <v>8.1300000000000008</v>
      </c>
      <c r="K132" s="72">
        <v>4724</v>
      </c>
      <c r="L132" s="74" t="s">
        <v>54</v>
      </c>
      <c r="M132" s="70">
        <f t="shared" si="5"/>
        <v>0.47240000000000004</v>
      </c>
      <c r="N132" s="72">
        <v>5781</v>
      </c>
      <c r="O132" s="74" t="s">
        <v>54</v>
      </c>
      <c r="P132" s="70">
        <f t="shared" si="6"/>
        <v>0.57809999999999995</v>
      </c>
    </row>
    <row r="133" spans="1:16">
      <c r="A133" s="112"/>
      <c r="B133" s="108">
        <v>45</v>
      </c>
      <c r="C133" s="109" t="s">
        <v>55</v>
      </c>
      <c r="D133" s="70">
        <f t="shared" si="11"/>
        <v>0.24861878453038674</v>
      </c>
      <c r="E133" s="110">
        <v>32.21</v>
      </c>
      <c r="F133" s="111">
        <v>1.5820000000000001</v>
      </c>
      <c r="G133" s="107">
        <f t="shared" si="8"/>
        <v>33.792000000000002</v>
      </c>
      <c r="H133" s="108">
        <v>8.7899999999999991</v>
      </c>
      <c r="I133" s="109" t="s">
        <v>56</v>
      </c>
      <c r="J133" s="71">
        <f t="shared" si="12"/>
        <v>8.7899999999999991</v>
      </c>
      <c r="K133" s="72">
        <v>4910</v>
      </c>
      <c r="L133" s="74" t="s">
        <v>54</v>
      </c>
      <c r="M133" s="70">
        <f t="shared" si="5"/>
        <v>0.49099999999999999</v>
      </c>
      <c r="N133" s="72">
        <v>6017</v>
      </c>
      <c r="O133" s="74" t="s">
        <v>54</v>
      </c>
      <c r="P133" s="70">
        <f t="shared" si="6"/>
        <v>0.60170000000000001</v>
      </c>
    </row>
    <row r="134" spans="1:16">
      <c r="A134" s="112"/>
      <c r="B134" s="108">
        <v>50</v>
      </c>
      <c r="C134" s="109" t="s">
        <v>55</v>
      </c>
      <c r="D134" s="70">
        <f t="shared" si="11"/>
        <v>0.27624309392265195</v>
      </c>
      <c r="E134" s="110">
        <v>34.159999999999997</v>
      </c>
      <c r="F134" s="111">
        <v>1.464</v>
      </c>
      <c r="G134" s="107">
        <f t="shared" si="8"/>
        <v>35.623999999999995</v>
      </c>
      <c r="H134" s="108">
        <v>9.4</v>
      </c>
      <c r="I134" s="109" t="s">
        <v>56</v>
      </c>
      <c r="J134" s="71">
        <f t="shared" si="12"/>
        <v>9.4</v>
      </c>
      <c r="K134" s="72">
        <v>5068</v>
      </c>
      <c r="L134" s="74" t="s">
        <v>54</v>
      </c>
      <c r="M134" s="70">
        <f t="shared" si="5"/>
        <v>0.50679999999999992</v>
      </c>
      <c r="N134" s="72">
        <v>6223</v>
      </c>
      <c r="O134" s="74" t="s">
        <v>54</v>
      </c>
      <c r="P134" s="70">
        <f t="shared" si="6"/>
        <v>0.62229999999999996</v>
      </c>
    </row>
    <row r="135" spans="1:16">
      <c r="A135" s="112"/>
      <c r="B135" s="108">
        <v>55</v>
      </c>
      <c r="C135" s="109" t="s">
        <v>55</v>
      </c>
      <c r="D135" s="70">
        <f t="shared" si="11"/>
        <v>0.30386740331491713</v>
      </c>
      <c r="E135" s="110">
        <v>35.979999999999997</v>
      </c>
      <c r="F135" s="111">
        <v>1.3640000000000001</v>
      </c>
      <c r="G135" s="107">
        <f t="shared" si="8"/>
        <v>37.343999999999994</v>
      </c>
      <c r="H135" s="108">
        <v>9.99</v>
      </c>
      <c r="I135" s="109" t="s">
        <v>56</v>
      </c>
      <c r="J135" s="71">
        <f t="shared" si="12"/>
        <v>9.99</v>
      </c>
      <c r="K135" s="72">
        <v>5206</v>
      </c>
      <c r="L135" s="74" t="s">
        <v>54</v>
      </c>
      <c r="M135" s="70">
        <f t="shared" si="5"/>
        <v>0.52060000000000006</v>
      </c>
      <c r="N135" s="72">
        <v>6405</v>
      </c>
      <c r="O135" s="74" t="s">
        <v>54</v>
      </c>
      <c r="P135" s="70">
        <f t="shared" si="6"/>
        <v>0.64050000000000007</v>
      </c>
    </row>
    <row r="136" spans="1:16">
      <c r="A136" s="112"/>
      <c r="B136" s="108">
        <v>60</v>
      </c>
      <c r="C136" s="109" t="s">
        <v>55</v>
      </c>
      <c r="D136" s="70">
        <f t="shared" si="11"/>
        <v>0.33149171270718231</v>
      </c>
      <c r="E136" s="110">
        <v>37.69</v>
      </c>
      <c r="F136" s="111">
        <v>1.278</v>
      </c>
      <c r="G136" s="107">
        <f t="shared" si="8"/>
        <v>38.967999999999996</v>
      </c>
      <c r="H136" s="108">
        <v>10.55</v>
      </c>
      <c r="I136" s="109" t="s">
        <v>56</v>
      </c>
      <c r="J136" s="71">
        <f t="shared" si="12"/>
        <v>10.55</v>
      </c>
      <c r="K136" s="72">
        <v>5328</v>
      </c>
      <c r="L136" s="74" t="s">
        <v>54</v>
      </c>
      <c r="M136" s="70">
        <f t="shared" si="5"/>
        <v>0.53280000000000005</v>
      </c>
      <c r="N136" s="72">
        <v>6568</v>
      </c>
      <c r="O136" s="74" t="s">
        <v>54</v>
      </c>
      <c r="P136" s="70">
        <f t="shared" si="6"/>
        <v>0.65679999999999994</v>
      </c>
    </row>
    <row r="137" spans="1:16">
      <c r="A137" s="112"/>
      <c r="B137" s="108">
        <v>65</v>
      </c>
      <c r="C137" s="109" t="s">
        <v>55</v>
      </c>
      <c r="D137" s="70">
        <f t="shared" si="11"/>
        <v>0.35911602209944754</v>
      </c>
      <c r="E137" s="110">
        <v>39.31</v>
      </c>
      <c r="F137" s="111">
        <v>1.2030000000000001</v>
      </c>
      <c r="G137" s="107">
        <f t="shared" si="8"/>
        <v>40.513000000000005</v>
      </c>
      <c r="H137" s="108">
        <v>11.09</v>
      </c>
      <c r="I137" s="109" t="s">
        <v>56</v>
      </c>
      <c r="J137" s="71">
        <f t="shared" si="12"/>
        <v>11.09</v>
      </c>
      <c r="K137" s="72">
        <v>5436</v>
      </c>
      <c r="L137" s="74" t="s">
        <v>54</v>
      </c>
      <c r="M137" s="70">
        <f t="shared" si="5"/>
        <v>0.54359999999999997</v>
      </c>
      <c r="N137" s="72">
        <v>6716</v>
      </c>
      <c r="O137" s="74" t="s">
        <v>54</v>
      </c>
      <c r="P137" s="70">
        <f t="shared" si="6"/>
        <v>0.67159999999999997</v>
      </c>
    </row>
    <row r="138" spans="1:16">
      <c r="A138" s="112"/>
      <c r="B138" s="108">
        <v>70</v>
      </c>
      <c r="C138" s="109" t="s">
        <v>55</v>
      </c>
      <c r="D138" s="70">
        <f t="shared" si="11"/>
        <v>0.38674033149171272</v>
      </c>
      <c r="E138" s="110">
        <v>40.85</v>
      </c>
      <c r="F138" s="111">
        <v>1.137</v>
      </c>
      <c r="G138" s="107">
        <f t="shared" si="8"/>
        <v>41.987000000000002</v>
      </c>
      <c r="H138" s="108">
        <v>11.61</v>
      </c>
      <c r="I138" s="109" t="s">
        <v>56</v>
      </c>
      <c r="J138" s="71">
        <f t="shared" si="12"/>
        <v>11.61</v>
      </c>
      <c r="K138" s="72">
        <v>5534</v>
      </c>
      <c r="L138" s="74" t="s">
        <v>54</v>
      </c>
      <c r="M138" s="70">
        <f t="shared" si="5"/>
        <v>0.5534</v>
      </c>
      <c r="N138" s="72">
        <v>6850</v>
      </c>
      <c r="O138" s="74" t="s">
        <v>54</v>
      </c>
      <c r="P138" s="70">
        <f t="shared" si="6"/>
        <v>0.68499999999999994</v>
      </c>
    </row>
    <row r="139" spans="1:16">
      <c r="A139" s="112"/>
      <c r="B139" s="108">
        <v>80</v>
      </c>
      <c r="C139" s="109" t="s">
        <v>55</v>
      </c>
      <c r="D139" s="70">
        <f t="shared" si="11"/>
        <v>0.44198895027624308</v>
      </c>
      <c r="E139" s="110">
        <v>43.73</v>
      </c>
      <c r="F139" s="111">
        <v>1.0269999999999999</v>
      </c>
      <c r="G139" s="107">
        <f t="shared" si="8"/>
        <v>44.756999999999998</v>
      </c>
      <c r="H139" s="108">
        <v>12.6</v>
      </c>
      <c r="I139" s="109" t="s">
        <v>56</v>
      </c>
      <c r="J139" s="71">
        <f t="shared" si="12"/>
        <v>12.6</v>
      </c>
      <c r="K139" s="72">
        <v>5789</v>
      </c>
      <c r="L139" s="74" t="s">
        <v>54</v>
      </c>
      <c r="M139" s="70">
        <f t="shared" si="5"/>
        <v>0.57889999999999997</v>
      </c>
      <c r="N139" s="72">
        <v>7085</v>
      </c>
      <c r="O139" s="74" t="s">
        <v>54</v>
      </c>
      <c r="P139" s="70">
        <f t="shared" si="6"/>
        <v>0.70850000000000002</v>
      </c>
    </row>
    <row r="140" spans="1:16">
      <c r="A140" s="112"/>
      <c r="B140" s="108">
        <v>90</v>
      </c>
      <c r="C140" s="113" t="s">
        <v>55</v>
      </c>
      <c r="D140" s="70">
        <f t="shared" si="11"/>
        <v>0.49723756906077349</v>
      </c>
      <c r="E140" s="110">
        <v>46.39</v>
      </c>
      <c r="F140" s="111">
        <v>0.93779999999999997</v>
      </c>
      <c r="G140" s="107">
        <f t="shared" si="8"/>
        <v>47.327800000000003</v>
      </c>
      <c r="H140" s="108">
        <v>13.54</v>
      </c>
      <c r="I140" s="109" t="s">
        <v>56</v>
      </c>
      <c r="J140" s="71">
        <f t="shared" si="12"/>
        <v>13.54</v>
      </c>
      <c r="K140" s="72">
        <v>6003</v>
      </c>
      <c r="L140" s="74" t="s">
        <v>54</v>
      </c>
      <c r="M140" s="70">
        <f t="shared" si="5"/>
        <v>0.60030000000000006</v>
      </c>
      <c r="N140" s="72">
        <v>7287</v>
      </c>
      <c r="O140" s="74" t="s">
        <v>54</v>
      </c>
      <c r="P140" s="70">
        <f t="shared" si="6"/>
        <v>0.72870000000000001</v>
      </c>
    </row>
    <row r="141" spans="1:16">
      <c r="B141" s="108">
        <v>100</v>
      </c>
      <c r="C141" s="74" t="s">
        <v>55</v>
      </c>
      <c r="D141" s="70">
        <f t="shared" si="11"/>
        <v>0.5524861878453039</v>
      </c>
      <c r="E141" s="110">
        <v>48.87</v>
      </c>
      <c r="F141" s="111">
        <v>0.86409999999999998</v>
      </c>
      <c r="G141" s="107">
        <f t="shared" si="8"/>
        <v>49.734099999999998</v>
      </c>
      <c r="H141" s="72">
        <v>14.42</v>
      </c>
      <c r="I141" s="74" t="s">
        <v>56</v>
      </c>
      <c r="J141" s="71">
        <f t="shared" si="12"/>
        <v>14.42</v>
      </c>
      <c r="K141" s="72">
        <v>6188</v>
      </c>
      <c r="L141" s="74" t="s">
        <v>54</v>
      </c>
      <c r="M141" s="70">
        <f t="shared" si="5"/>
        <v>0.61880000000000002</v>
      </c>
      <c r="N141" s="72">
        <v>7463</v>
      </c>
      <c r="O141" s="74" t="s">
        <v>54</v>
      </c>
      <c r="P141" s="70">
        <f t="shared" si="6"/>
        <v>0.74629999999999996</v>
      </c>
    </row>
    <row r="142" spans="1:16">
      <c r="B142" s="108">
        <v>110</v>
      </c>
      <c r="C142" s="74" t="s">
        <v>55</v>
      </c>
      <c r="D142" s="70">
        <f t="shared" si="11"/>
        <v>0.60773480662983426</v>
      </c>
      <c r="E142" s="110">
        <v>51.19</v>
      </c>
      <c r="F142" s="111">
        <v>0.80220000000000002</v>
      </c>
      <c r="G142" s="107">
        <f t="shared" si="8"/>
        <v>51.992199999999997</v>
      </c>
      <c r="H142" s="72">
        <v>15.27</v>
      </c>
      <c r="I142" s="74" t="s">
        <v>56</v>
      </c>
      <c r="J142" s="71">
        <f t="shared" si="12"/>
        <v>15.27</v>
      </c>
      <c r="K142" s="72">
        <v>6350</v>
      </c>
      <c r="L142" s="74" t="s">
        <v>54</v>
      </c>
      <c r="M142" s="70">
        <f t="shared" si="5"/>
        <v>0.63500000000000001</v>
      </c>
      <c r="N142" s="72">
        <v>7619</v>
      </c>
      <c r="O142" s="74" t="s">
        <v>54</v>
      </c>
      <c r="P142" s="70">
        <f t="shared" si="6"/>
        <v>0.76190000000000002</v>
      </c>
    </row>
    <row r="143" spans="1:16">
      <c r="B143" s="108">
        <v>120</v>
      </c>
      <c r="C143" s="74" t="s">
        <v>55</v>
      </c>
      <c r="D143" s="70">
        <f t="shared" si="11"/>
        <v>0.66298342541436461</v>
      </c>
      <c r="E143" s="110">
        <v>53.37</v>
      </c>
      <c r="F143" s="111">
        <v>0.74919999999999998</v>
      </c>
      <c r="G143" s="107">
        <f t="shared" si="8"/>
        <v>54.119199999999999</v>
      </c>
      <c r="H143" s="72">
        <v>16.079999999999998</v>
      </c>
      <c r="I143" s="74" t="s">
        <v>56</v>
      </c>
      <c r="J143" s="71">
        <f t="shared" si="12"/>
        <v>16.079999999999998</v>
      </c>
      <c r="K143" s="72">
        <v>6494</v>
      </c>
      <c r="L143" s="74" t="s">
        <v>54</v>
      </c>
      <c r="M143" s="70">
        <f t="shared" si="5"/>
        <v>0.64939999999999998</v>
      </c>
      <c r="N143" s="72">
        <v>7758</v>
      </c>
      <c r="O143" s="74" t="s">
        <v>54</v>
      </c>
      <c r="P143" s="70">
        <f t="shared" si="6"/>
        <v>0.77580000000000005</v>
      </c>
    </row>
    <row r="144" spans="1:16">
      <c r="B144" s="108">
        <v>130</v>
      </c>
      <c r="C144" s="74" t="s">
        <v>55</v>
      </c>
      <c r="D144" s="70">
        <f t="shared" si="11"/>
        <v>0.71823204419889508</v>
      </c>
      <c r="E144" s="110">
        <v>55.43</v>
      </c>
      <c r="F144" s="111">
        <v>0.70340000000000003</v>
      </c>
      <c r="G144" s="107">
        <f t="shared" si="8"/>
        <v>56.133400000000002</v>
      </c>
      <c r="H144" s="72">
        <v>16.86</v>
      </c>
      <c r="I144" s="74" t="s">
        <v>56</v>
      </c>
      <c r="J144" s="71">
        <f t="shared" si="12"/>
        <v>16.86</v>
      </c>
      <c r="K144" s="72">
        <v>6623</v>
      </c>
      <c r="L144" s="74" t="s">
        <v>54</v>
      </c>
      <c r="M144" s="70">
        <f t="shared" si="5"/>
        <v>0.6623</v>
      </c>
      <c r="N144" s="72">
        <v>7884</v>
      </c>
      <c r="O144" s="74" t="s">
        <v>54</v>
      </c>
      <c r="P144" s="70">
        <f t="shared" si="6"/>
        <v>0.78839999999999999</v>
      </c>
    </row>
    <row r="145" spans="2:16">
      <c r="B145" s="108">
        <v>140</v>
      </c>
      <c r="C145" s="74" t="s">
        <v>55</v>
      </c>
      <c r="D145" s="70">
        <f t="shared" si="11"/>
        <v>0.77348066298342544</v>
      </c>
      <c r="E145" s="110">
        <v>57.37</v>
      </c>
      <c r="F145" s="111">
        <v>0.6633</v>
      </c>
      <c r="G145" s="107">
        <f t="shared" si="8"/>
        <v>58.033299999999997</v>
      </c>
      <c r="H145" s="72">
        <v>17.61</v>
      </c>
      <c r="I145" s="74" t="s">
        <v>56</v>
      </c>
      <c r="J145" s="71">
        <f t="shared" si="12"/>
        <v>17.61</v>
      </c>
      <c r="K145" s="72">
        <v>6741</v>
      </c>
      <c r="L145" s="74" t="s">
        <v>54</v>
      </c>
      <c r="M145" s="70">
        <f t="shared" si="5"/>
        <v>0.67409999999999992</v>
      </c>
      <c r="N145" s="72">
        <v>7998</v>
      </c>
      <c r="O145" s="74" t="s">
        <v>54</v>
      </c>
      <c r="P145" s="70">
        <f t="shared" si="6"/>
        <v>0.79980000000000007</v>
      </c>
    </row>
    <row r="146" spans="2:16">
      <c r="B146" s="108">
        <v>150</v>
      </c>
      <c r="C146" s="74" t="s">
        <v>55</v>
      </c>
      <c r="D146" s="70">
        <f t="shared" si="11"/>
        <v>0.82872928176795579</v>
      </c>
      <c r="E146" s="110">
        <v>59.21</v>
      </c>
      <c r="F146" s="111">
        <v>0.62790000000000001</v>
      </c>
      <c r="G146" s="107">
        <f t="shared" si="8"/>
        <v>59.837899999999998</v>
      </c>
      <c r="H146" s="72">
        <v>18.34</v>
      </c>
      <c r="I146" s="74" t="s">
        <v>56</v>
      </c>
      <c r="J146" s="71">
        <f t="shared" si="12"/>
        <v>18.34</v>
      </c>
      <c r="K146" s="72">
        <v>6848</v>
      </c>
      <c r="L146" s="74" t="s">
        <v>54</v>
      </c>
      <c r="M146" s="70">
        <f t="shared" si="5"/>
        <v>0.68479999999999996</v>
      </c>
      <c r="N146" s="72">
        <v>8102</v>
      </c>
      <c r="O146" s="74" t="s">
        <v>54</v>
      </c>
      <c r="P146" s="70">
        <f t="shared" si="6"/>
        <v>0.81020000000000003</v>
      </c>
    </row>
    <row r="147" spans="2:16">
      <c r="B147" s="108">
        <v>160</v>
      </c>
      <c r="C147" s="74" t="s">
        <v>55</v>
      </c>
      <c r="D147" s="70">
        <f t="shared" si="11"/>
        <v>0.88397790055248615</v>
      </c>
      <c r="E147" s="110">
        <v>60.94</v>
      </c>
      <c r="F147" s="111">
        <v>0.59640000000000004</v>
      </c>
      <c r="G147" s="107">
        <f t="shared" si="8"/>
        <v>61.5364</v>
      </c>
      <c r="H147" s="72">
        <v>19.05</v>
      </c>
      <c r="I147" s="74" t="s">
        <v>56</v>
      </c>
      <c r="J147" s="71">
        <f t="shared" si="12"/>
        <v>19.05</v>
      </c>
      <c r="K147" s="72">
        <v>6948</v>
      </c>
      <c r="L147" s="74" t="s">
        <v>54</v>
      </c>
      <c r="M147" s="70">
        <f t="shared" si="5"/>
        <v>0.69480000000000008</v>
      </c>
      <c r="N147" s="72">
        <v>8199</v>
      </c>
      <c r="O147" s="74" t="s">
        <v>54</v>
      </c>
      <c r="P147" s="70">
        <f t="shared" si="6"/>
        <v>0.81989999999999996</v>
      </c>
    </row>
    <row r="148" spans="2:16">
      <c r="B148" s="108">
        <v>170</v>
      </c>
      <c r="C148" s="74" t="s">
        <v>55</v>
      </c>
      <c r="D148" s="70">
        <f t="shared" si="11"/>
        <v>0.93922651933701662</v>
      </c>
      <c r="E148" s="110">
        <v>62.59</v>
      </c>
      <c r="F148" s="111">
        <v>0.56810000000000005</v>
      </c>
      <c r="G148" s="107">
        <f t="shared" si="8"/>
        <v>63.158100000000005</v>
      </c>
      <c r="H148" s="72">
        <v>19.739999999999998</v>
      </c>
      <c r="I148" s="74" t="s">
        <v>56</v>
      </c>
      <c r="J148" s="71">
        <f t="shared" si="12"/>
        <v>19.739999999999998</v>
      </c>
      <c r="K148" s="72">
        <v>7040</v>
      </c>
      <c r="L148" s="74" t="s">
        <v>54</v>
      </c>
      <c r="M148" s="70">
        <f t="shared" ref="M148:M158" si="13">K148/1000/10</f>
        <v>0.70399999999999996</v>
      </c>
      <c r="N148" s="72">
        <v>8288</v>
      </c>
      <c r="O148" s="74" t="s">
        <v>54</v>
      </c>
      <c r="P148" s="70">
        <f t="shared" ref="P148:P161" si="14">N148/1000/10</f>
        <v>0.82879999999999998</v>
      </c>
    </row>
    <row r="149" spans="2:16">
      <c r="B149" s="108">
        <v>180</v>
      </c>
      <c r="C149" s="74" t="s">
        <v>55</v>
      </c>
      <c r="D149" s="70">
        <f t="shared" si="11"/>
        <v>0.99447513812154698</v>
      </c>
      <c r="E149" s="110">
        <v>64.150000000000006</v>
      </c>
      <c r="F149" s="111">
        <v>0.54259999999999997</v>
      </c>
      <c r="G149" s="107">
        <f t="shared" ref="G149:G212" si="15">E149+F149</f>
        <v>64.692599999999999</v>
      </c>
      <c r="H149" s="72">
        <v>20.41</v>
      </c>
      <c r="I149" s="74" t="s">
        <v>56</v>
      </c>
      <c r="J149" s="71">
        <f t="shared" si="12"/>
        <v>20.41</v>
      </c>
      <c r="K149" s="72">
        <v>7126</v>
      </c>
      <c r="L149" s="74" t="s">
        <v>54</v>
      </c>
      <c r="M149" s="70">
        <f t="shared" si="13"/>
        <v>0.71260000000000001</v>
      </c>
      <c r="N149" s="72">
        <v>8371</v>
      </c>
      <c r="O149" s="74" t="s">
        <v>54</v>
      </c>
      <c r="P149" s="70">
        <f t="shared" si="14"/>
        <v>0.83710000000000007</v>
      </c>
    </row>
    <row r="150" spans="2:16">
      <c r="B150" s="108">
        <v>200</v>
      </c>
      <c r="C150" s="74" t="s">
        <v>55</v>
      </c>
      <c r="D150" s="70">
        <f t="shared" si="11"/>
        <v>1.1049723756906078</v>
      </c>
      <c r="E150" s="110">
        <v>67.03</v>
      </c>
      <c r="F150" s="111">
        <v>0.4985</v>
      </c>
      <c r="G150" s="107">
        <f t="shared" si="15"/>
        <v>67.528500000000008</v>
      </c>
      <c r="H150" s="72">
        <v>21.71</v>
      </c>
      <c r="I150" s="74" t="s">
        <v>56</v>
      </c>
      <c r="J150" s="71">
        <f t="shared" si="12"/>
        <v>21.71</v>
      </c>
      <c r="K150" s="72">
        <v>7398</v>
      </c>
      <c r="L150" s="74" t="s">
        <v>54</v>
      </c>
      <c r="M150" s="70">
        <f t="shared" si="13"/>
        <v>0.73980000000000001</v>
      </c>
      <c r="N150" s="72">
        <v>8522</v>
      </c>
      <c r="O150" s="74" t="s">
        <v>54</v>
      </c>
      <c r="P150" s="70">
        <f t="shared" si="14"/>
        <v>0.85220000000000007</v>
      </c>
    </row>
    <row r="151" spans="2:16">
      <c r="B151" s="108">
        <v>225</v>
      </c>
      <c r="C151" s="74" t="s">
        <v>55</v>
      </c>
      <c r="D151" s="70">
        <f t="shared" si="11"/>
        <v>1.2430939226519337</v>
      </c>
      <c r="E151" s="110">
        <v>70.239999999999995</v>
      </c>
      <c r="F151" s="111">
        <v>0.4531</v>
      </c>
      <c r="G151" s="107">
        <f t="shared" si="15"/>
        <v>70.693100000000001</v>
      </c>
      <c r="H151" s="72">
        <v>23.27</v>
      </c>
      <c r="I151" s="74" t="s">
        <v>56</v>
      </c>
      <c r="J151" s="71">
        <f t="shared" si="12"/>
        <v>23.27</v>
      </c>
      <c r="K151" s="72">
        <v>7759</v>
      </c>
      <c r="L151" s="74" t="s">
        <v>54</v>
      </c>
      <c r="M151" s="70">
        <f t="shared" si="13"/>
        <v>0.77590000000000003</v>
      </c>
      <c r="N151" s="72">
        <v>8688</v>
      </c>
      <c r="O151" s="74" t="s">
        <v>54</v>
      </c>
      <c r="P151" s="70">
        <f t="shared" si="14"/>
        <v>0.86880000000000002</v>
      </c>
    </row>
    <row r="152" spans="2:16">
      <c r="B152" s="108">
        <v>250</v>
      </c>
      <c r="C152" s="74" t="s">
        <v>55</v>
      </c>
      <c r="D152" s="70">
        <f t="shared" si="11"/>
        <v>1.3812154696132597</v>
      </c>
      <c r="E152" s="110">
        <v>73.05</v>
      </c>
      <c r="F152" s="111">
        <v>0.41589999999999999</v>
      </c>
      <c r="G152" s="107">
        <f t="shared" si="15"/>
        <v>73.465899999999991</v>
      </c>
      <c r="H152" s="72">
        <v>24.76</v>
      </c>
      <c r="I152" s="74" t="s">
        <v>56</v>
      </c>
      <c r="J152" s="71">
        <f t="shared" si="12"/>
        <v>24.76</v>
      </c>
      <c r="K152" s="72">
        <v>8074</v>
      </c>
      <c r="L152" s="74" t="s">
        <v>54</v>
      </c>
      <c r="M152" s="70">
        <f t="shared" si="13"/>
        <v>0.80740000000000001</v>
      </c>
      <c r="N152" s="72">
        <v>8833</v>
      </c>
      <c r="O152" s="74" t="s">
        <v>54</v>
      </c>
      <c r="P152" s="70">
        <f t="shared" si="14"/>
        <v>0.88329999999999997</v>
      </c>
    </row>
    <row r="153" spans="2:16">
      <c r="B153" s="108">
        <v>275</v>
      </c>
      <c r="C153" s="74" t="s">
        <v>55</v>
      </c>
      <c r="D153" s="70">
        <f t="shared" si="11"/>
        <v>1.5193370165745856</v>
      </c>
      <c r="E153" s="110">
        <v>75.52</v>
      </c>
      <c r="F153" s="111">
        <v>0.38469999999999999</v>
      </c>
      <c r="G153" s="107">
        <f t="shared" si="15"/>
        <v>75.904699999999991</v>
      </c>
      <c r="H153" s="72">
        <v>26.2</v>
      </c>
      <c r="I153" s="74" t="s">
        <v>56</v>
      </c>
      <c r="J153" s="71">
        <f t="shared" si="12"/>
        <v>26.2</v>
      </c>
      <c r="K153" s="72">
        <v>8356</v>
      </c>
      <c r="L153" s="74" t="s">
        <v>54</v>
      </c>
      <c r="M153" s="70">
        <f t="shared" si="13"/>
        <v>0.83560000000000001</v>
      </c>
      <c r="N153" s="72">
        <v>8964</v>
      </c>
      <c r="O153" s="74" t="s">
        <v>54</v>
      </c>
      <c r="P153" s="70">
        <f t="shared" si="14"/>
        <v>0.89640000000000009</v>
      </c>
    </row>
    <row r="154" spans="2:16">
      <c r="B154" s="108">
        <v>300</v>
      </c>
      <c r="C154" s="74" t="s">
        <v>55</v>
      </c>
      <c r="D154" s="70">
        <f t="shared" si="11"/>
        <v>1.6574585635359116</v>
      </c>
      <c r="E154" s="110">
        <v>77.69</v>
      </c>
      <c r="F154" s="111">
        <v>0.35820000000000002</v>
      </c>
      <c r="G154" s="107">
        <f t="shared" si="15"/>
        <v>78.048199999999994</v>
      </c>
      <c r="H154" s="72">
        <v>27.6</v>
      </c>
      <c r="I154" s="74" t="s">
        <v>56</v>
      </c>
      <c r="J154" s="71">
        <f t="shared" si="12"/>
        <v>27.6</v>
      </c>
      <c r="K154" s="72">
        <v>8612</v>
      </c>
      <c r="L154" s="74" t="s">
        <v>54</v>
      </c>
      <c r="M154" s="70">
        <f t="shared" si="13"/>
        <v>0.86119999999999997</v>
      </c>
      <c r="N154" s="72">
        <v>9081</v>
      </c>
      <c r="O154" s="74" t="s">
        <v>54</v>
      </c>
      <c r="P154" s="70">
        <f t="shared" si="14"/>
        <v>0.90809999999999991</v>
      </c>
    </row>
    <row r="155" spans="2:16">
      <c r="B155" s="108">
        <v>325</v>
      </c>
      <c r="C155" s="74" t="s">
        <v>55</v>
      </c>
      <c r="D155" s="70">
        <f t="shared" si="11"/>
        <v>1.7955801104972375</v>
      </c>
      <c r="E155" s="110">
        <v>79.599999999999994</v>
      </c>
      <c r="F155" s="111">
        <v>0.33539999999999998</v>
      </c>
      <c r="G155" s="107">
        <f t="shared" si="15"/>
        <v>79.935400000000001</v>
      </c>
      <c r="H155" s="72">
        <v>28.96</v>
      </c>
      <c r="I155" s="74" t="s">
        <v>56</v>
      </c>
      <c r="J155" s="71">
        <f t="shared" si="12"/>
        <v>28.96</v>
      </c>
      <c r="K155" s="72">
        <v>8847</v>
      </c>
      <c r="L155" s="74" t="s">
        <v>54</v>
      </c>
      <c r="M155" s="70">
        <f t="shared" si="13"/>
        <v>0.88469999999999993</v>
      </c>
      <c r="N155" s="72">
        <v>9189</v>
      </c>
      <c r="O155" s="74" t="s">
        <v>54</v>
      </c>
      <c r="P155" s="70">
        <f t="shared" si="14"/>
        <v>0.91890000000000005</v>
      </c>
    </row>
    <row r="156" spans="2:16">
      <c r="B156" s="108">
        <v>350</v>
      </c>
      <c r="C156" s="74" t="s">
        <v>55</v>
      </c>
      <c r="D156" s="70">
        <f t="shared" si="11"/>
        <v>1.9337016574585635</v>
      </c>
      <c r="E156" s="110">
        <v>81.28</v>
      </c>
      <c r="F156" s="111">
        <v>0.3155</v>
      </c>
      <c r="G156" s="107">
        <f t="shared" si="15"/>
        <v>81.595500000000001</v>
      </c>
      <c r="H156" s="72">
        <v>30.3</v>
      </c>
      <c r="I156" s="74" t="s">
        <v>56</v>
      </c>
      <c r="J156" s="71">
        <f t="shared" si="12"/>
        <v>30.3</v>
      </c>
      <c r="K156" s="72">
        <v>9066</v>
      </c>
      <c r="L156" s="74" t="s">
        <v>54</v>
      </c>
      <c r="M156" s="70">
        <f t="shared" si="13"/>
        <v>0.90660000000000007</v>
      </c>
      <c r="N156" s="72">
        <v>9289</v>
      </c>
      <c r="O156" s="74" t="s">
        <v>54</v>
      </c>
      <c r="P156" s="70">
        <f t="shared" si="14"/>
        <v>0.92889999999999995</v>
      </c>
    </row>
    <row r="157" spans="2:16">
      <c r="B157" s="108">
        <v>375</v>
      </c>
      <c r="C157" s="74" t="s">
        <v>55</v>
      </c>
      <c r="D157" s="70">
        <f t="shared" si="11"/>
        <v>2.0718232044198897</v>
      </c>
      <c r="E157" s="110">
        <v>82.79</v>
      </c>
      <c r="F157" s="111">
        <v>0.29799999999999999</v>
      </c>
      <c r="G157" s="107">
        <f t="shared" si="15"/>
        <v>83.088000000000008</v>
      </c>
      <c r="H157" s="72">
        <v>31.6</v>
      </c>
      <c r="I157" s="74" t="s">
        <v>56</v>
      </c>
      <c r="J157" s="71">
        <f t="shared" si="12"/>
        <v>31.6</v>
      </c>
      <c r="K157" s="72">
        <v>9270</v>
      </c>
      <c r="L157" s="74" t="s">
        <v>54</v>
      </c>
      <c r="M157" s="70">
        <f t="shared" si="13"/>
        <v>0.92699999999999994</v>
      </c>
      <c r="N157" s="72">
        <v>9381</v>
      </c>
      <c r="O157" s="74" t="s">
        <v>54</v>
      </c>
      <c r="P157" s="70">
        <f t="shared" si="14"/>
        <v>0.93810000000000004</v>
      </c>
    </row>
    <row r="158" spans="2:16">
      <c r="B158" s="108">
        <v>400</v>
      </c>
      <c r="C158" s="74" t="s">
        <v>55</v>
      </c>
      <c r="D158" s="70">
        <f t="shared" ref="D158:D166" si="16">B158/$C$5</f>
        <v>2.2099447513812156</v>
      </c>
      <c r="E158" s="110">
        <v>83.9</v>
      </c>
      <c r="F158" s="111">
        <v>0.28239999999999998</v>
      </c>
      <c r="G158" s="107">
        <f t="shared" si="15"/>
        <v>84.182400000000001</v>
      </c>
      <c r="H158" s="72">
        <v>32.89</v>
      </c>
      <c r="I158" s="74" t="s">
        <v>56</v>
      </c>
      <c r="J158" s="71">
        <f t="shared" si="12"/>
        <v>32.89</v>
      </c>
      <c r="K158" s="72">
        <v>9464</v>
      </c>
      <c r="L158" s="74" t="s">
        <v>54</v>
      </c>
      <c r="M158" s="70">
        <f t="shared" si="13"/>
        <v>0.94640000000000002</v>
      </c>
      <c r="N158" s="72">
        <v>9468</v>
      </c>
      <c r="O158" s="74" t="s">
        <v>54</v>
      </c>
      <c r="P158" s="70">
        <f t="shared" si="14"/>
        <v>0.94679999999999997</v>
      </c>
    </row>
    <row r="159" spans="2:16">
      <c r="B159" s="108">
        <v>450</v>
      </c>
      <c r="C159" s="74" t="s">
        <v>55</v>
      </c>
      <c r="D159" s="70">
        <f t="shared" si="16"/>
        <v>2.4861878453038675</v>
      </c>
      <c r="E159" s="110">
        <v>84.99</v>
      </c>
      <c r="F159" s="111">
        <v>0.25609999999999999</v>
      </c>
      <c r="G159" s="107">
        <f t="shared" si="15"/>
        <v>85.246099999999998</v>
      </c>
      <c r="H159" s="72">
        <v>35.43</v>
      </c>
      <c r="I159" s="74" t="s">
        <v>56</v>
      </c>
      <c r="J159" s="71">
        <f t="shared" si="12"/>
        <v>35.43</v>
      </c>
      <c r="K159" s="72">
        <v>1.02</v>
      </c>
      <c r="L159" s="73" t="s">
        <v>56</v>
      </c>
      <c r="M159" s="71">
        <f t="shared" ref="M159:M163" si="17">K159</f>
        <v>1.02</v>
      </c>
      <c r="N159" s="72">
        <v>9628</v>
      </c>
      <c r="O159" s="74" t="s">
        <v>54</v>
      </c>
      <c r="P159" s="70">
        <f t="shared" si="14"/>
        <v>0.96279999999999999</v>
      </c>
    </row>
    <row r="160" spans="2:16">
      <c r="B160" s="108">
        <v>500</v>
      </c>
      <c r="C160" s="74" t="s">
        <v>55</v>
      </c>
      <c r="D160" s="70">
        <f t="shared" si="16"/>
        <v>2.7624309392265194</v>
      </c>
      <c r="E160" s="110">
        <v>86.1</v>
      </c>
      <c r="F160" s="111">
        <v>0.23449999999999999</v>
      </c>
      <c r="G160" s="107">
        <f t="shared" si="15"/>
        <v>86.334499999999991</v>
      </c>
      <c r="H160" s="72">
        <v>37.94</v>
      </c>
      <c r="I160" s="74" t="s">
        <v>56</v>
      </c>
      <c r="J160" s="71">
        <f t="shared" si="12"/>
        <v>37.94</v>
      </c>
      <c r="K160" s="72">
        <v>1.08</v>
      </c>
      <c r="L160" s="74" t="s">
        <v>56</v>
      </c>
      <c r="M160" s="71">
        <f t="shared" si="17"/>
        <v>1.08</v>
      </c>
      <c r="N160" s="72">
        <v>9775</v>
      </c>
      <c r="O160" s="74" t="s">
        <v>54</v>
      </c>
      <c r="P160" s="70">
        <f t="shared" si="14"/>
        <v>0.97750000000000004</v>
      </c>
    </row>
    <row r="161" spans="2:16">
      <c r="B161" s="108">
        <v>550</v>
      </c>
      <c r="C161" s="74" t="s">
        <v>55</v>
      </c>
      <c r="D161" s="70">
        <f t="shared" si="16"/>
        <v>3.0386740331491713</v>
      </c>
      <c r="E161" s="110">
        <v>86.84</v>
      </c>
      <c r="F161" s="111">
        <v>0.2165</v>
      </c>
      <c r="G161" s="107">
        <f t="shared" si="15"/>
        <v>87.0565</v>
      </c>
      <c r="H161" s="72">
        <v>40.42</v>
      </c>
      <c r="I161" s="74" t="s">
        <v>56</v>
      </c>
      <c r="J161" s="71">
        <f t="shared" si="12"/>
        <v>40.42</v>
      </c>
      <c r="K161" s="72">
        <v>1.1399999999999999</v>
      </c>
      <c r="L161" s="74" t="s">
        <v>56</v>
      </c>
      <c r="M161" s="71">
        <f t="shared" si="17"/>
        <v>1.1399999999999999</v>
      </c>
      <c r="N161" s="72">
        <v>9911</v>
      </c>
      <c r="O161" s="74" t="s">
        <v>54</v>
      </c>
      <c r="P161" s="70">
        <f t="shared" si="14"/>
        <v>0.99109999999999998</v>
      </c>
    </row>
    <row r="162" spans="2:16">
      <c r="B162" s="108">
        <v>600</v>
      </c>
      <c r="C162" s="74" t="s">
        <v>55</v>
      </c>
      <c r="D162" s="70">
        <f t="shared" si="16"/>
        <v>3.3149171270718232</v>
      </c>
      <c r="E162" s="110">
        <v>87.28</v>
      </c>
      <c r="F162" s="111">
        <v>0.20119999999999999</v>
      </c>
      <c r="G162" s="107">
        <f t="shared" si="15"/>
        <v>87.481200000000001</v>
      </c>
      <c r="H162" s="72">
        <v>42.89</v>
      </c>
      <c r="I162" s="74" t="s">
        <v>56</v>
      </c>
      <c r="J162" s="71">
        <f t="shared" si="12"/>
        <v>42.89</v>
      </c>
      <c r="K162" s="72">
        <v>1.19</v>
      </c>
      <c r="L162" s="74" t="s">
        <v>56</v>
      </c>
      <c r="M162" s="71">
        <f t="shared" si="17"/>
        <v>1.19</v>
      </c>
      <c r="N162" s="72">
        <v>1</v>
      </c>
      <c r="O162" s="73" t="s">
        <v>56</v>
      </c>
      <c r="P162" s="71">
        <f t="shared" ref="P162:P172" si="18">N162</f>
        <v>1</v>
      </c>
    </row>
    <row r="163" spans="2:16">
      <c r="B163" s="108">
        <v>650</v>
      </c>
      <c r="C163" s="74" t="s">
        <v>55</v>
      </c>
      <c r="D163" s="70">
        <f t="shared" si="16"/>
        <v>3.5911602209944751</v>
      </c>
      <c r="E163" s="110">
        <v>87.49</v>
      </c>
      <c r="F163" s="111">
        <v>0.18809999999999999</v>
      </c>
      <c r="G163" s="107">
        <f t="shared" si="15"/>
        <v>87.678100000000001</v>
      </c>
      <c r="H163" s="72">
        <v>45.35</v>
      </c>
      <c r="I163" s="74" t="s">
        <v>56</v>
      </c>
      <c r="J163" s="71">
        <f t="shared" si="12"/>
        <v>45.35</v>
      </c>
      <c r="K163" s="72">
        <v>1.24</v>
      </c>
      <c r="L163" s="74" t="s">
        <v>56</v>
      </c>
      <c r="M163" s="71">
        <f t="shared" si="17"/>
        <v>1.24</v>
      </c>
      <c r="N163" s="72">
        <v>1.02</v>
      </c>
      <c r="O163" s="74" t="s">
        <v>56</v>
      </c>
      <c r="P163" s="71">
        <f t="shared" si="18"/>
        <v>1.02</v>
      </c>
    </row>
    <row r="164" spans="2:16">
      <c r="B164" s="108">
        <v>700</v>
      </c>
      <c r="C164" s="74" t="s">
        <v>55</v>
      </c>
      <c r="D164" s="70">
        <f t="shared" si="16"/>
        <v>3.867403314917127</v>
      </c>
      <c r="E164" s="110">
        <v>87.52</v>
      </c>
      <c r="F164" s="111">
        <v>0.1767</v>
      </c>
      <c r="G164" s="107">
        <f t="shared" si="15"/>
        <v>87.696699999999993</v>
      </c>
      <c r="H164" s="72">
        <v>47.81</v>
      </c>
      <c r="I164" s="74" t="s">
        <v>56</v>
      </c>
      <c r="J164" s="71">
        <f t="shared" si="12"/>
        <v>47.81</v>
      </c>
      <c r="K164" s="72">
        <v>1.29</v>
      </c>
      <c r="L164" s="74" t="s">
        <v>56</v>
      </c>
      <c r="M164" s="71">
        <f t="shared" ref="M164:M218" si="19">K164</f>
        <v>1.29</v>
      </c>
      <c r="N164" s="72">
        <v>1.03</v>
      </c>
      <c r="O164" s="74" t="s">
        <v>56</v>
      </c>
      <c r="P164" s="71">
        <f t="shared" si="18"/>
        <v>1.03</v>
      </c>
    </row>
    <row r="165" spans="2:16">
      <c r="B165" s="108">
        <v>800</v>
      </c>
      <c r="C165" s="74" t="s">
        <v>55</v>
      </c>
      <c r="D165" s="70">
        <f t="shared" si="16"/>
        <v>4.4198895027624312</v>
      </c>
      <c r="E165" s="110">
        <v>87.19</v>
      </c>
      <c r="F165" s="111">
        <v>0.1578</v>
      </c>
      <c r="G165" s="107">
        <f t="shared" si="15"/>
        <v>87.347799999999992</v>
      </c>
      <c r="H165" s="72">
        <v>52.73</v>
      </c>
      <c r="I165" s="74" t="s">
        <v>56</v>
      </c>
      <c r="J165" s="71">
        <f t="shared" si="12"/>
        <v>52.73</v>
      </c>
      <c r="K165" s="72">
        <v>1.47</v>
      </c>
      <c r="L165" s="74" t="s">
        <v>56</v>
      </c>
      <c r="M165" s="71">
        <f t="shared" si="19"/>
        <v>1.47</v>
      </c>
      <c r="N165" s="72">
        <v>1.05</v>
      </c>
      <c r="O165" s="74" t="s">
        <v>56</v>
      </c>
      <c r="P165" s="71">
        <f t="shared" si="18"/>
        <v>1.05</v>
      </c>
    </row>
    <row r="166" spans="2:16">
      <c r="B166" s="108">
        <v>900</v>
      </c>
      <c r="C166" s="74" t="s">
        <v>55</v>
      </c>
      <c r="D166" s="70">
        <f t="shared" si="16"/>
        <v>4.972375690607735</v>
      </c>
      <c r="E166" s="110">
        <v>86.5</v>
      </c>
      <c r="F166" s="111">
        <v>0.14280000000000001</v>
      </c>
      <c r="G166" s="107">
        <f t="shared" si="15"/>
        <v>86.642799999999994</v>
      </c>
      <c r="H166" s="72">
        <v>57.68</v>
      </c>
      <c r="I166" s="74" t="s">
        <v>56</v>
      </c>
      <c r="J166" s="71">
        <f t="shared" si="12"/>
        <v>57.68</v>
      </c>
      <c r="K166" s="72">
        <v>1.63</v>
      </c>
      <c r="L166" s="74" t="s">
        <v>56</v>
      </c>
      <c r="M166" s="71">
        <f t="shared" si="19"/>
        <v>1.63</v>
      </c>
      <c r="N166" s="72">
        <v>1.07</v>
      </c>
      <c r="O166" s="74" t="s">
        <v>56</v>
      </c>
      <c r="P166" s="71">
        <f t="shared" si="18"/>
        <v>1.07</v>
      </c>
    </row>
    <row r="167" spans="2:16">
      <c r="B167" s="108">
        <v>1</v>
      </c>
      <c r="C167" s="73" t="s">
        <v>57</v>
      </c>
      <c r="D167" s="70">
        <f t="shared" ref="D167:D171" si="20">B167*1000/$C$5</f>
        <v>5.5248618784530388</v>
      </c>
      <c r="E167" s="110">
        <v>85.61</v>
      </c>
      <c r="F167" s="111">
        <v>0.1305</v>
      </c>
      <c r="G167" s="107">
        <f t="shared" si="15"/>
        <v>85.740499999999997</v>
      </c>
      <c r="H167" s="72">
        <v>62.68</v>
      </c>
      <c r="I167" s="74" t="s">
        <v>56</v>
      </c>
      <c r="J167" s="71">
        <f t="shared" si="12"/>
        <v>62.68</v>
      </c>
      <c r="K167" s="72">
        <v>1.78</v>
      </c>
      <c r="L167" s="74" t="s">
        <v>56</v>
      </c>
      <c r="M167" s="71">
        <f t="shared" si="19"/>
        <v>1.78</v>
      </c>
      <c r="N167" s="72">
        <v>1.0900000000000001</v>
      </c>
      <c r="O167" s="74" t="s">
        <v>56</v>
      </c>
      <c r="P167" s="71">
        <f t="shared" si="18"/>
        <v>1.0900000000000001</v>
      </c>
    </row>
    <row r="168" spans="2:16">
      <c r="B168" s="108">
        <v>1.1000000000000001</v>
      </c>
      <c r="C168" s="74" t="s">
        <v>57</v>
      </c>
      <c r="D168" s="70">
        <f t="shared" si="20"/>
        <v>6.0773480662983426</v>
      </c>
      <c r="E168" s="110">
        <v>84.6</v>
      </c>
      <c r="F168" s="111">
        <v>0.1203</v>
      </c>
      <c r="G168" s="107">
        <f t="shared" si="15"/>
        <v>84.720299999999995</v>
      </c>
      <c r="H168" s="72">
        <v>67.73</v>
      </c>
      <c r="I168" s="74" t="s">
        <v>56</v>
      </c>
      <c r="J168" s="71">
        <f t="shared" si="12"/>
        <v>67.73</v>
      </c>
      <c r="K168" s="72">
        <v>1.92</v>
      </c>
      <c r="L168" s="74" t="s">
        <v>56</v>
      </c>
      <c r="M168" s="71">
        <f t="shared" si="19"/>
        <v>1.92</v>
      </c>
      <c r="N168" s="72">
        <v>1.1100000000000001</v>
      </c>
      <c r="O168" s="74" t="s">
        <v>56</v>
      </c>
      <c r="P168" s="71">
        <f t="shared" si="18"/>
        <v>1.1100000000000001</v>
      </c>
    </row>
    <row r="169" spans="2:16">
      <c r="B169" s="108">
        <v>1.2</v>
      </c>
      <c r="C169" s="74" t="s">
        <v>57</v>
      </c>
      <c r="D169" s="70">
        <f t="shared" si="20"/>
        <v>6.6298342541436464</v>
      </c>
      <c r="E169" s="110">
        <v>83.53</v>
      </c>
      <c r="F169" s="111">
        <v>0.1116</v>
      </c>
      <c r="G169" s="107">
        <f t="shared" si="15"/>
        <v>83.641599999999997</v>
      </c>
      <c r="H169" s="72">
        <v>72.849999999999994</v>
      </c>
      <c r="I169" s="74" t="s">
        <v>56</v>
      </c>
      <c r="J169" s="71">
        <f t="shared" si="12"/>
        <v>72.849999999999994</v>
      </c>
      <c r="K169" s="72">
        <v>2.0499999999999998</v>
      </c>
      <c r="L169" s="74" t="s">
        <v>56</v>
      </c>
      <c r="M169" s="71">
        <f t="shared" si="19"/>
        <v>2.0499999999999998</v>
      </c>
      <c r="N169" s="72">
        <v>1.1299999999999999</v>
      </c>
      <c r="O169" s="74" t="s">
        <v>56</v>
      </c>
      <c r="P169" s="71">
        <f t="shared" si="18"/>
        <v>1.1299999999999999</v>
      </c>
    </row>
    <row r="170" spans="2:16">
      <c r="B170" s="108">
        <v>1.3</v>
      </c>
      <c r="C170" s="74" t="s">
        <v>57</v>
      </c>
      <c r="D170" s="70">
        <f t="shared" si="20"/>
        <v>7.1823204419889501</v>
      </c>
      <c r="E170" s="110">
        <v>82.45</v>
      </c>
      <c r="F170" s="111">
        <v>0.1042</v>
      </c>
      <c r="G170" s="107">
        <f t="shared" si="15"/>
        <v>82.554200000000009</v>
      </c>
      <c r="H170" s="72">
        <v>78.03</v>
      </c>
      <c r="I170" s="74" t="s">
        <v>56</v>
      </c>
      <c r="J170" s="71">
        <f t="shared" ref="J170:J194" si="21">H170</f>
        <v>78.03</v>
      </c>
      <c r="K170" s="72">
        <v>2.1800000000000002</v>
      </c>
      <c r="L170" s="74" t="s">
        <v>56</v>
      </c>
      <c r="M170" s="71">
        <f t="shared" si="19"/>
        <v>2.1800000000000002</v>
      </c>
      <c r="N170" s="72">
        <v>1.1499999999999999</v>
      </c>
      <c r="O170" s="74" t="s">
        <v>56</v>
      </c>
      <c r="P170" s="71">
        <f t="shared" si="18"/>
        <v>1.1499999999999999</v>
      </c>
    </row>
    <row r="171" spans="2:16">
      <c r="B171" s="108">
        <v>1.4</v>
      </c>
      <c r="C171" s="74" t="s">
        <v>57</v>
      </c>
      <c r="D171" s="70">
        <f t="shared" si="20"/>
        <v>7.7348066298342539</v>
      </c>
      <c r="E171" s="110">
        <v>81.36</v>
      </c>
      <c r="F171" s="111">
        <v>9.7790000000000002E-2</v>
      </c>
      <c r="G171" s="107">
        <f t="shared" si="15"/>
        <v>81.457790000000003</v>
      </c>
      <c r="H171" s="72">
        <v>83.29</v>
      </c>
      <c r="I171" s="74" t="s">
        <v>56</v>
      </c>
      <c r="J171" s="71">
        <f t="shared" si="21"/>
        <v>83.29</v>
      </c>
      <c r="K171" s="72">
        <v>2.31</v>
      </c>
      <c r="L171" s="74" t="s">
        <v>56</v>
      </c>
      <c r="M171" s="71">
        <f t="shared" si="19"/>
        <v>2.31</v>
      </c>
      <c r="N171" s="72">
        <v>1.1599999999999999</v>
      </c>
      <c r="O171" s="74" t="s">
        <v>56</v>
      </c>
      <c r="P171" s="71">
        <f t="shared" si="18"/>
        <v>1.1599999999999999</v>
      </c>
    </row>
    <row r="172" spans="2:16">
      <c r="B172" s="108">
        <v>1.5</v>
      </c>
      <c r="C172" s="74" t="s">
        <v>57</v>
      </c>
      <c r="D172" s="70">
        <f t="shared" ref="D172:D228" si="22">B172*1000/$C$5</f>
        <v>8.2872928176795586</v>
      </c>
      <c r="E172" s="110">
        <v>80.3</v>
      </c>
      <c r="F172" s="111">
        <v>9.2149999999999996E-2</v>
      </c>
      <c r="G172" s="107">
        <f t="shared" si="15"/>
        <v>80.392150000000001</v>
      </c>
      <c r="H172" s="72">
        <v>88.61</v>
      </c>
      <c r="I172" s="74" t="s">
        <v>56</v>
      </c>
      <c r="J172" s="71">
        <f t="shared" si="21"/>
        <v>88.61</v>
      </c>
      <c r="K172" s="72">
        <v>2.4300000000000002</v>
      </c>
      <c r="L172" s="74" t="s">
        <v>56</v>
      </c>
      <c r="M172" s="71">
        <f t="shared" si="19"/>
        <v>2.4300000000000002</v>
      </c>
      <c r="N172" s="72">
        <v>1.18</v>
      </c>
      <c r="O172" s="74" t="s">
        <v>56</v>
      </c>
      <c r="P172" s="71">
        <f t="shared" si="18"/>
        <v>1.18</v>
      </c>
    </row>
    <row r="173" spans="2:16">
      <c r="B173" s="108">
        <v>1.6</v>
      </c>
      <c r="C173" s="74" t="s">
        <v>57</v>
      </c>
      <c r="D173" s="70">
        <f t="shared" si="22"/>
        <v>8.8397790055248624</v>
      </c>
      <c r="E173" s="110">
        <v>79.27</v>
      </c>
      <c r="F173" s="111">
        <v>8.7160000000000001E-2</v>
      </c>
      <c r="G173" s="107">
        <f t="shared" si="15"/>
        <v>79.357159999999993</v>
      </c>
      <c r="H173" s="72">
        <v>94.01</v>
      </c>
      <c r="I173" s="74" t="s">
        <v>56</v>
      </c>
      <c r="J173" s="71">
        <f t="shared" si="21"/>
        <v>94.01</v>
      </c>
      <c r="K173" s="72">
        <v>2.5499999999999998</v>
      </c>
      <c r="L173" s="74" t="s">
        <v>56</v>
      </c>
      <c r="M173" s="71">
        <f t="shared" si="19"/>
        <v>2.5499999999999998</v>
      </c>
      <c r="N173" s="72">
        <v>1.2</v>
      </c>
      <c r="O173" s="74" t="s">
        <v>56</v>
      </c>
      <c r="P173" s="71">
        <f t="shared" ref="P173:P228" si="23">N173</f>
        <v>1.2</v>
      </c>
    </row>
    <row r="174" spans="2:16">
      <c r="B174" s="108">
        <v>1.7</v>
      </c>
      <c r="C174" s="74" t="s">
        <v>57</v>
      </c>
      <c r="D174" s="70">
        <f t="shared" si="22"/>
        <v>9.3922651933701662</v>
      </c>
      <c r="E174" s="110">
        <v>78.260000000000005</v>
      </c>
      <c r="F174" s="111">
        <v>8.2710000000000006E-2</v>
      </c>
      <c r="G174" s="107">
        <f t="shared" si="15"/>
        <v>78.342710000000011</v>
      </c>
      <c r="H174" s="72">
        <v>99.47</v>
      </c>
      <c r="I174" s="74" t="s">
        <v>56</v>
      </c>
      <c r="J174" s="71">
        <f t="shared" si="21"/>
        <v>99.47</v>
      </c>
      <c r="K174" s="72">
        <v>2.66</v>
      </c>
      <c r="L174" s="74" t="s">
        <v>56</v>
      </c>
      <c r="M174" s="71">
        <f t="shared" si="19"/>
        <v>2.66</v>
      </c>
      <c r="N174" s="72">
        <v>1.22</v>
      </c>
      <c r="O174" s="74" t="s">
        <v>56</v>
      </c>
      <c r="P174" s="71">
        <f t="shared" si="23"/>
        <v>1.22</v>
      </c>
    </row>
    <row r="175" spans="2:16">
      <c r="B175" s="108">
        <v>1.8</v>
      </c>
      <c r="C175" s="74" t="s">
        <v>57</v>
      </c>
      <c r="D175" s="70">
        <f t="shared" si="22"/>
        <v>9.94475138121547</v>
      </c>
      <c r="E175" s="110">
        <v>77.3</v>
      </c>
      <c r="F175" s="111">
        <v>7.8719999999999998E-2</v>
      </c>
      <c r="G175" s="107">
        <f t="shared" si="15"/>
        <v>77.378720000000001</v>
      </c>
      <c r="H175" s="72">
        <v>105</v>
      </c>
      <c r="I175" s="74" t="s">
        <v>56</v>
      </c>
      <c r="J175" s="71">
        <f t="shared" si="21"/>
        <v>105</v>
      </c>
      <c r="K175" s="72">
        <v>2.78</v>
      </c>
      <c r="L175" s="74" t="s">
        <v>56</v>
      </c>
      <c r="M175" s="71">
        <f t="shared" si="19"/>
        <v>2.78</v>
      </c>
      <c r="N175" s="72">
        <v>1.23</v>
      </c>
      <c r="O175" s="74" t="s">
        <v>56</v>
      </c>
      <c r="P175" s="71">
        <f t="shared" si="23"/>
        <v>1.23</v>
      </c>
    </row>
    <row r="176" spans="2:16">
      <c r="B176" s="108">
        <v>2</v>
      </c>
      <c r="C176" s="74" t="s">
        <v>57</v>
      </c>
      <c r="D176" s="70">
        <f t="shared" si="22"/>
        <v>11.049723756906078</v>
      </c>
      <c r="E176" s="110">
        <v>75.48</v>
      </c>
      <c r="F176" s="111">
        <v>7.1849999999999997E-2</v>
      </c>
      <c r="G176" s="107">
        <f t="shared" si="15"/>
        <v>75.551850000000002</v>
      </c>
      <c r="H176" s="72">
        <v>116.27</v>
      </c>
      <c r="I176" s="74" t="s">
        <v>56</v>
      </c>
      <c r="J176" s="71">
        <f t="shared" si="21"/>
        <v>116.27</v>
      </c>
      <c r="K176" s="72">
        <v>3.2</v>
      </c>
      <c r="L176" s="74" t="s">
        <v>56</v>
      </c>
      <c r="M176" s="71">
        <f t="shared" si="19"/>
        <v>3.2</v>
      </c>
      <c r="N176" s="72">
        <v>1.27</v>
      </c>
      <c r="O176" s="74" t="s">
        <v>56</v>
      </c>
      <c r="P176" s="71">
        <f t="shared" si="23"/>
        <v>1.27</v>
      </c>
    </row>
    <row r="177" spans="1:16">
      <c r="A177" s="4"/>
      <c r="B177" s="108">
        <v>2.25</v>
      </c>
      <c r="C177" s="74" t="s">
        <v>57</v>
      </c>
      <c r="D177" s="70">
        <f t="shared" si="22"/>
        <v>12.430939226519337</v>
      </c>
      <c r="E177" s="110">
        <v>73.39</v>
      </c>
      <c r="F177" s="111">
        <v>6.4869999999999997E-2</v>
      </c>
      <c r="G177" s="107">
        <f t="shared" si="15"/>
        <v>73.45487</v>
      </c>
      <c r="H177" s="72">
        <v>130.72999999999999</v>
      </c>
      <c r="I177" s="74" t="s">
        <v>56</v>
      </c>
      <c r="J177" s="71">
        <f t="shared" si="21"/>
        <v>130.72999999999999</v>
      </c>
      <c r="K177" s="72">
        <v>3.8</v>
      </c>
      <c r="L177" s="74" t="s">
        <v>56</v>
      </c>
      <c r="M177" s="71">
        <f t="shared" si="19"/>
        <v>3.8</v>
      </c>
      <c r="N177" s="72">
        <v>1.31</v>
      </c>
      <c r="O177" s="74" t="s">
        <v>56</v>
      </c>
      <c r="P177" s="71">
        <f t="shared" si="23"/>
        <v>1.31</v>
      </c>
    </row>
    <row r="178" spans="1:16">
      <c r="B178" s="72">
        <v>2.5</v>
      </c>
      <c r="C178" s="74" t="s">
        <v>57</v>
      </c>
      <c r="D178" s="70">
        <f t="shared" si="22"/>
        <v>13.812154696132596</v>
      </c>
      <c r="E178" s="110">
        <v>71.489999999999995</v>
      </c>
      <c r="F178" s="111">
        <v>5.9180000000000003E-2</v>
      </c>
      <c r="G178" s="107">
        <f t="shared" si="15"/>
        <v>71.549179999999993</v>
      </c>
      <c r="H178" s="72">
        <v>145.59</v>
      </c>
      <c r="I178" s="74" t="s">
        <v>56</v>
      </c>
      <c r="J178" s="71">
        <f t="shared" si="21"/>
        <v>145.59</v>
      </c>
      <c r="K178" s="72">
        <v>4.3499999999999996</v>
      </c>
      <c r="L178" s="74" t="s">
        <v>56</v>
      </c>
      <c r="M178" s="71">
        <f t="shared" si="19"/>
        <v>4.3499999999999996</v>
      </c>
      <c r="N178" s="72">
        <v>1.36</v>
      </c>
      <c r="O178" s="74" t="s">
        <v>56</v>
      </c>
      <c r="P178" s="71">
        <f t="shared" si="23"/>
        <v>1.36</v>
      </c>
    </row>
    <row r="179" spans="1:16">
      <c r="B179" s="108">
        <v>2.75</v>
      </c>
      <c r="C179" s="109" t="s">
        <v>57</v>
      </c>
      <c r="D179" s="70">
        <f t="shared" si="22"/>
        <v>15.193370165745856</v>
      </c>
      <c r="E179" s="110">
        <v>69.739999999999995</v>
      </c>
      <c r="F179" s="111">
        <v>5.4460000000000001E-2</v>
      </c>
      <c r="G179" s="107">
        <f t="shared" si="15"/>
        <v>69.794460000000001</v>
      </c>
      <c r="H179" s="72">
        <v>160.84</v>
      </c>
      <c r="I179" s="74" t="s">
        <v>56</v>
      </c>
      <c r="J179" s="71">
        <f t="shared" si="21"/>
        <v>160.84</v>
      </c>
      <c r="K179" s="72">
        <v>4.8499999999999996</v>
      </c>
      <c r="L179" s="74" t="s">
        <v>56</v>
      </c>
      <c r="M179" s="71">
        <f t="shared" si="19"/>
        <v>4.8499999999999996</v>
      </c>
      <c r="N179" s="72">
        <v>1.41</v>
      </c>
      <c r="O179" s="74" t="s">
        <v>56</v>
      </c>
      <c r="P179" s="71">
        <f t="shared" si="23"/>
        <v>1.41</v>
      </c>
    </row>
    <row r="180" spans="1:16">
      <c r="B180" s="108">
        <v>3</v>
      </c>
      <c r="C180" s="109" t="s">
        <v>57</v>
      </c>
      <c r="D180" s="70">
        <f t="shared" si="22"/>
        <v>16.574585635359117</v>
      </c>
      <c r="E180" s="110">
        <v>68.11</v>
      </c>
      <c r="F180" s="111">
        <v>5.0470000000000001E-2</v>
      </c>
      <c r="G180" s="107">
        <f t="shared" si="15"/>
        <v>68.160470000000004</v>
      </c>
      <c r="H180" s="72">
        <v>176.45</v>
      </c>
      <c r="I180" s="74" t="s">
        <v>56</v>
      </c>
      <c r="J180" s="71">
        <f t="shared" si="21"/>
        <v>176.45</v>
      </c>
      <c r="K180" s="72">
        <v>5.34</v>
      </c>
      <c r="L180" s="74" t="s">
        <v>56</v>
      </c>
      <c r="M180" s="71">
        <f t="shared" si="19"/>
        <v>5.34</v>
      </c>
      <c r="N180" s="72">
        <v>1.45</v>
      </c>
      <c r="O180" s="74" t="s">
        <v>56</v>
      </c>
      <c r="P180" s="71">
        <f t="shared" si="23"/>
        <v>1.45</v>
      </c>
    </row>
    <row r="181" spans="1:16">
      <c r="B181" s="108">
        <v>3.25</v>
      </c>
      <c r="C181" s="109" t="s">
        <v>57</v>
      </c>
      <c r="D181" s="70">
        <f t="shared" si="22"/>
        <v>17.955801104972377</v>
      </c>
      <c r="E181" s="110">
        <v>66.569999999999993</v>
      </c>
      <c r="F181" s="111">
        <v>4.7059999999999998E-2</v>
      </c>
      <c r="G181" s="107">
        <f t="shared" si="15"/>
        <v>66.617059999999995</v>
      </c>
      <c r="H181" s="72">
        <v>192.44</v>
      </c>
      <c r="I181" s="74" t="s">
        <v>56</v>
      </c>
      <c r="J181" s="71">
        <f t="shared" si="21"/>
        <v>192.44</v>
      </c>
      <c r="K181" s="72">
        <v>5.8</v>
      </c>
      <c r="L181" s="74" t="s">
        <v>56</v>
      </c>
      <c r="M181" s="71">
        <f t="shared" si="19"/>
        <v>5.8</v>
      </c>
      <c r="N181" s="72">
        <v>1.5</v>
      </c>
      <c r="O181" s="74" t="s">
        <v>56</v>
      </c>
      <c r="P181" s="71">
        <f t="shared" si="23"/>
        <v>1.5</v>
      </c>
    </row>
    <row r="182" spans="1:16">
      <c r="B182" s="108">
        <v>3.5</v>
      </c>
      <c r="C182" s="109" t="s">
        <v>57</v>
      </c>
      <c r="D182" s="70">
        <f t="shared" si="22"/>
        <v>19.337016574585636</v>
      </c>
      <c r="E182" s="110">
        <v>65.099999999999994</v>
      </c>
      <c r="F182" s="111">
        <v>4.41E-2</v>
      </c>
      <c r="G182" s="107">
        <f t="shared" si="15"/>
        <v>65.144099999999995</v>
      </c>
      <c r="H182" s="72">
        <v>208.79</v>
      </c>
      <c r="I182" s="74" t="s">
        <v>56</v>
      </c>
      <c r="J182" s="71">
        <f t="shared" si="21"/>
        <v>208.79</v>
      </c>
      <c r="K182" s="72">
        <v>6.24</v>
      </c>
      <c r="L182" s="74" t="s">
        <v>56</v>
      </c>
      <c r="M182" s="71">
        <f t="shared" si="19"/>
        <v>6.24</v>
      </c>
      <c r="N182" s="72">
        <v>1.55</v>
      </c>
      <c r="O182" s="74" t="s">
        <v>56</v>
      </c>
      <c r="P182" s="71">
        <f t="shared" si="23"/>
        <v>1.55</v>
      </c>
    </row>
    <row r="183" spans="1:16">
      <c r="B183" s="108">
        <v>3.75</v>
      </c>
      <c r="C183" s="109" t="s">
        <v>57</v>
      </c>
      <c r="D183" s="70">
        <f t="shared" si="22"/>
        <v>20.718232044198896</v>
      </c>
      <c r="E183" s="110">
        <v>63.69</v>
      </c>
      <c r="F183" s="111">
        <v>4.1509999999999998E-2</v>
      </c>
      <c r="G183" s="107">
        <f t="shared" si="15"/>
        <v>63.73151</v>
      </c>
      <c r="H183" s="72">
        <v>225.51</v>
      </c>
      <c r="I183" s="74" t="s">
        <v>56</v>
      </c>
      <c r="J183" s="71">
        <f t="shared" si="21"/>
        <v>225.51</v>
      </c>
      <c r="K183" s="72">
        <v>6.68</v>
      </c>
      <c r="L183" s="74" t="s">
        <v>56</v>
      </c>
      <c r="M183" s="71">
        <f t="shared" si="19"/>
        <v>6.68</v>
      </c>
      <c r="N183" s="72">
        <v>1.59</v>
      </c>
      <c r="O183" s="74" t="s">
        <v>56</v>
      </c>
      <c r="P183" s="71">
        <f t="shared" si="23"/>
        <v>1.59</v>
      </c>
    </row>
    <row r="184" spans="1:16">
      <c r="B184" s="108">
        <v>4</v>
      </c>
      <c r="C184" s="109" t="s">
        <v>57</v>
      </c>
      <c r="D184" s="70">
        <f t="shared" si="22"/>
        <v>22.099447513812155</v>
      </c>
      <c r="E184" s="110">
        <v>62.31</v>
      </c>
      <c r="F184" s="111">
        <v>3.9219999999999998E-2</v>
      </c>
      <c r="G184" s="107">
        <f t="shared" si="15"/>
        <v>62.349220000000003</v>
      </c>
      <c r="H184" s="72">
        <v>242.6</v>
      </c>
      <c r="I184" s="74" t="s">
        <v>56</v>
      </c>
      <c r="J184" s="71">
        <f t="shared" si="21"/>
        <v>242.6</v>
      </c>
      <c r="K184" s="72">
        <v>7.1</v>
      </c>
      <c r="L184" s="74" t="s">
        <v>56</v>
      </c>
      <c r="M184" s="71">
        <f t="shared" si="19"/>
        <v>7.1</v>
      </c>
      <c r="N184" s="72">
        <v>1.64</v>
      </c>
      <c r="O184" s="74" t="s">
        <v>56</v>
      </c>
      <c r="P184" s="71">
        <f t="shared" si="23"/>
        <v>1.64</v>
      </c>
    </row>
    <row r="185" spans="1:16">
      <c r="B185" s="108">
        <v>4.5</v>
      </c>
      <c r="C185" s="109" t="s">
        <v>57</v>
      </c>
      <c r="D185" s="70">
        <f t="shared" si="22"/>
        <v>24.861878453038674</v>
      </c>
      <c r="E185" s="110">
        <v>59.64</v>
      </c>
      <c r="F185" s="111">
        <v>3.5360000000000003E-2</v>
      </c>
      <c r="G185" s="107">
        <f t="shared" si="15"/>
        <v>59.675359999999998</v>
      </c>
      <c r="H185" s="72">
        <v>277.92</v>
      </c>
      <c r="I185" s="74" t="s">
        <v>56</v>
      </c>
      <c r="J185" s="71">
        <f t="shared" si="21"/>
        <v>277.92</v>
      </c>
      <c r="K185" s="72">
        <v>8.69</v>
      </c>
      <c r="L185" s="74" t="s">
        <v>56</v>
      </c>
      <c r="M185" s="71">
        <f t="shared" si="19"/>
        <v>8.69</v>
      </c>
      <c r="N185" s="72">
        <v>1.74</v>
      </c>
      <c r="O185" s="74" t="s">
        <v>56</v>
      </c>
      <c r="P185" s="71">
        <f t="shared" si="23"/>
        <v>1.74</v>
      </c>
    </row>
    <row r="186" spans="1:16">
      <c r="B186" s="108">
        <v>5</v>
      </c>
      <c r="C186" s="109" t="s">
        <v>57</v>
      </c>
      <c r="D186" s="70">
        <f t="shared" si="22"/>
        <v>27.624309392265193</v>
      </c>
      <c r="E186" s="110">
        <v>57.03</v>
      </c>
      <c r="F186" s="111">
        <v>3.2230000000000002E-2</v>
      </c>
      <c r="G186" s="107">
        <f t="shared" si="15"/>
        <v>57.06223</v>
      </c>
      <c r="H186" s="72">
        <v>314.83999999999997</v>
      </c>
      <c r="I186" s="74" t="s">
        <v>56</v>
      </c>
      <c r="J186" s="71">
        <f t="shared" si="21"/>
        <v>314.83999999999997</v>
      </c>
      <c r="K186" s="72">
        <v>10.14</v>
      </c>
      <c r="L186" s="74" t="s">
        <v>56</v>
      </c>
      <c r="M186" s="71">
        <f t="shared" si="19"/>
        <v>10.14</v>
      </c>
      <c r="N186" s="72">
        <v>1.85</v>
      </c>
      <c r="O186" s="74" t="s">
        <v>56</v>
      </c>
      <c r="P186" s="71">
        <f t="shared" si="23"/>
        <v>1.85</v>
      </c>
    </row>
    <row r="187" spans="1:16">
      <c r="B187" s="108">
        <v>5.5</v>
      </c>
      <c r="C187" s="109" t="s">
        <v>57</v>
      </c>
      <c r="D187" s="70">
        <f t="shared" si="22"/>
        <v>30.386740331491712</v>
      </c>
      <c r="E187" s="110">
        <v>54.46</v>
      </c>
      <c r="F187" s="111">
        <v>2.962E-2</v>
      </c>
      <c r="G187" s="107">
        <f t="shared" si="15"/>
        <v>54.489620000000002</v>
      </c>
      <c r="H187" s="72">
        <v>353.48</v>
      </c>
      <c r="I187" s="74" t="s">
        <v>56</v>
      </c>
      <c r="J187" s="71">
        <f t="shared" si="21"/>
        <v>353.48</v>
      </c>
      <c r="K187" s="72">
        <v>11.52</v>
      </c>
      <c r="L187" s="74" t="s">
        <v>56</v>
      </c>
      <c r="M187" s="71">
        <f t="shared" si="19"/>
        <v>11.52</v>
      </c>
      <c r="N187" s="72">
        <v>1.96</v>
      </c>
      <c r="O187" s="74" t="s">
        <v>56</v>
      </c>
      <c r="P187" s="71">
        <f t="shared" si="23"/>
        <v>1.96</v>
      </c>
    </row>
    <row r="188" spans="1:16">
      <c r="B188" s="108">
        <v>6</v>
      </c>
      <c r="C188" s="109" t="s">
        <v>57</v>
      </c>
      <c r="D188" s="70">
        <f t="shared" si="22"/>
        <v>33.149171270718234</v>
      </c>
      <c r="E188" s="110">
        <v>52.09</v>
      </c>
      <c r="F188" s="111">
        <v>2.743E-2</v>
      </c>
      <c r="G188" s="107">
        <f t="shared" si="15"/>
        <v>52.117430000000006</v>
      </c>
      <c r="H188" s="72">
        <v>393.92</v>
      </c>
      <c r="I188" s="74" t="s">
        <v>56</v>
      </c>
      <c r="J188" s="71">
        <f t="shared" si="21"/>
        <v>393.92</v>
      </c>
      <c r="K188" s="72">
        <v>12.87</v>
      </c>
      <c r="L188" s="74" t="s">
        <v>56</v>
      </c>
      <c r="M188" s="71">
        <f t="shared" si="19"/>
        <v>12.87</v>
      </c>
      <c r="N188" s="72">
        <v>2.0699999999999998</v>
      </c>
      <c r="O188" s="74" t="s">
        <v>56</v>
      </c>
      <c r="P188" s="71">
        <f t="shared" si="23"/>
        <v>2.0699999999999998</v>
      </c>
    </row>
    <row r="189" spans="1:16">
      <c r="B189" s="108">
        <v>6.5</v>
      </c>
      <c r="C189" s="109" t="s">
        <v>57</v>
      </c>
      <c r="D189" s="70">
        <f t="shared" si="22"/>
        <v>35.911602209944753</v>
      </c>
      <c r="E189" s="110">
        <v>49.94</v>
      </c>
      <c r="F189" s="111">
        <v>2.555E-2</v>
      </c>
      <c r="G189" s="107">
        <f t="shared" si="15"/>
        <v>49.96555</v>
      </c>
      <c r="H189" s="72">
        <v>436.14</v>
      </c>
      <c r="I189" s="74" t="s">
        <v>56</v>
      </c>
      <c r="J189" s="71">
        <f t="shared" si="21"/>
        <v>436.14</v>
      </c>
      <c r="K189" s="72">
        <v>14.19</v>
      </c>
      <c r="L189" s="74" t="s">
        <v>56</v>
      </c>
      <c r="M189" s="71">
        <f t="shared" si="19"/>
        <v>14.19</v>
      </c>
      <c r="N189" s="72">
        <v>2.19</v>
      </c>
      <c r="O189" s="74" t="s">
        <v>56</v>
      </c>
      <c r="P189" s="71">
        <f t="shared" si="23"/>
        <v>2.19</v>
      </c>
    </row>
    <row r="190" spans="1:16">
      <c r="B190" s="108">
        <v>7</v>
      </c>
      <c r="C190" s="109" t="s">
        <v>57</v>
      </c>
      <c r="D190" s="70">
        <f t="shared" si="22"/>
        <v>38.674033149171272</v>
      </c>
      <c r="E190" s="110">
        <v>47.98</v>
      </c>
      <c r="F190" s="111">
        <v>2.393E-2</v>
      </c>
      <c r="G190" s="107">
        <f t="shared" si="15"/>
        <v>48.003929999999997</v>
      </c>
      <c r="H190" s="72">
        <v>480.13</v>
      </c>
      <c r="I190" s="74" t="s">
        <v>56</v>
      </c>
      <c r="J190" s="71">
        <f t="shared" si="21"/>
        <v>480.13</v>
      </c>
      <c r="K190" s="72">
        <v>15.49</v>
      </c>
      <c r="L190" s="74" t="s">
        <v>56</v>
      </c>
      <c r="M190" s="71">
        <f t="shared" si="19"/>
        <v>15.49</v>
      </c>
      <c r="N190" s="72">
        <v>2.31</v>
      </c>
      <c r="O190" s="74" t="s">
        <v>56</v>
      </c>
      <c r="P190" s="71">
        <f t="shared" si="23"/>
        <v>2.31</v>
      </c>
    </row>
    <row r="191" spans="1:16">
      <c r="B191" s="108">
        <v>8</v>
      </c>
      <c r="C191" s="109" t="s">
        <v>57</v>
      </c>
      <c r="D191" s="70">
        <f t="shared" si="22"/>
        <v>44.19889502762431</v>
      </c>
      <c r="E191" s="110">
        <v>44.56</v>
      </c>
      <c r="F191" s="111">
        <v>2.1250000000000002E-2</v>
      </c>
      <c r="G191" s="107">
        <f t="shared" si="15"/>
        <v>44.581250000000004</v>
      </c>
      <c r="H191" s="72">
        <v>573.29999999999995</v>
      </c>
      <c r="I191" s="74" t="s">
        <v>56</v>
      </c>
      <c r="J191" s="71">
        <f t="shared" si="21"/>
        <v>573.29999999999995</v>
      </c>
      <c r="K191" s="72">
        <v>20.350000000000001</v>
      </c>
      <c r="L191" s="74" t="s">
        <v>56</v>
      </c>
      <c r="M191" s="71">
        <f t="shared" si="19"/>
        <v>20.350000000000001</v>
      </c>
      <c r="N191" s="72">
        <v>2.57</v>
      </c>
      <c r="O191" s="74" t="s">
        <v>56</v>
      </c>
      <c r="P191" s="71">
        <f t="shared" si="23"/>
        <v>2.57</v>
      </c>
    </row>
    <row r="192" spans="1:16">
      <c r="B192" s="108">
        <v>9</v>
      </c>
      <c r="C192" s="109" t="s">
        <v>57</v>
      </c>
      <c r="D192" s="70">
        <f t="shared" si="22"/>
        <v>49.723756906077348</v>
      </c>
      <c r="E192" s="110">
        <v>41.66</v>
      </c>
      <c r="F192" s="111">
        <v>1.9140000000000001E-2</v>
      </c>
      <c r="G192" s="107">
        <f t="shared" si="15"/>
        <v>41.679139999999997</v>
      </c>
      <c r="H192" s="72">
        <v>673.3</v>
      </c>
      <c r="I192" s="74" t="s">
        <v>56</v>
      </c>
      <c r="J192" s="71">
        <f t="shared" si="21"/>
        <v>673.3</v>
      </c>
      <c r="K192" s="72">
        <v>24.78</v>
      </c>
      <c r="L192" s="74" t="s">
        <v>56</v>
      </c>
      <c r="M192" s="71">
        <f t="shared" si="19"/>
        <v>24.78</v>
      </c>
      <c r="N192" s="72">
        <v>2.84</v>
      </c>
      <c r="O192" s="74" t="s">
        <v>56</v>
      </c>
      <c r="P192" s="71">
        <f t="shared" si="23"/>
        <v>2.84</v>
      </c>
    </row>
    <row r="193" spans="2:16">
      <c r="B193" s="108">
        <v>10</v>
      </c>
      <c r="C193" s="109" t="s">
        <v>57</v>
      </c>
      <c r="D193" s="70">
        <f t="shared" si="22"/>
        <v>55.248618784530386</v>
      </c>
      <c r="E193" s="110">
        <v>39.17</v>
      </c>
      <c r="F193" s="111">
        <v>1.7430000000000001E-2</v>
      </c>
      <c r="G193" s="107">
        <f t="shared" si="15"/>
        <v>39.187429999999999</v>
      </c>
      <c r="H193" s="72">
        <v>779.95</v>
      </c>
      <c r="I193" s="74" t="s">
        <v>56</v>
      </c>
      <c r="J193" s="71">
        <f t="shared" si="21"/>
        <v>779.95</v>
      </c>
      <c r="K193" s="72">
        <v>29.02</v>
      </c>
      <c r="L193" s="74" t="s">
        <v>56</v>
      </c>
      <c r="M193" s="71">
        <f t="shared" si="19"/>
        <v>29.02</v>
      </c>
      <c r="N193" s="72">
        <v>3.14</v>
      </c>
      <c r="O193" s="74" t="s">
        <v>56</v>
      </c>
      <c r="P193" s="71">
        <f t="shared" si="23"/>
        <v>3.14</v>
      </c>
    </row>
    <row r="194" spans="2:16">
      <c r="B194" s="108">
        <v>11</v>
      </c>
      <c r="C194" s="109" t="s">
        <v>57</v>
      </c>
      <c r="D194" s="70">
        <f t="shared" si="22"/>
        <v>60.773480662983424</v>
      </c>
      <c r="E194" s="110">
        <v>37.01</v>
      </c>
      <c r="F194" s="111">
        <v>1.601E-2</v>
      </c>
      <c r="G194" s="107">
        <f t="shared" si="15"/>
        <v>37.026009999999999</v>
      </c>
      <c r="H194" s="72">
        <v>893.1</v>
      </c>
      <c r="I194" s="74" t="s">
        <v>56</v>
      </c>
      <c r="J194" s="71">
        <f t="shared" si="21"/>
        <v>893.1</v>
      </c>
      <c r="K194" s="72">
        <v>33.14</v>
      </c>
      <c r="L194" s="74" t="s">
        <v>56</v>
      </c>
      <c r="M194" s="71">
        <f t="shared" si="19"/>
        <v>33.14</v>
      </c>
      <c r="N194" s="72">
        <v>3.45</v>
      </c>
      <c r="O194" s="74" t="s">
        <v>56</v>
      </c>
      <c r="P194" s="71">
        <f t="shared" si="23"/>
        <v>3.45</v>
      </c>
    </row>
    <row r="195" spans="2:16">
      <c r="B195" s="108">
        <v>12</v>
      </c>
      <c r="C195" s="109" t="s">
        <v>57</v>
      </c>
      <c r="D195" s="70">
        <f t="shared" si="22"/>
        <v>66.298342541436469</v>
      </c>
      <c r="E195" s="110">
        <v>35.119999999999997</v>
      </c>
      <c r="F195" s="111">
        <v>1.481E-2</v>
      </c>
      <c r="G195" s="107">
        <f t="shared" si="15"/>
        <v>35.134809999999995</v>
      </c>
      <c r="H195" s="72">
        <v>1.01</v>
      </c>
      <c r="I195" s="73" t="s">
        <v>12</v>
      </c>
      <c r="J195" s="75">
        <f t="shared" ref="J195:J228" si="24">H195*1000</f>
        <v>1010</v>
      </c>
      <c r="K195" s="72">
        <v>37.21</v>
      </c>
      <c r="L195" s="74" t="s">
        <v>56</v>
      </c>
      <c r="M195" s="71">
        <f t="shared" si="19"/>
        <v>37.21</v>
      </c>
      <c r="N195" s="72">
        <v>3.77</v>
      </c>
      <c r="O195" s="74" t="s">
        <v>56</v>
      </c>
      <c r="P195" s="71">
        <f t="shared" si="23"/>
        <v>3.77</v>
      </c>
    </row>
    <row r="196" spans="2:16">
      <c r="B196" s="108">
        <v>13</v>
      </c>
      <c r="C196" s="109" t="s">
        <v>57</v>
      </c>
      <c r="D196" s="70">
        <f t="shared" si="22"/>
        <v>71.823204419889507</v>
      </c>
      <c r="E196" s="110">
        <v>33.450000000000003</v>
      </c>
      <c r="F196" s="111">
        <v>1.379E-2</v>
      </c>
      <c r="G196" s="107">
        <f t="shared" si="15"/>
        <v>33.463790000000003</v>
      </c>
      <c r="H196" s="72">
        <v>1.1399999999999999</v>
      </c>
      <c r="I196" s="74" t="s">
        <v>12</v>
      </c>
      <c r="J196" s="75">
        <f t="shared" si="24"/>
        <v>1140</v>
      </c>
      <c r="K196" s="72">
        <v>41.24</v>
      </c>
      <c r="L196" s="74" t="s">
        <v>56</v>
      </c>
      <c r="M196" s="71">
        <f t="shared" si="19"/>
        <v>41.24</v>
      </c>
      <c r="N196" s="72">
        <v>4.12</v>
      </c>
      <c r="O196" s="74" t="s">
        <v>56</v>
      </c>
      <c r="P196" s="71">
        <f t="shared" si="23"/>
        <v>4.12</v>
      </c>
    </row>
    <row r="197" spans="2:16">
      <c r="B197" s="108">
        <v>14</v>
      </c>
      <c r="C197" s="109" t="s">
        <v>57</v>
      </c>
      <c r="D197" s="70">
        <f t="shared" si="22"/>
        <v>77.348066298342545</v>
      </c>
      <c r="E197" s="110">
        <v>31.97</v>
      </c>
      <c r="F197" s="111">
        <v>1.29E-2</v>
      </c>
      <c r="G197" s="107">
        <f t="shared" si="15"/>
        <v>31.982899999999997</v>
      </c>
      <c r="H197" s="72">
        <v>1.27</v>
      </c>
      <c r="I197" s="74" t="s">
        <v>12</v>
      </c>
      <c r="J197" s="75">
        <f t="shared" si="24"/>
        <v>1270</v>
      </c>
      <c r="K197" s="72">
        <v>45.26</v>
      </c>
      <c r="L197" s="74" t="s">
        <v>56</v>
      </c>
      <c r="M197" s="71">
        <f t="shared" si="19"/>
        <v>45.26</v>
      </c>
      <c r="N197" s="72">
        <v>4.47</v>
      </c>
      <c r="O197" s="74" t="s">
        <v>56</v>
      </c>
      <c r="P197" s="71">
        <f t="shared" si="23"/>
        <v>4.47</v>
      </c>
    </row>
    <row r="198" spans="2:16">
      <c r="B198" s="108">
        <v>15</v>
      </c>
      <c r="C198" s="109" t="s">
        <v>57</v>
      </c>
      <c r="D198" s="70">
        <f t="shared" si="22"/>
        <v>82.872928176795583</v>
      </c>
      <c r="E198" s="110">
        <v>30.64</v>
      </c>
      <c r="F198" s="111">
        <v>1.213E-2</v>
      </c>
      <c r="G198" s="107">
        <f t="shared" si="15"/>
        <v>30.65213</v>
      </c>
      <c r="H198" s="72">
        <v>1.41</v>
      </c>
      <c r="I198" s="74" t="s">
        <v>12</v>
      </c>
      <c r="J198" s="75">
        <f t="shared" si="24"/>
        <v>1410</v>
      </c>
      <c r="K198" s="72">
        <v>49.28</v>
      </c>
      <c r="L198" s="74" t="s">
        <v>56</v>
      </c>
      <c r="M198" s="71">
        <f t="shared" si="19"/>
        <v>49.28</v>
      </c>
      <c r="N198" s="72">
        <v>4.84</v>
      </c>
      <c r="O198" s="74" t="s">
        <v>56</v>
      </c>
      <c r="P198" s="71">
        <f t="shared" si="23"/>
        <v>4.84</v>
      </c>
    </row>
    <row r="199" spans="2:16">
      <c r="B199" s="108">
        <v>16</v>
      </c>
      <c r="C199" s="109" t="s">
        <v>57</v>
      </c>
      <c r="D199" s="70">
        <f t="shared" si="22"/>
        <v>88.39779005524862</v>
      </c>
      <c r="E199" s="110">
        <v>29.44</v>
      </c>
      <c r="F199" s="111">
        <v>1.145E-2</v>
      </c>
      <c r="G199" s="107">
        <f t="shared" si="15"/>
        <v>29.451450000000001</v>
      </c>
      <c r="H199" s="72">
        <v>1.55</v>
      </c>
      <c r="I199" s="74" t="s">
        <v>12</v>
      </c>
      <c r="J199" s="75">
        <f t="shared" si="24"/>
        <v>1550</v>
      </c>
      <c r="K199" s="72">
        <v>53.29</v>
      </c>
      <c r="L199" s="74" t="s">
        <v>56</v>
      </c>
      <c r="M199" s="71">
        <f t="shared" si="19"/>
        <v>53.29</v>
      </c>
      <c r="N199" s="72">
        <v>5.23</v>
      </c>
      <c r="O199" s="74" t="s">
        <v>56</v>
      </c>
      <c r="P199" s="71">
        <f t="shared" si="23"/>
        <v>5.23</v>
      </c>
    </row>
    <row r="200" spans="2:16">
      <c r="B200" s="108">
        <v>17</v>
      </c>
      <c r="C200" s="109" t="s">
        <v>57</v>
      </c>
      <c r="D200" s="70">
        <f t="shared" si="22"/>
        <v>93.922651933701658</v>
      </c>
      <c r="E200" s="110">
        <v>28.36</v>
      </c>
      <c r="F200" s="111">
        <v>1.0840000000000001E-2</v>
      </c>
      <c r="G200" s="107">
        <f t="shared" si="15"/>
        <v>28.370840000000001</v>
      </c>
      <c r="H200" s="72">
        <v>1.7</v>
      </c>
      <c r="I200" s="74" t="s">
        <v>12</v>
      </c>
      <c r="J200" s="75">
        <f t="shared" si="24"/>
        <v>1700</v>
      </c>
      <c r="K200" s="72">
        <v>57.32</v>
      </c>
      <c r="L200" s="74" t="s">
        <v>56</v>
      </c>
      <c r="M200" s="71">
        <f t="shared" si="19"/>
        <v>57.32</v>
      </c>
      <c r="N200" s="72">
        <v>5.63</v>
      </c>
      <c r="O200" s="74" t="s">
        <v>56</v>
      </c>
      <c r="P200" s="71">
        <f t="shared" si="23"/>
        <v>5.63</v>
      </c>
    </row>
    <row r="201" spans="2:16">
      <c r="B201" s="108">
        <v>18</v>
      </c>
      <c r="C201" s="109" t="s">
        <v>57</v>
      </c>
      <c r="D201" s="70">
        <f t="shared" si="22"/>
        <v>99.447513812154696</v>
      </c>
      <c r="E201" s="110">
        <v>27.37</v>
      </c>
      <c r="F201" s="111">
        <v>1.03E-2</v>
      </c>
      <c r="G201" s="107">
        <f t="shared" si="15"/>
        <v>27.380300000000002</v>
      </c>
      <c r="H201" s="72">
        <v>1.85</v>
      </c>
      <c r="I201" s="74" t="s">
        <v>12</v>
      </c>
      <c r="J201" s="75">
        <f t="shared" si="24"/>
        <v>1850</v>
      </c>
      <c r="K201" s="72">
        <v>61.35</v>
      </c>
      <c r="L201" s="74" t="s">
        <v>56</v>
      </c>
      <c r="M201" s="71">
        <f t="shared" si="19"/>
        <v>61.35</v>
      </c>
      <c r="N201" s="72">
        <v>6.04</v>
      </c>
      <c r="O201" s="74" t="s">
        <v>56</v>
      </c>
      <c r="P201" s="71">
        <f t="shared" si="23"/>
        <v>6.04</v>
      </c>
    </row>
    <row r="202" spans="2:16">
      <c r="B202" s="108">
        <v>20</v>
      </c>
      <c r="C202" s="109" t="s">
        <v>57</v>
      </c>
      <c r="D202" s="70">
        <f t="shared" si="22"/>
        <v>110.49723756906077</v>
      </c>
      <c r="E202" s="110">
        <v>25.65</v>
      </c>
      <c r="F202" s="111">
        <v>9.3690000000000006E-3</v>
      </c>
      <c r="G202" s="107">
        <f t="shared" si="15"/>
        <v>25.659368999999998</v>
      </c>
      <c r="H202" s="72">
        <v>2.1800000000000002</v>
      </c>
      <c r="I202" s="74" t="s">
        <v>12</v>
      </c>
      <c r="J202" s="75">
        <f t="shared" si="24"/>
        <v>2180</v>
      </c>
      <c r="K202" s="72">
        <v>76.69</v>
      </c>
      <c r="L202" s="74" t="s">
        <v>56</v>
      </c>
      <c r="M202" s="71">
        <f t="shared" si="19"/>
        <v>76.69</v>
      </c>
      <c r="N202" s="72">
        <v>6.89</v>
      </c>
      <c r="O202" s="74" t="s">
        <v>56</v>
      </c>
      <c r="P202" s="71">
        <f t="shared" si="23"/>
        <v>6.89</v>
      </c>
    </row>
    <row r="203" spans="2:16">
      <c r="B203" s="108">
        <v>22.5</v>
      </c>
      <c r="C203" s="109" t="s">
        <v>57</v>
      </c>
      <c r="D203" s="70">
        <f t="shared" si="22"/>
        <v>124.30939226519337</v>
      </c>
      <c r="E203" s="110">
        <v>23.86</v>
      </c>
      <c r="F203" s="111">
        <v>8.4270000000000005E-3</v>
      </c>
      <c r="G203" s="107">
        <f t="shared" si="15"/>
        <v>23.868427000000001</v>
      </c>
      <c r="H203" s="72">
        <v>2.62</v>
      </c>
      <c r="I203" s="74" t="s">
        <v>12</v>
      </c>
      <c r="J203" s="75">
        <f t="shared" si="24"/>
        <v>2620</v>
      </c>
      <c r="K203" s="72">
        <v>98.38</v>
      </c>
      <c r="L203" s="74" t="s">
        <v>56</v>
      </c>
      <c r="M203" s="71">
        <f t="shared" si="19"/>
        <v>98.38</v>
      </c>
      <c r="N203" s="72">
        <v>8.0299999999999994</v>
      </c>
      <c r="O203" s="74" t="s">
        <v>56</v>
      </c>
      <c r="P203" s="71">
        <f t="shared" si="23"/>
        <v>8.0299999999999994</v>
      </c>
    </row>
    <row r="204" spans="2:16">
      <c r="B204" s="108">
        <v>25</v>
      </c>
      <c r="C204" s="109" t="s">
        <v>57</v>
      </c>
      <c r="D204" s="70">
        <f t="shared" si="22"/>
        <v>138.12154696132598</v>
      </c>
      <c r="E204" s="110">
        <v>22.37</v>
      </c>
      <c r="F204" s="111">
        <v>7.6639999999999998E-3</v>
      </c>
      <c r="G204" s="107">
        <f t="shared" si="15"/>
        <v>22.377663999999999</v>
      </c>
      <c r="H204" s="72">
        <v>3.08</v>
      </c>
      <c r="I204" s="74" t="s">
        <v>12</v>
      </c>
      <c r="J204" s="75">
        <f t="shared" si="24"/>
        <v>3080</v>
      </c>
      <c r="K204" s="72">
        <v>118.45</v>
      </c>
      <c r="L204" s="74" t="s">
        <v>56</v>
      </c>
      <c r="M204" s="71">
        <f t="shared" si="19"/>
        <v>118.45</v>
      </c>
      <c r="N204" s="72">
        <v>9.24</v>
      </c>
      <c r="O204" s="74" t="s">
        <v>56</v>
      </c>
      <c r="P204" s="71">
        <f t="shared" si="23"/>
        <v>9.24</v>
      </c>
    </row>
    <row r="205" spans="2:16">
      <c r="B205" s="108">
        <v>27.5</v>
      </c>
      <c r="C205" s="109" t="s">
        <v>57</v>
      </c>
      <c r="D205" s="70">
        <f t="shared" si="22"/>
        <v>151.93370165745856</v>
      </c>
      <c r="E205" s="110">
        <v>21.12</v>
      </c>
      <c r="F205" s="111">
        <v>7.0330000000000002E-3</v>
      </c>
      <c r="G205" s="107">
        <f t="shared" si="15"/>
        <v>21.127033000000001</v>
      </c>
      <c r="H205" s="72">
        <v>3.58</v>
      </c>
      <c r="I205" s="74" t="s">
        <v>12</v>
      </c>
      <c r="J205" s="75">
        <f t="shared" si="24"/>
        <v>3580</v>
      </c>
      <c r="K205" s="72">
        <v>137.65</v>
      </c>
      <c r="L205" s="74" t="s">
        <v>56</v>
      </c>
      <c r="M205" s="71">
        <f t="shared" si="19"/>
        <v>137.65</v>
      </c>
      <c r="N205" s="72">
        <v>10.5</v>
      </c>
      <c r="O205" s="74" t="s">
        <v>56</v>
      </c>
      <c r="P205" s="71">
        <f t="shared" si="23"/>
        <v>10.5</v>
      </c>
    </row>
    <row r="206" spans="2:16">
      <c r="B206" s="108">
        <v>30</v>
      </c>
      <c r="C206" s="109" t="s">
        <v>57</v>
      </c>
      <c r="D206" s="70">
        <f t="shared" si="22"/>
        <v>165.74585635359117</v>
      </c>
      <c r="E206" s="110">
        <v>20.05</v>
      </c>
      <c r="F206" s="111">
        <v>6.502E-3</v>
      </c>
      <c r="G206" s="107">
        <f t="shared" si="15"/>
        <v>20.056502000000002</v>
      </c>
      <c r="H206" s="72">
        <v>4.0999999999999996</v>
      </c>
      <c r="I206" s="74" t="s">
        <v>12</v>
      </c>
      <c r="J206" s="75">
        <f t="shared" si="24"/>
        <v>4100</v>
      </c>
      <c r="K206" s="72">
        <v>156.31</v>
      </c>
      <c r="L206" s="74" t="s">
        <v>56</v>
      </c>
      <c r="M206" s="71">
        <f t="shared" si="19"/>
        <v>156.31</v>
      </c>
      <c r="N206" s="72">
        <v>11.83</v>
      </c>
      <c r="O206" s="74" t="s">
        <v>56</v>
      </c>
      <c r="P206" s="71">
        <f t="shared" si="23"/>
        <v>11.83</v>
      </c>
    </row>
    <row r="207" spans="2:16">
      <c r="B207" s="108">
        <v>32.5</v>
      </c>
      <c r="C207" s="109" t="s">
        <v>57</v>
      </c>
      <c r="D207" s="70">
        <f t="shared" si="22"/>
        <v>179.55801104972375</v>
      </c>
      <c r="E207" s="110">
        <v>19.13</v>
      </c>
      <c r="F207" s="111">
        <v>6.0480000000000004E-3</v>
      </c>
      <c r="G207" s="107">
        <f t="shared" si="15"/>
        <v>19.136047999999999</v>
      </c>
      <c r="H207" s="72">
        <v>4.6500000000000004</v>
      </c>
      <c r="I207" s="74" t="s">
        <v>12</v>
      </c>
      <c r="J207" s="75">
        <f t="shared" si="24"/>
        <v>4650</v>
      </c>
      <c r="K207" s="72">
        <v>174.61</v>
      </c>
      <c r="L207" s="74" t="s">
        <v>56</v>
      </c>
      <c r="M207" s="71">
        <f t="shared" si="19"/>
        <v>174.61</v>
      </c>
      <c r="N207" s="72">
        <v>13.2</v>
      </c>
      <c r="O207" s="74" t="s">
        <v>56</v>
      </c>
      <c r="P207" s="71">
        <f t="shared" si="23"/>
        <v>13.2</v>
      </c>
    </row>
    <row r="208" spans="2:16">
      <c r="B208" s="108">
        <v>35</v>
      </c>
      <c r="C208" s="109" t="s">
        <v>57</v>
      </c>
      <c r="D208" s="70">
        <f t="shared" si="22"/>
        <v>193.37016574585635</v>
      </c>
      <c r="E208" s="110">
        <v>18.32</v>
      </c>
      <c r="F208" s="111">
        <v>5.6559999999999996E-3</v>
      </c>
      <c r="G208" s="107">
        <f t="shared" si="15"/>
        <v>18.325655999999999</v>
      </c>
      <c r="H208" s="72">
        <v>5.23</v>
      </c>
      <c r="I208" s="74" t="s">
        <v>12</v>
      </c>
      <c r="J208" s="75">
        <f t="shared" si="24"/>
        <v>5230</v>
      </c>
      <c r="K208" s="72">
        <v>192.65</v>
      </c>
      <c r="L208" s="74" t="s">
        <v>56</v>
      </c>
      <c r="M208" s="71">
        <f t="shared" si="19"/>
        <v>192.65</v>
      </c>
      <c r="N208" s="72">
        <v>14.63</v>
      </c>
      <c r="O208" s="74" t="s">
        <v>56</v>
      </c>
      <c r="P208" s="71">
        <f t="shared" si="23"/>
        <v>14.63</v>
      </c>
    </row>
    <row r="209" spans="2:16">
      <c r="B209" s="108">
        <v>37.5</v>
      </c>
      <c r="C209" s="109" t="s">
        <v>57</v>
      </c>
      <c r="D209" s="70">
        <f t="shared" si="22"/>
        <v>207.18232044198896</v>
      </c>
      <c r="E209" s="110">
        <v>17.62</v>
      </c>
      <c r="F209" s="111">
        <v>5.3140000000000001E-3</v>
      </c>
      <c r="G209" s="107">
        <f t="shared" si="15"/>
        <v>17.625313999999999</v>
      </c>
      <c r="H209" s="72">
        <v>5.83</v>
      </c>
      <c r="I209" s="74" t="s">
        <v>12</v>
      </c>
      <c r="J209" s="75">
        <f t="shared" si="24"/>
        <v>5830</v>
      </c>
      <c r="K209" s="72">
        <v>210.49</v>
      </c>
      <c r="L209" s="74" t="s">
        <v>56</v>
      </c>
      <c r="M209" s="71">
        <f t="shared" si="19"/>
        <v>210.49</v>
      </c>
      <c r="N209" s="72">
        <v>16.100000000000001</v>
      </c>
      <c r="O209" s="74" t="s">
        <v>56</v>
      </c>
      <c r="P209" s="71">
        <f t="shared" si="23"/>
        <v>16.100000000000001</v>
      </c>
    </row>
    <row r="210" spans="2:16">
      <c r="B210" s="108">
        <v>40</v>
      </c>
      <c r="C210" s="109" t="s">
        <v>57</v>
      </c>
      <c r="D210" s="70">
        <f t="shared" si="22"/>
        <v>220.99447513812154</v>
      </c>
      <c r="E210" s="110">
        <v>16.989999999999998</v>
      </c>
      <c r="F210" s="111">
        <v>5.012E-3</v>
      </c>
      <c r="G210" s="107">
        <f t="shared" si="15"/>
        <v>16.995011999999999</v>
      </c>
      <c r="H210" s="72">
        <v>6.45</v>
      </c>
      <c r="I210" s="74" t="s">
        <v>12</v>
      </c>
      <c r="J210" s="75">
        <f t="shared" si="24"/>
        <v>6450</v>
      </c>
      <c r="K210" s="72">
        <v>228.18</v>
      </c>
      <c r="L210" s="74" t="s">
        <v>56</v>
      </c>
      <c r="M210" s="71">
        <f t="shared" si="19"/>
        <v>228.18</v>
      </c>
      <c r="N210" s="72">
        <v>17.61</v>
      </c>
      <c r="O210" s="74" t="s">
        <v>56</v>
      </c>
      <c r="P210" s="71">
        <f t="shared" si="23"/>
        <v>17.61</v>
      </c>
    </row>
    <row r="211" spans="2:16">
      <c r="B211" s="108">
        <v>45</v>
      </c>
      <c r="C211" s="109" t="s">
        <v>57</v>
      </c>
      <c r="D211" s="70">
        <f t="shared" si="22"/>
        <v>248.61878453038673</v>
      </c>
      <c r="E211" s="110">
        <v>15.93</v>
      </c>
      <c r="F211" s="111">
        <v>4.5050000000000003E-3</v>
      </c>
      <c r="G211" s="107">
        <f t="shared" si="15"/>
        <v>15.934505</v>
      </c>
      <c r="H211" s="72">
        <v>7.76</v>
      </c>
      <c r="I211" s="74" t="s">
        <v>12</v>
      </c>
      <c r="J211" s="75">
        <f t="shared" si="24"/>
        <v>7760</v>
      </c>
      <c r="K211" s="72">
        <v>293.95</v>
      </c>
      <c r="L211" s="74" t="s">
        <v>56</v>
      </c>
      <c r="M211" s="71">
        <f t="shared" si="19"/>
        <v>293.95</v>
      </c>
      <c r="N211" s="72">
        <v>20.75</v>
      </c>
      <c r="O211" s="74" t="s">
        <v>56</v>
      </c>
      <c r="P211" s="71">
        <f t="shared" si="23"/>
        <v>20.75</v>
      </c>
    </row>
    <row r="212" spans="2:16">
      <c r="B212" s="108">
        <v>50</v>
      </c>
      <c r="C212" s="109" t="s">
        <v>57</v>
      </c>
      <c r="D212" s="70">
        <f t="shared" si="22"/>
        <v>276.24309392265195</v>
      </c>
      <c r="E212" s="110">
        <v>15.05</v>
      </c>
      <c r="F212" s="111">
        <v>4.0940000000000004E-3</v>
      </c>
      <c r="G212" s="107">
        <f t="shared" si="15"/>
        <v>15.054094000000001</v>
      </c>
      <c r="H212" s="72">
        <v>9.15</v>
      </c>
      <c r="I212" s="74" t="s">
        <v>12</v>
      </c>
      <c r="J212" s="75">
        <f t="shared" si="24"/>
        <v>9150</v>
      </c>
      <c r="K212" s="72">
        <v>353.79</v>
      </c>
      <c r="L212" s="74" t="s">
        <v>56</v>
      </c>
      <c r="M212" s="71">
        <f t="shared" si="19"/>
        <v>353.79</v>
      </c>
      <c r="N212" s="72">
        <v>24.04</v>
      </c>
      <c r="O212" s="74" t="s">
        <v>56</v>
      </c>
      <c r="P212" s="71">
        <f t="shared" si="23"/>
        <v>24.04</v>
      </c>
    </row>
    <row r="213" spans="2:16">
      <c r="B213" s="108">
        <v>55</v>
      </c>
      <c r="C213" s="109" t="s">
        <v>57</v>
      </c>
      <c r="D213" s="70">
        <f t="shared" si="22"/>
        <v>303.86740331491711</v>
      </c>
      <c r="E213" s="110">
        <v>14.32</v>
      </c>
      <c r="F213" s="111">
        <v>3.7550000000000001E-3</v>
      </c>
      <c r="G213" s="107">
        <f t="shared" ref="G213:G228" si="25">E213+F213</f>
        <v>14.323755</v>
      </c>
      <c r="H213" s="72">
        <v>10.62</v>
      </c>
      <c r="I213" s="74" t="s">
        <v>12</v>
      </c>
      <c r="J213" s="75">
        <f t="shared" si="24"/>
        <v>10620</v>
      </c>
      <c r="K213" s="72">
        <v>410.21</v>
      </c>
      <c r="L213" s="74" t="s">
        <v>56</v>
      </c>
      <c r="M213" s="71">
        <f t="shared" si="19"/>
        <v>410.21</v>
      </c>
      <c r="N213" s="72">
        <v>27.44</v>
      </c>
      <c r="O213" s="74" t="s">
        <v>56</v>
      </c>
      <c r="P213" s="71">
        <f t="shared" si="23"/>
        <v>27.44</v>
      </c>
    </row>
    <row r="214" spans="2:16">
      <c r="B214" s="108">
        <v>60</v>
      </c>
      <c r="C214" s="109" t="s">
        <v>57</v>
      </c>
      <c r="D214" s="70">
        <f t="shared" si="22"/>
        <v>331.49171270718233</v>
      </c>
      <c r="E214" s="110">
        <v>13.71</v>
      </c>
      <c r="F214" s="111">
        <v>3.4689999999999999E-3</v>
      </c>
      <c r="G214" s="107">
        <f t="shared" si="25"/>
        <v>13.713469000000002</v>
      </c>
      <c r="H214" s="72">
        <v>12.15</v>
      </c>
      <c r="I214" s="74" t="s">
        <v>12</v>
      </c>
      <c r="J214" s="75">
        <f t="shared" si="24"/>
        <v>12150</v>
      </c>
      <c r="K214" s="72">
        <v>464.29</v>
      </c>
      <c r="L214" s="74" t="s">
        <v>56</v>
      </c>
      <c r="M214" s="71">
        <f t="shared" si="19"/>
        <v>464.29</v>
      </c>
      <c r="N214" s="72">
        <v>30.96</v>
      </c>
      <c r="O214" s="74" t="s">
        <v>56</v>
      </c>
      <c r="P214" s="71">
        <f t="shared" si="23"/>
        <v>30.96</v>
      </c>
    </row>
    <row r="215" spans="2:16">
      <c r="B215" s="108">
        <v>65</v>
      </c>
      <c r="C215" s="109" t="s">
        <v>57</v>
      </c>
      <c r="D215" s="70">
        <f t="shared" si="22"/>
        <v>359.11602209944749</v>
      </c>
      <c r="E215" s="110">
        <v>13.19</v>
      </c>
      <c r="F215" s="111">
        <v>3.225E-3</v>
      </c>
      <c r="G215" s="107">
        <f t="shared" si="25"/>
        <v>13.193225</v>
      </c>
      <c r="H215" s="72">
        <v>13.76</v>
      </c>
      <c r="I215" s="74" t="s">
        <v>12</v>
      </c>
      <c r="J215" s="75">
        <f t="shared" si="24"/>
        <v>13760</v>
      </c>
      <c r="K215" s="72">
        <v>516.62</v>
      </c>
      <c r="L215" s="74" t="s">
        <v>56</v>
      </c>
      <c r="M215" s="71">
        <f t="shared" si="19"/>
        <v>516.62</v>
      </c>
      <c r="N215" s="72">
        <v>34.56</v>
      </c>
      <c r="O215" s="74" t="s">
        <v>56</v>
      </c>
      <c r="P215" s="71">
        <f t="shared" si="23"/>
        <v>34.56</v>
      </c>
    </row>
    <row r="216" spans="2:16">
      <c r="B216" s="108">
        <v>70</v>
      </c>
      <c r="C216" s="109" t="s">
        <v>57</v>
      </c>
      <c r="D216" s="70">
        <f t="shared" si="22"/>
        <v>386.74033149171271</v>
      </c>
      <c r="E216" s="110">
        <v>12.75</v>
      </c>
      <c r="F216" s="111">
        <v>3.0149999999999999E-3</v>
      </c>
      <c r="G216" s="107">
        <f t="shared" si="25"/>
        <v>12.753015</v>
      </c>
      <c r="H216" s="72">
        <v>15.42</v>
      </c>
      <c r="I216" s="74" t="s">
        <v>12</v>
      </c>
      <c r="J216" s="75">
        <f t="shared" si="24"/>
        <v>15420</v>
      </c>
      <c r="K216" s="72">
        <v>567.54999999999995</v>
      </c>
      <c r="L216" s="74" t="s">
        <v>56</v>
      </c>
      <c r="M216" s="71">
        <f t="shared" si="19"/>
        <v>567.54999999999995</v>
      </c>
      <c r="N216" s="72">
        <v>38.25</v>
      </c>
      <c r="O216" s="74" t="s">
        <v>56</v>
      </c>
      <c r="P216" s="71">
        <f t="shared" si="23"/>
        <v>38.25</v>
      </c>
    </row>
    <row r="217" spans="2:16">
      <c r="B217" s="108">
        <v>80</v>
      </c>
      <c r="C217" s="109" t="s">
        <v>57</v>
      </c>
      <c r="D217" s="70">
        <f t="shared" si="22"/>
        <v>441.98895027624309</v>
      </c>
      <c r="E217" s="110">
        <v>12.02</v>
      </c>
      <c r="F217" s="111">
        <v>2.6700000000000001E-3</v>
      </c>
      <c r="G217" s="107">
        <f t="shared" si="25"/>
        <v>12.02267</v>
      </c>
      <c r="H217" s="72">
        <v>18.899999999999999</v>
      </c>
      <c r="I217" s="74" t="s">
        <v>12</v>
      </c>
      <c r="J217" s="75">
        <f t="shared" si="24"/>
        <v>18900</v>
      </c>
      <c r="K217" s="72">
        <v>751.35</v>
      </c>
      <c r="L217" s="74" t="s">
        <v>56</v>
      </c>
      <c r="M217" s="71">
        <f t="shared" si="19"/>
        <v>751.35</v>
      </c>
      <c r="N217" s="72">
        <v>45.82</v>
      </c>
      <c r="O217" s="74" t="s">
        <v>56</v>
      </c>
      <c r="P217" s="71">
        <f t="shared" si="23"/>
        <v>45.82</v>
      </c>
    </row>
    <row r="218" spans="2:16">
      <c r="B218" s="108">
        <v>90</v>
      </c>
      <c r="C218" s="109" t="s">
        <v>57</v>
      </c>
      <c r="D218" s="70">
        <f t="shared" si="22"/>
        <v>497.23756906077347</v>
      </c>
      <c r="E218" s="110">
        <v>11.46</v>
      </c>
      <c r="F218" s="111">
        <v>2.398E-3</v>
      </c>
      <c r="G218" s="107">
        <f t="shared" si="25"/>
        <v>11.462398</v>
      </c>
      <c r="H218" s="72">
        <v>22.57</v>
      </c>
      <c r="I218" s="74" t="s">
        <v>12</v>
      </c>
      <c r="J218" s="75">
        <f t="shared" si="24"/>
        <v>22570</v>
      </c>
      <c r="K218" s="72">
        <v>913.3</v>
      </c>
      <c r="L218" s="74" t="s">
        <v>56</v>
      </c>
      <c r="M218" s="71">
        <f t="shared" si="19"/>
        <v>913.3</v>
      </c>
      <c r="N218" s="72">
        <v>53.61</v>
      </c>
      <c r="O218" s="74" t="s">
        <v>56</v>
      </c>
      <c r="P218" s="71">
        <f t="shared" si="23"/>
        <v>53.61</v>
      </c>
    </row>
    <row r="219" spans="2:16">
      <c r="B219" s="108">
        <v>100</v>
      </c>
      <c r="C219" s="109" t="s">
        <v>57</v>
      </c>
      <c r="D219" s="70">
        <f t="shared" si="22"/>
        <v>552.4861878453039</v>
      </c>
      <c r="E219" s="110">
        <v>11.02</v>
      </c>
      <c r="F219" s="111">
        <v>2.1779999999999998E-3</v>
      </c>
      <c r="G219" s="107">
        <f t="shared" si="25"/>
        <v>11.022178</v>
      </c>
      <c r="H219" s="72">
        <v>26.4</v>
      </c>
      <c r="I219" s="74" t="s">
        <v>12</v>
      </c>
      <c r="J219" s="75">
        <f t="shared" si="24"/>
        <v>26400</v>
      </c>
      <c r="K219" s="72">
        <v>1.06</v>
      </c>
      <c r="L219" s="73" t="s">
        <v>12</v>
      </c>
      <c r="M219" s="75">
        <f t="shared" ref="M219:M228" si="26">K219*1000</f>
        <v>1060</v>
      </c>
      <c r="N219" s="72">
        <v>61.54</v>
      </c>
      <c r="O219" s="74" t="s">
        <v>56</v>
      </c>
      <c r="P219" s="71">
        <f t="shared" si="23"/>
        <v>61.54</v>
      </c>
    </row>
    <row r="220" spans="2:16">
      <c r="B220" s="108">
        <v>110</v>
      </c>
      <c r="C220" s="109" t="s">
        <v>57</v>
      </c>
      <c r="D220" s="70">
        <f t="shared" si="22"/>
        <v>607.73480662983422</v>
      </c>
      <c r="E220" s="110">
        <v>10.66</v>
      </c>
      <c r="F220" s="111">
        <v>1.9959999999999999E-3</v>
      </c>
      <c r="G220" s="107">
        <f t="shared" si="25"/>
        <v>10.661996</v>
      </c>
      <c r="H220" s="72">
        <v>30.38</v>
      </c>
      <c r="I220" s="74" t="s">
        <v>12</v>
      </c>
      <c r="J220" s="75">
        <f t="shared" si="24"/>
        <v>30380</v>
      </c>
      <c r="K220" s="72">
        <v>1.2</v>
      </c>
      <c r="L220" s="74" t="s">
        <v>12</v>
      </c>
      <c r="M220" s="75">
        <f t="shared" si="26"/>
        <v>1200</v>
      </c>
      <c r="N220" s="72">
        <v>69.569999999999993</v>
      </c>
      <c r="O220" s="74" t="s">
        <v>56</v>
      </c>
      <c r="P220" s="71">
        <f t="shared" si="23"/>
        <v>69.569999999999993</v>
      </c>
    </row>
    <row r="221" spans="2:16">
      <c r="B221" s="108">
        <v>120</v>
      </c>
      <c r="C221" s="109" t="s">
        <v>57</v>
      </c>
      <c r="D221" s="70">
        <f t="shared" si="22"/>
        <v>662.98342541436466</v>
      </c>
      <c r="E221" s="110">
        <v>10.36</v>
      </c>
      <c r="F221" s="111">
        <v>1.8439999999999999E-3</v>
      </c>
      <c r="G221" s="107">
        <f t="shared" si="25"/>
        <v>10.361844</v>
      </c>
      <c r="H221" s="72">
        <v>34.479999999999997</v>
      </c>
      <c r="I221" s="74" t="s">
        <v>12</v>
      </c>
      <c r="J221" s="75">
        <f t="shared" si="24"/>
        <v>34480</v>
      </c>
      <c r="K221" s="72">
        <v>1.33</v>
      </c>
      <c r="L221" s="74" t="s">
        <v>12</v>
      </c>
      <c r="M221" s="75">
        <f t="shared" si="26"/>
        <v>1330</v>
      </c>
      <c r="N221" s="72">
        <v>77.66</v>
      </c>
      <c r="O221" s="74" t="s">
        <v>56</v>
      </c>
      <c r="P221" s="71">
        <f t="shared" si="23"/>
        <v>77.66</v>
      </c>
    </row>
    <row r="222" spans="2:16">
      <c r="B222" s="108">
        <v>130</v>
      </c>
      <c r="C222" s="109" t="s">
        <v>57</v>
      </c>
      <c r="D222" s="70">
        <f t="shared" si="22"/>
        <v>718.23204419889498</v>
      </c>
      <c r="E222" s="110">
        <v>10.119999999999999</v>
      </c>
      <c r="F222" s="111">
        <v>1.7129999999999999E-3</v>
      </c>
      <c r="G222" s="107">
        <f t="shared" si="25"/>
        <v>10.121713</v>
      </c>
      <c r="H222" s="72">
        <v>38.68</v>
      </c>
      <c r="I222" s="74" t="s">
        <v>12</v>
      </c>
      <c r="J222" s="75">
        <f t="shared" si="24"/>
        <v>38680</v>
      </c>
      <c r="K222" s="72">
        <v>1.46</v>
      </c>
      <c r="L222" s="74" t="s">
        <v>12</v>
      </c>
      <c r="M222" s="75">
        <f t="shared" si="26"/>
        <v>1460</v>
      </c>
      <c r="N222" s="72">
        <v>85.79</v>
      </c>
      <c r="O222" s="74" t="s">
        <v>56</v>
      </c>
      <c r="P222" s="71">
        <f t="shared" si="23"/>
        <v>85.79</v>
      </c>
    </row>
    <row r="223" spans="2:16">
      <c r="B223" s="108">
        <v>140</v>
      </c>
      <c r="C223" s="109" t="s">
        <v>57</v>
      </c>
      <c r="D223" s="70">
        <f t="shared" si="22"/>
        <v>773.48066298342542</v>
      </c>
      <c r="E223" s="110">
        <v>9.9130000000000003</v>
      </c>
      <c r="F223" s="111">
        <v>1.601E-3</v>
      </c>
      <c r="G223" s="107">
        <f t="shared" si="25"/>
        <v>9.9146010000000011</v>
      </c>
      <c r="H223" s="72">
        <v>42.99</v>
      </c>
      <c r="I223" s="74" t="s">
        <v>12</v>
      </c>
      <c r="J223" s="75">
        <f t="shared" si="24"/>
        <v>42990</v>
      </c>
      <c r="K223" s="72">
        <v>1.58</v>
      </c>
      <c r="L223" s="74" t="s">
        <v>12</v>
      </c>
      <c r="M223" s="75">
        <f t="shared" si="26"/>
        <v>1580</v>
      </c>
      <c r="N223" s="72">
        <v>93.93</v>
      </c>
      <c r="O223" s="74" t="s">
        <v>56</v>
      </c>
      <c r="P223" s="71">
        <f t="shared" si="23"/>
        <v>93.93</v>
      </c>
    </row>
    <row r="224" spans="2:16">
      <c r="B224" s="108">
        <v>150</v>
      </c>
      <c r="C224" s="109" t="s">
        <v>57</v>
      </c>
      <c r="D224" s="70">
        <f t="shared" si="22"/>
        <v>828.72928176795585</v>
      </c>
      <c r="E224" s="110">
        <v>9.7390000000000008</v>
      </c>
      <c r="F224" s="111">
        <v>1.503E-3</v>
      </c>
      <c r="G224" s="107">
        <f t="shared" si="25"/>
        <v>9.7405030000000004</v>
      </c>
      <c r="H224" s="72">
        <v>47.37</v>
      </c>
      <c r="I224" s="74" t="s">
        <v>12</v>
      </c>
      <c r="J224" s="75">
        <f t="shared" si="24"/>
        <v>47370</v>
      </c>
      <c r="K224" s="72">
        <v>1.7</v>
      </c>
      <c r="L224" s="74" t="s">
        <v>12</v>
      </c>
      <c r="M224" s="75">
        <f t="shared" si="26"/>
        <v>1700</v>
      </c>
      <c r="N224" s="72">
        <v>102.06</v>
      </c>
      <c r="O224" s="74" t="s">
        <v>56</v>
      </c>
      <c r="P224" s="71">
        <f t="shared" si="23"/>
        <v>102.06</v>
      </c>
    </row>
    <row r="225" spans="1:16">
      <c r="B225" s="108">
        <v>160</v>
      </c>
      <c r="C225" s="109" t="s">
        <v>57</v>
      </c>
      <c r="D225" s="70">
        <f t="shared" si="22"/>
        <v>883.97790055248618</v>
      </c>
      <c r="E225" s="110">
        <v>9.5920000000000005</v>
      </c>
      <c r="F225" s="111">
        <v>1.4170000000000001E-3</v>
      </c>
      <c r="G225" s="107">
        <f t="shared" si="25"/>
        <v>9.5934170000000005</v>
      </c>
      <c r="H225" s="72">
        <v>51.83</v>
      </c>
      <c r="I225" s="74" t="s">
        <v>12</v>
      </c>
      <c r="J225" s="75">
        <f t="shared" si="24"/>
        <v>51830</v>
      </c>
      <c r="K225" s="72">
        <v>1.81</v>
      </c>
      <c r="L225" s="74" t="s">
        <v>12</v>
      </c>
      <c r="M225" s="75">
        <f t="shared" si="26"/>
        <v>1810</v>
      </c>
      <c r="N225" s="72">
        <v>110.16</v>
      </c>
      <c r="O225" s="74" t="s">
        <v>56</v>
      </c>
      <c r="P225" s="71">
        <f t="shared" si="23"/>
        <v>110.16</v>
      </c>
    </row>
    <row r="226" spans="1:16">
      <c r="B226" s="108">
        <v>170</v>
      </c>
      <c r="C226" s="109" t="s">
        <v>57</v>
      </c>
      <c r="D226" s="70">
        <f t="shared" si="22"/>
        <v>939.22651933701661</v>
      </c>
      <c r="E226" s="110">
        <v>9.4659999999999993</v>
      </c>
      <c r="F226" s="111">
        <v>1.34E-3</v>
      </c>
      <c r="G226" s="107">
        <f t="shared" si="25"/>
        <v>9.4673400000000001</v>
      </c>
      <c r="H226" s="72">
        <v>56.35</v>
      </c>
      <c r="I226" s="74" t="s">
        <v>12</v>
      </c>
      <c r="J226" s="75">
        <f t="shared" si="24"/>
        <v>56350</v>
      </c>
      <c r="K226" s="72">
        <v>1.92</v>
      </c>
      <c r="L226" s="74" t="s">
        <v>12</v>
      </c>
      <c r="M226" s="75">
        <f t="shared" si="26"/>
        <v>1920</v>
      </c>
      <c r="N226" s="72">
        <v>118.22</v>
      </c>
      <c r="O226" s="74" t="s">
        <v>56</v>
      </c>
      <c r="P226" s="71">
        <f t="shared" si="23"/>
        <v>118.22</v>
      </c>
    </row>
    <row r="227" spans="1:16">
      <c r="B227" s="108">
        <v>180</v>
      </c>
      <c r="C227" s="109" t="s">
        <v>57</v>
      </c>
      <c r="D227" s="70">
        <f t="shared" si="22"/>
        <v>994.47513812154693</v>
      </c>
      <c r="E227" s="110">
        <v>9.3569999999999993</v>
      </c>
      <c r="F227" s="111">
        <v>1.271E-3</v>
      </c>
      <c r="G227" s="107">
        <f t="shared" si="25"/>
        <v>9.3582709999999985</v>
      </c>
      <c r="H227" s="72">
        <v>60.93</v>
      </c>
      <c r="I227" s="74" t="s">
        <v>12</v>
      </c>
      <c r="J227" s="75">
        <f t="shared" si="24"/>
        <v>60930</v>
      </c>
      <c r="K227" s="72">
        <v>2.0299999999999998</v>
      </c>
      <c r="L227" s="74" t="s">
        <v>12</v>
      </c>
      <c r="M227" s="75">
        <f t="shared" si="26"/>
        <v>2029.9999999999998</v>
      </c>
      <c r="N227" s="72">
        <v>126.23</v>
      </c>
      <c r="O227" s="74" t="s">
        <v>56</v>
      </c>
      <c r="P227" s="71">
        <f t="shared" si="23"/>
        <v>126.23</v>
      </c>
    </row>
    <row r="228" spans="1:16">
      <c r="A228" s="4">
        <v>228</v>
      </c>
      <c r="B228" s="108">
        <v>181</v>
      </c>
      <c r="C228" s="109" t="s">
        <v>57</v>
      </c>
      <c r="D228" s="70">
        <f t="shared" si="22"/>
        <v>1000</v>
      </c>
      <c r="E228" s="110">
        <v>9.3480000000000008</v>
      </c>
      <c r="F228" s="111">
        <v>1.2650000000000001E-3</v>
      </c>
      <c r="G228" s="107">
        <f t="shared" si="25"/>
        <v>9.3492650000000008</v>
      </c>
      <c r="H228" s="72">
        <v>61.39</v>
      </c>
      <c r="I228" s="74" t="s">
        <v>12</v>
      </c>
      <c r="J228" s="75">
        <f t="shared" si="24"/>
        <v>61390</v>
      </c>
      <c r="K228" s="72">
        <v>2.0299999999999998</v>
      </c>
      <c r="L228" s="74" t="s">
        <v>12</v>
      </c>
      <c r="M228" s="75">
        <f t="shared" si="26"/>
        <v>2029.9999999999998</v>
      </c>
      <c r="N228" s="72">
        <v>127.03</v>
      </c>
      <c r="O228" s="74" t="s">
        <v>56</v>
      </c>
      <c r="P228" s="71">
        <f t="shared" si="23"/>
        <v>127.03</v>
      </c>
    </row>
  </sheetData>
  <mergeCells count="1">
    <mergeCell ref="E18:G18"/>
  </mergeCells>
  <phoneticPr fontId="23"/>
  <pageMargins left="0.23622047244094491" right="0.23622047244094491" top="0.74803149606299213" bottom="0" header="0.31496062992125984" footer="0"/>
  <pageSetup paperSize="9" scale="70" fitToHeight="0" orientation="landscape" horizontalDpi="300" verticalDpi="300" r:id="rId1"/>
  <headerFooter>
    <oddHeader>&amp;L&amp;F &amp;A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Y228"/>
  <sheetViews>
    <sheetView zoomScale="70" zoomScaleNormal="70" workbookViewId="0">
      <selection activeCell="F3" sqref="F3"/>
    </sheetView>
  </sheetViews>
  <sheetFormatPr defaultRowHeight="12"/>
  <cols>
    <col min="1" max="1" width="4.375" style="1" customWidth="1"/>
    <col min="2" max="2" width="9.875" style="1" customWidth="1"/>
    <col min="3" max="3" width="8.625" style="1" customWidth="1"/>
    <col min="4" max="4" width="7.75" style="1" customWidth="1"/>
    <col min="5" max="6" width="8.875" style="1" bestFit="1" customWidth="1"/>
    <col min="7" max="7" width="8.875" style="1" customWidth="1"/>
    <col min="8" max="8" width="6.125" style="1" customWidth="1"/>
    <col min="9" max="9" width="5.125" style="1" customWidth="1"/>
    <col min="10" max="10" width="7.875" style="1" customWidth="1"/>
    <col min="11" max="11" width="9.875" style="1" customWidth="1"/>
    <col min="12" max="12" width="3.75" style="1" customWidth="1"/>
    <col min="13" max="13" width="7.5" style="1" customWidth="1"/>
    <col min="14" max="14" width="6.375" style="1" customWidth="1"/>
    <col min="15" max="15" width="3.875" style="1" customWidth="1"/>
    <col min="16" max="16" width="6.75" style="1" customWidth="1"/>
    <col min="17" max="17" width="3.125" style="1" customWidth="1"/>
    <col min="18" max="18" width="8" style="5" customWidth="1"/>
    <col min="19" max="19" width="9.625" style="55" customWidth="1"/>
    <col min="20" max="20" width="9" style="1"/>
    <col min="21" max="21" width="9.75" style="1" customWidth="1"/>
    <col min="22" max="22" width="8.875" style="1" bestFit="1" customWidth="1"/>
    <col min="23" max="23" width="7.25" style="1" customWidth="1"/>
    <col min="24" max="24" width="9.125" style="1" customWidth="1"/>
    <col min="25" max="25" width="5.5" style="1" customWidth="1"/>
    <col min="26" max="16384" width="9" style="1"/>
  </cols>
  <sheetData>
    <row r="1" spans="1:25">
      <c r="A1" s="1">
        <v>1</v>
      </c>
      <c r="B1" s="2">
        <v>2</v>
      </c>
      <c r="C1" s="3">
        <v>3</v>
      </c>
      <c r="D1" s="3">
        <v>4</v>
      </c>
      <c r="E1" s="3">
        <v>5</v>
      </c>
      <c r="F1" s="3">
        <v>6</v>
      </c>
      <c r="G1" s="3">
        <v>7</v>
      </c>
      <c r="H1" s="2">
        <v>8</v>
      </c>
      <c r="I1" s="2">
        <v>9</v>
      </c>
      <c r="J1" s="3">
        <v>10</v>
      </c>
      <c r="K1" s="4">
        <v>11</v>
      </c>
      <c r="L1" s="1">
        <v>12</v>
      </c>
      <c r="M1" s="4">
        <v>13</v>
      </c>
      <c r="N1" s="1">
        <v>14</v>
      </c>
      <c r="O1" s="1">
        <v>15</v>
      </c>
      <c r="P1" s="4">
        <v>16</v>
      </c>
      <c r="R1" s="46"/>
      <c r="S1" s="120"/>
      <c r="T1" s="25"/>
      <c r="U1" s="25"/>
      <c r="V1" s="25"/>
      <c r="W1" s="25"/>
      <c r="X1" s="25"/>
      <c r="Y1" s="25"/>
    </row>
    <row r="2" spans="1:25" ht="18.75">
      <c r="A2" s="1">
        <v>2</v>
      </c>
      <c r="B2" s="6" t="s">
        <v>91</v>
      </c>
      <c r="F2" s="7"/>
      <c r="G2" s="7"/>
      <c r="L2" s="5" t="s">
        <v>92</v>
      </c>
      <c r="M2" s="8"/>
      <c r="N2" s="9" t="s">
        <v>13</v>
      </c>
      <c r="R2" s="46"/>
      <c r="S2" s="127"/>
      <c r="T2" s="25"/>
      <c r="U2" s="46"/>
      <c r="V2" s="128"/>
      <c r="W2" s="25"/>
      <c r="X2" s="25"/>
      <c r="Y2" s="25"/>
    </row>
    <row r="3" spans="1:25">
      <c r="A3" s="4">
        <v>3</v>
      </c>
      <c r="B3" s="12" t="s">
        <v>14</v>
      </c>
      <c r="C3" s="13" t="s">
        <v>15</v>
      </c>
      <c r="E3" s="12" t="s">
        <v>108</v>
      </c>
      <c r="F3" s="184"/>
      <c r="G3" s="14" t="s">
        <v>16</v>
      </c>
      <c r="H3" s="14"/>
      <c r="I3" s="14"/>
      <c r="K3" s="15"/>
      <c r="L3" s="5" t="s">
        <v>93</v>
      </c>
      <c r="M3" s="16"/>
      <c r="N3" s="9" t="s">
        <v>94</v>
      </c>
      <c r="O3" s="9"/>
      <c r="R3" s="25"/>
      <c r="S3" s="25"/>
      <c r="T3" s="25"/>
      <c r="U3" s="46"/>
      <c r="V3" s="121"/>
      <c r="W3" s="122"/>
      <c r="X3" s="25"/>
      <c r="Y3" s="25"/>
    </row>
    <row r="4" spans="1:25">
      <c r="A4" s="4">
        <v>4</v>
      </c>
      <c r="B4" s="12" t="s">
        <v>95</v>
      </c>
      <c r="C4" s="20">
        <v>73</v>
      </c>
      <c r="D4" s="21"/>
      <c r="F4" s="14" t="s">
        <v>11</v>
      </c>
      <c r="G4" s="14" t="s">
        <v>11</v>
      </c>
      <c r="H4" s="14" t="s">
        <v>17</v>
      </c>
      <c r="I4" s="14" t="s">
        <v>1</v>
      </c>
      <c r="J4" s="9"/>
      <c r="K4" s="22" t="s">
        <v>18</v>
      </c>
      <c r="L4" s="9"/>
      <c r="M4" s="9"/>
      <c r="N4" s="9"/>
      <c r="O4" s="9"/>
      <c r="R4" s="46"/>
      <c r="S4" s="23"/>
      <c r="T4" s="25"/>
      <c r="U4" s="25"/>
      <c r="V4" s="129"/>
      <c r="W4" s="25"/>
      <c r="X4" s="25"/>
      <c r="Y4" s="25"/>
    </row>
    <row r="5" spans="1:25">
      <c r="A5" s="1">
        <v>5</v>
      </c>
      <c r="B5" s="12" t="s">
        <v>19</v>
      </c>
      <c r="C5" s="20">
        <v>181</v>
      </c>
      <c r="D5" s="21" t="s">
        <v>20</v>
      </c>
      <c r="F5" s="14" t="s">
        <v>0</v>
      </c>
      <c r="G5" s="14" t="s">
        <v>21</v>
      </c>
      <c r="H5" s="14" t="s">
        <v>22</v>
      </c>
      <c r="I5" s="14" t="s">
        <v>22</v>
      </c>
      <c r="J5" s="24" t="s">
        <v>23</v>
      </c>
      <c r="K5" s="5" t="s">
        <v>58</v>
      </c>
      <c r="L5" s="14"/>
      <c r="M5" s="14"/>
      <c r="N5" s="9"/>
      <c r="O5" s="15" t="s">
        <v>106</v>
      </c>
      <c r="P5" s="1" t="str">
        <f ca="1">RIGHT(CELL("filename",A1),LEN(CELL("filename",A1))-FIND("]",CELL("filename",A1)))</f>
        <v>srim181Ta_Al</v>
      </c>
      <c r="R5" s="46"/>
      <c r="S5" s="23"/>
      <c r="T5" s="123"/>
      <c r="U5" s="120"/>
      <c r="V5" s="98"/>
      <c r="W5" s="25"/>
      <c r="X5" s="25"/>
      <c r="Y5" s="25"/>
    </row>
    <row r="6" spans="1:25">
      <c r="A6" s="4">
        <v>6</v>
      </c>
      <c r="B6" s="12" t="s">
        <v>59</v>
      </c>
      <c r="C6" s="26" t="s">
        <v>24</v>
      </c>
      <c r="D6" s="21" t="s">
        <v>25</v>
      </c>
      <c r="F6" s="27" t="s">
        <v>6</v>
      </c>
      <c r="G6" s="28">
        <v>13</v>
      </c>
      <c r="H6" s="28">
        <v>100</v>
      </c>
      <c r="I6" s="29">
        <v>100</v>
      </c>
      <c r="J6" s="4">
        <v>1</v>
      </c>
      <c r="K6" s="30">
        <v>27.018999999999998</v>
      </c>
      <c r="L6" s="22" t="s">
        <v>96</v>
      </c>
      <c r="M6" s="9"/>
      <c r="N6" s="9"/>
      <c r="O6" s="15" t="s">
        <v>105</v>
      </c>
      <c r="P6" s="130" t="s">
        <v>107</v>
      </c>
      <c r="R6" s="46"/>
      <c r="S6" s="23"/>
      <c r="T6" s="58"/>
      <c r="U6" s="120"/>
      <c r="V6" s="98"/>
      <c r="W6" s="25"/>
      <c r="X6" s="25"/>
      <c r="Y6" s="25"/>
    </row>
    <row r="7" spans="1:25">
      <c r="A7" s="1">
        <v>7</v>
      </c>
      <c r="B7" s="31"/>
      <c r="C7" s="26" t="s">
        <v>26</v>
      </c>
      <c r="F7" s="32"/>
      <c r="G7" s="33"/>
      <c r="H7" s="33"/>
      <c r="I7" s="34"/>
      <c r="J7" s="4">
        <v>2</v>
      </c>
      <c r="K7" s="35">
        <v>270.19</v>
      </c>
      <c r="L7" s="22" t="s">
        <v>97</v>
      </c>
      <c r="M7" s="9"/>
      <c r="N7" s="9"/>
      <c r="O7" s="9"/>
      <c r="R7" s="46"/>
      <c r="S7" s="23"/>
      <c r="T7" s="25"/>
      <c r="U7" s="120"/>
      <c r="V7" s="98"/>
      <c r="W7" s="25"/>
      <c r="X7" s="36"/>
      <c r="Y7" s="25"/>
    </row>
    <row r="8" spans="1:25">
      <c r="A8" s="1">
        <v>8</v>
      </c>
      <c r="B8" s="12" t="s">
        <v>98</v>
      </c>
      <c r="C8" s="37">
        <v>2.702</v>
      </c>
      <c r="D8" s="38" t="s">
        <v>9</v>
      </c>
      <c r="F8" s="32"/>
      <c r="G8" s="33"/>
      <c r="H8" s="33"/>
      <c r="I8" s="34"/>
      <c r="J8" s="4">
        <v>3</v>
      </c>
      <c r="K8" s="35">
        <v>270.19</v>
      </c>
      <c r="L8" s="22" t="s">
        <v>27</v>
      </c>
      <c r="M8" s="9"/>
      <c r="N8" s="9"/>
      <c r="O8" s="9"/>
      <c r="R8" s="46"/>
      <c r="S8" s="23"/>
      <c r="T8" s="25"/>
      <c r="U8" s="120"/>
      <c r="V8" s="99"/>
      <c r="W8" s="25"/>
      <c r="X8" s="40"/>
      <c r="Y8" s="124"/>
    </row>
    <row r="9" spans="1:25">
      <c r="A9" s="1">
        <v>9</v>
      </c>
      <c r="B9" s="31"/>
      <c r="C9" s="37">
        <v>6.0304999999999998E+22</v>
      </c>
      <c r="D9" s="21" t="s">
        <v>10</v>
      </c>
      <c r="F9" s="32"/>
      <c r="G9" s="33"/>
      <c r="H9" s="33"/>
      <c r="I9" s="34"/>
      <c r="J9" s="4">
        <v>4</v>
      </c>
      <c r="K9" s="35">
        <v>1</v>
      </c>
      <c r="L9" s="22" t="s">
        <v>62</v>
      </c>
      <c r="M9" s="9"/>
      <c r="N9" s="9"/>
      <c r="O9" s="9"/>
      <c r="R9" s="46"/>
      <c r="S9" s="41"/>
      <c r="T9" s="125"/>
      <c r="U9" s="120"/>
      <c r="V9" s="99"/>
      <c r="W9" s="25"/>
      <c r="X9" s="40"/>
      <c r="Y9" s="124"/>
    </row>
    <row r="10" spans="1:25">
      <c r="A10" s="1">
        <v>10</v>
      </c>
      <c r="B10" s="12" t="s">
        <v>99</v>
      </c>
      <c r="C10" s="42">
        <v>0</v>
      </c>
      <c r="D10" s="21"/>
      <c r="F10" s="32"/>
      <c r="G10" s="33"/>
      <c r="H10" s="33"/>
      <c r="I10" s="34"/>
      <c r="J10" s="4">
        <v>5</v>
      </c>
      <c r="K10" s="35">
        <v>1</v>
      </c>
      <c r="L10" s="22" t="s">
        <v>100</v>
      </c>
      <c r="M10" s="9"/>
      <c r="N10" s="9"/>
      <c r="O10" s="9"/>
      <c r="R10" s="46"/>
      <c r="S10" s="41"/>
      <c r="T10" s="58"/>
      <c r="U10" s="120"/>
      <c r="V10" s="99"/>
      <c r="W10" s="25"/>
      <c r="X10" s="40"/>
      <c r="Y10" s="124"/>
    </row>
    <row r="11" spans="1:25">
      <c r="A11" s="1">
        <v>11</v>
      </c>
      <c r="C11" s="43" t="s">
        <v>63</v>
      </c>
      <c r="D11" s="7" t="s">
        <v>32</v>
      </c>
      <c r="F11" s="32"/>
      <c r="G11" s="33"/>
      <c r="H11" s="33"/>
      <c r="I11" s="34"/>
      <c r="J11" s="4">
        <v>6</v>
      </c>
      <c r="K11" s="35">
        <v>1000</v>
      </c>
      <c r="L11" s="22" t="s">
        <v>64</v>
      </c>
      <c r="M11" s="9"/>
      <c r="N11" s="9"/>
      <c r="O11" s="9"/>
      <c r="R11" s="46"/>
      <c r="S11" s="47"/>
      <c r="T11" s="25"/>
      <c r="U11" s="25"/>
      <c r="V11" s="36"/>
      <c r="W11" s="36"/>
      <c r="X11" s="36"/>
      <c r="Y11" s="25"/>
    </row>
    <row r="12" spans="1:25">
      <c r="A12" s="1">
        <v>12</v>
      </c>
      <c r="B12" s="5" t="s">
        <v>65</v>
      </c>
      <c r="C12" s="44">
        <v>20</v>
      </c>
      <c r="D12" s="45">
        <f>$C$5/100</f>
        <v>1.81</v>
      </c>
      <c r="E12" s="21" t="s">
        <v>88</v>
      </c>
      <c r="F12" s="32"/>
      <c r="G12" s="33"/>
      <c r="H12" s="33"/>
      <c r="I12" s="34"/>
      <c r="J12" s="4">
        <v>7</v>
      </c>
      <c r="K12" s="35">
        <v>44.804000000000002</v>
      </c>
      <c r="L12" s="22" t="s">
        <v>101</v>
      </c>
      <c r="M12" s="9"/>
      <c r="R12" s="46"/>
      <c r="S12" s="47"/>
      <c r="T12" s="25"/>
      <c r="U12" s="25"/>
      <c r="V12" s="93"/>
      <c r="W12" s="93"/>
      <c r="X12" s="93"/>
      <c r="Y12" s="25"/>
    </row>
    <row r="13" spans="1:25">
      <c r="A13" s="1">
        <v>13</v>
      </c>
      <c r="B13" s="5" t="s">
        <v>66</v>
      </c>
      <c r="C13" s="48">
        <v>228</v>
      </c>
      <c r="D13" s="45">
        <f>$C$5*1000000</f>
        <v>181000000</v>
      </c>
      <c r="E13" s="21" t="s">
        <v>90</v>
      </c>
      <c r="F13" s="49"/>
      <c r="G13" s="50"/>
      <c r="H13" s="50"/>
      <c r="I13" s="51"/>
      <c r="J13" s="4">
        <v>8</v>
      </c>
      <c r="K13" s="52">
        <v>3.0745000000000001E-2</v>
      </c>
      <c r="L13" s="22" t="s">
        <v>68</v>
      </c>
      <c r="R13" s="46"/>
      <c r="S13" s="47"/>
      <c r="T13" s="25"/>
      <c r="U13" s="46"/>
      <c r="V13" s="93"/>
      <c r="W13" s="93"/>
      <c r="X13" s="39"/>
      <c r="Y13" s="25"/>
    </row>
    <row r="14" spans="1:25" ht="13.5">
      <c r="A14" s="1">
        <v>14</v>
      </c>
      <c r="B14" s="5" t="s">
        <v>201</v>
      </c>
      <c r="C14" s="81"/>
      <c r="D14" s="21" t="s">
        <v>202</v>
      </c>
      <c r="E14" s="25"/>
      <c r="F14" s="25"/>
      <c r="G14" s="25"/>
      <c r="H14" s="85">
        <f>SUM(H6:H13)</f>
        <v>100</v>
      </c>
      <c r="I14" s="85">
        <f>SUM(I6:I13)</f>
        <v>100</v>
      </c>
      <c r="J14" s="4">
        <v>0</v>
      </c>
      <c r="K14" s="53" t="s">
        <v>38</v>
      </c>
      <c r="L14" s="54"/>
      <c r="N14" s="43"/>
      <c r="O14" s="43"/>
      <c r="P14" s="43"/>
      <c r="R14" s="46"/>
      <c r="S14" s="47"/>
      <c r="T14" s="25"/>
      <c r="U14" s="46"/>
      <c r="V14" s="96"/>
      <c r="W14" s="96"/>
      <c r="X14" s="126"/>
      <c r="Y14" s="25"/>
    </row>
    <row r="15" spans="1:25" ht="13.5">
      <c r="A15" s="1">
        <v>15</v>
      </c>
      <c r="B15" s="5" t="s">
        <v>203</v>
      </c>
      <c r="C15" s="82"/>
      <c r="D15" s="80" t="s">
        <v>204</v>
      </c>
      <c r="E15" s="114"/>
      <c r="F15" s="114"/>
      <c r="G15" s="114"/>
      <c r="H15" s="58"/>
      <c r="I15" s="58"/>
      <c r="J15" s="115"/>
      <c r="K15" s="59"/>
      <c r="L15" s="60"/>
      <c r="M15" s="115"/>
      <c r="N15" s="21"/>
      <c r="O15" s="21"/>
      <c r="P15" s="115"/>
      <c r="R15" s="46"/>
      <c r="S15" s="47"/>
      <c r="T15" s="25"/>
      <c r="U15" s="25"/>
      <c r="V15" s="97"/>
      <c r="W15" s="97"/>
      <c r="X15" s="40"/>
      <c r="Y15" s="25"/>
    </row>
    <row r="16" spans="1:25">
      <c r="A16" s="1">
        <v>16</v>
      </c>
      <c r="B16" s="21"/>
      <c r="C16" s="56"/>
      <c r="D16" s="57"/>
      <c r="F16" s="61" t="s">
        <v>39</v>
      </c>
      <c r="G16" s="114"/>
      <c r="H16" s="62"/>
      <c r="I16" s="58"/>
      <c r="J16" s="116"/>
      <c r="K16" s="59"/>
      <c r="L16" s="60"/>
      <c r="M16" s="21"/>
      <c r="N16" s="21"/>
      <c r="O16" s="21"/>
      <c r="P16" s="21"/>
      <c r="R16" s="46"/>
      <c r="S16" s="47"/>
      <c r="T16" s="25"/>
      <c r="U16" s="25"/>
      <c r="V16" s="97"/>
      <c r="W16" s="97"/>
      <c r="X16" s="40"/>
      <c r="Y16" s="25"/>
    </row>
    <row r="17" spans="1:16">
      <c r="A17" s="1">
        <v>17</v>
      </c>
      <c r="B17" s="63" t="s">
        <v>40</v>
      </c>
      <c r="C17" s="11"/>
      <c r="D17" s="10"/>
      <c r="E17" s="63" t="s">
        <v>41</v>
      </c>
      <c r="F17" s="64" t="s">
        <v>42</v>
      </c>
      <c r="G17" s="65" t="s">
        <v>43</v>
      </c>
      <c r="H17" s="63" t="s">
        <v>44</v>
      </c>
      <c r="I17" s="11"/>
      <c r="J17" s="10"/>
      <c r="K17" s="63" t="s">
        <v>45</v>
      </c>
      <c r="L17" s="66"/>
      <c r="M17" s="67"/>
      <c r="N17" s="63" t="s">
        <v>46</v>
      </c>
      <c r="O17" s="11"/>
      <c r="P17" s="10"/>
    </row>
    <row r="18" spans="1:16">
      <c r="A18" s="1">
        <v>18</v>
      </c>
      <c r="B18" s="68" t="s">
        <v>47</v>
      </c>
      <c r="C18" s="25"/>
      <c r="D18" s="119" t="s">
        <v>48</v>
      </c>
      <c r="E18" s="181" t="s">
        <v>49</v>
      </c>
      <c r="F18" s="182"/>
      <c r="G18" s="183"/>
      <c r="H18" s="68" t="s">
        <v>50</v>
      </c>
      <c r="I18" s="25"/>
      <c r="J18" s="119" t="s">
        <v>51</v>
      </c>
      <c r="K18" s="68" t="s">
        <v>52</v>
      </c>
      <c r="L18" s="69"/>
      <c r="M18" s="119" t="s">
        <v>51</v>
      </c>
      <c r="N18" s="68" t="s">
        <v>52</v>
      </c>
      <c r="O18" s="25"/>
      <c r="P18" s="119" t="s">
        <v>51</v>
      </c>
    </row>
    <row r="19" spans="1:16">
      <c r="A19" s="1">
        <v>19</v>
      </c>
      <c r="B19" s="17"/>
      <c r="C19" s="18"/>
      <c r="D19" s="19"/>
      <c r="E19" s="17"/>
      <c r="F19" s="18"/>
      <c r="G19" s="19"/>
      <c r="H19" s="17"/>
      <c r="I19" s="18"/>
      <c r="J19" s="19"/>
      <c r="K19" s="17"/>
      <c r="L19" s="18"/>
      <c r="M19" s="19"/>
      <c r="N19" s="17"/>
      <c r="O19" s="18"/>
      <c r="P19" s="19"/>
    </row>
    <row r="20" spans="1:16">
      <c r="A20" s="4">
        <v>20</v>
      </c>
      <c r="B20" s="103">
        <v>2</v>
      </c>
      <c r="C20" s="104" t="s">
        <v>53</v>
      </c>
      <c r="D20" s="117">
        <f>B20/1000/$C$5</f>
        <v>1.1049723756906078E-5</v>
      </c>
      <c r="E20" s="105">
        <v>0.18429999999999999</v>
      </c>
      <c r="F20" s="106">
        <v>2.7589999999999999</v>
      </c>
      <c r="G20" s="107">
        <f>E20+F20</f>
        <v>2.9432999999999998</v>
      </c>
      <c r="H20" s="103">
        <v>50</v>
      </c>
      <c r="I20" s="104" t="s">
        <v>54</v>
      </c>
      <c r="J20" s="76">
        <f>H20/1000/10</f>
        <v>5.0000000000000001E-3</v>
      </c>
      <c r="K20" s="103">
        <v>15</v>
      </c>
      <c r="L20" s="104" t="s">
        <v>54</v>
      </c>
      <c r="M20" s="76">
        <f t="shared" ref="M20:M83" si="0">K20/1000/10</f>
        <v>1.5E-3</v>
      </c>
      <c r="N20" s="103">
        <v>11</v>
      </c>
      <c r="O20" s="104" t="s">
        <v>54</v>
      </c>
      <c r="P20" s="76">
        <f t="shared" ref="P20:P83" si="1">N20/1000/10</f>
        <v>1.0999999999999998E-3</v>
      </c>
    </row>
    <row r="21" spans="1:16">
      <c r="B21" s="108">
        <v>2.25</v>
      </c>
      <c r="C21" s="109" t="s">
        <v>53</v>
      </c>
      <c r="D21" s="95">
        <f t="shared" ref="D21:D84" si="2">B21/1000/$C$5</f>
        <v>1.2430939226519336E-5</v>
      </c>
      <c r="E21" s="110">
        <v>0.19539999999999999</v>
      </c>
      <c r="F21" s="111">
        <v>2.9249999999999998</v>
      </c>
      <c r="G21" s="107">
        <f t="shared" ref="G21:G84" si="3">E21+F21</f>
        <v>3.1203999999999996</v>
      </c>
      <c r="H21" s="108">
        <v>53</v>
      </c>
      <c r="I21" s="109" t="s">
        <v>54</v>
      </c>
      <c r="J21" s="70">
        <f t="shared" ref="J21:J84" si="4">H21/1000/10</f>
        <v>5.3E-3</v>
      </c>
      <c r="K21" s="108">
        <v>16</v>
      </c>
      <c r="L21" s="109" t="s">
        <v>54</v>
      </c>
      <c r="M21" s="70">
        <f t="shared" si="0"/>
        <v>1.6000000000000001E-3</v>
      </c>
      <c r="N21" s="108">
        <v>11</v>
      </c>
      <c r="O21" s="109" t="s">
        <v>54</v>
      </c>
      <c r="P21" s="70">
        <f t="shared" si="1"/>
        <v>1.0999999999999998E-3</v>
      </c>
    </row>
    <row r="22" spans="1:16">
      <c r="B22" s="108">
        <v>2.5</v>
      </c>
      <c r="C22" s="109" t="s">
        <v>53</v>
      </c>
      <c r="D22" s="95">
        <f t="shared" si="2"/>
        <v>1.3812154696132597E-5</v>
      </c>
      <c r="E22" s="110">
        <v>0.20599999999999999</v>
      </c>
      <c r="F22" s="111">
        <v>3.08</v>
      </c>
      <c r="G22" s="107">
        <f t="shared" si="3"/>
        <v>3.286</v>
      </c>
      <c r="H22" s="108">
        <v>55</v>
      </c>
      <c r="I22" s="109" t="s">
        <v>54</v>
      </c>
      <c r="J22" s="70">
        <f t="shared" si="4"/>
        <v>5.4999999999999997E-3</v>
      </c>
      <c r="K22" s="108">
        <v>16</v>
      </c>
      <c r="L22" s="109" t="s">
        <v>54</v>
      </c>
      <c r="M22" s="70">
        <f t="shared" si="0"/>
        <v>1.6000000000000001E-3</v>
      </c>
      <c r="N22" s="108">
        <v>12</v>
      </c>
      <c r="O22" s="109" t="s">
        <v>54</v>
      </c>
      <c r="P22" s="70">
        <f t="shared" si="1"/>
        <v>1.2000000000000001E-3</v>
      </c>
    </row>
    <row r="23" spans="1:16">
      <c r="B23" s="108">
        <v>2.75</v>
      </c>
      <c r="C23" s="109" t="s">
        <v>53</v>
      </c>
      <c r="D23" s="95">
        <f t="shared" si="2"/>
        <v>1.5193370165745856E-5</v>
      </c>
      <c r="E23" s="110">
        <v>0.21609999999999999</v>
      </c>
      <c r="F23" s="111">
        <v>3.226</v>
      </c>
      <c r="G23" s="107">
        <f t="shared" si="3"/>
        <v>3.4420999999999999</v>
      </c>
      <c r="H23" s="108">
        <v>58</v>
      </c>
      <c r="I23" s="109" t="s">
        <v>54</v>
      </c>
      <c r="J23" s="70">
        <f t="shared" si="4"/>
        <v>5.8000000000000005E-3</v>
      </c>
      <c r="K23" s="108">
        <v>17</v>
      </c>
      <c r="L23" s="109" t="s">
        <v>54</v>
      </c>
      <c r="M23" s="70">
        <f t="shared" si="0"/>
        <v>1.7000000000000001E-3</v>
      </c>
      <c r="N23" s="108">
        <v>12</v>
      </c>
      <c r="O23" s="109" t="s">
        <v>54</v>
      </c>
      <c r="P23" s="70">
        <f t="shared" si="1"/>
        <v>1.2000000000000001E-3</v>
      </c>
    </row>
    <row r="24" spans="1:16">
      <c r="B24" s="108">
        <v>3</v>
      </c>
      <c r="C24" s="109" t="s">
        <v>53</v>
      </c>
      <c r="D24" s="95">
        <f t="shared" si="2"/>
        <v>1.6574585635359117E-5</v>
      </c>
      <c r="E24" s="110">
        <v>0.22570000000000001</v>
      </c>
      <c r="F24" s="111">
        <v>3.363</v>
      </c>
      <c r="G24" s="107">
        <f t="shared" si="3"/>
        <v>3.5887000000000002</v>
      </c>
      <c r="H24" s="108">
        <v>60</v>
      </c>
      <c r="I24" s="109" t="s">
        <v>54</v>
      </c>
      <c r="J24" s="70">
        <f t="shared" si="4"/>
        <v>6.0000000000000001E-3</v>
      </c>
      <c r="K24" s="108">
        <v>18</v>
      </c>
      <c r="L24" s="109" t="s">
        <v>54</v>
      </c>
      <c r="M24" s="70">
        <f t="shared" si="0"/>
        <v>1.8E-3</v>
      </c>
      <c r="N24" s="108">
        <v>13</v>
      </c>
      <c r="O24" s="109" t="s">
        <v>54</v>
      </c>
      <c r="P24" s="70">
        <f t="shared" si="1"/>
        <v>1.2999999999999999E-3</v>
      </c>
    </row>
    <row r="25" spans="1:16">
      <c r="B25" s="108">
        <v>3.25</v>
      </c>
      <c r="C25" s="109" t="s">
        <v>53</v>
      </c>
      <c r="D25" s="95">
        <f t="shared" si="2"/>
        <v>1.7955801104972374E-5</v>
      </c>
      <c r="E25" s="110">
        <v>0.2349</v>
      </c>
      <c r="F25" s="111">
        <v>3.4929999999999999</v>
      </c>
      <c r="G25" s="107">
        <f t="shared" si="3"/>
        <v>3.7279</v>
      </c>
      <c r="H25" s="108">
        <v>62</v>
      </c>
      <c r="I25" s="109" t="s">
        <v>54</v>
      </c>
      <c r="J25" s="70">
        <f t="shared" si="4"/>
        <v>6.1999999999999998E-3</v>
      </c>
      <c r="K25" s="108">
        <v>18</v>
      </c>
      <c r="L25" s="109" t="s">
        <v>54</v>
      </c>
      <c r="M25" s="70">
        <f t="shared" si="0"/>
        <v>1.8E-3</v>
      </c>
      <c r="N25" s="108">
        <v>13</v>
      </c>
      <c r="O25" s="109" t="s">
        <v>54</v>
      </c>
      <c r="P25" s="70">
        <f t="shared" si="1"/>
        <v>1.2999999999999999E-3</v>
      </c>
    </row>
    <row r="26" spans="1:16">
      <c r="B26" s="108">
        <v>3.5</v>
      </c>
      <c r="C26" s="109" t="s">
        <v>53</v>
      </c>
      <c r="D26" s="95">
        <f t="shared" si="2"/>
        <v>1.9337016574585635E-5</v>
      </c>
      <c r="E26" s="110">
        <v>0.24379999999999999</v>
      </c>
      <c r="F26" s="111">
        <v>3.617</v>
      </c>
      <c r="G26" s="107">
        <f t="shared" si="3"/>
        <v>3.8607999999999998</v>
      </c>
      <c r="H26" s="108">
        <v>64</v>
      </c>
      <c r="I26" s="109" t="s">
        <v>54</v>
      </c>
      <c r="J26" s="70">
        <f t="shared" si="4"/>
        <v>6.4000000000000003E-3</v>
      </c>
      <c r="K26" s="108">
        <v>19</v>
      </c>
      <c r="L26" s="109" t="s">
        <v>54</v>
      </c>
      <c r="M26" s="70">
        <f t="shared" si="0"/>
        <v>1.9E-3</v>
      </c>
      <c r="N26" s="108">
        <v>13</v>
      </c>
      <c r="O26" s="109" t="s">
        <v>54</v>
      </c>
      <c r="P26" s="70">
        <f t="shared" si="1"/>
        <v>1.2999999999999999E-3</v>
      </c>
    </row>
    <row r="27" spans="1:16">
      <c r="B27" s="108">
        <v>3.75</v>
      </c>
      <c r="C27" s="109" t="s">
        <v>53</v>
      </c>
      <c r="D27" s="95">
        <f t="shared" si="2"/>
        <v>2.0718232044198896E-5</v>
      </c>
      <c r="E27" s="110">
        <v>0.25230000000000002</v>
      </c>
      <c r="F27" s="111">
        <v>3.7349999999999999</v>
      </c>
      <c r="G27" s="107">
        <f t="shared" si="3"/>
        <v>3.9872999999999998</v>
      </c>
      <c r="H27" s="108">
        <v>66</v>
      </c>
      <c r="I27" s="109" t="s">
        <v>54</v>
      </c>
      <c r="J27" s="70">
        <f t="shared" si="4"/>
        <v>6.6E-3</v>
      </c>
      <c r="K27" s="108">
        <v>19</v>
      </c>
      <c r="L27" s="109" t="s">
        <v>54</v>
      </c>
      <c r="M27" s="70">
        <f t="shared" si="0"/>
        <v>1.9E-3</v>
      </c>
      <c r="N27" s="108">
        <v>14</v>
      </c>
      <c r="O27" s="109" t="s">
        <v>54</v>
      </c>
      <c r="P27" s="70">
        <f t="shared" si="1"/>
        <v>1.4E-3</v>
      </c>
    </row>
    <row r="28" spans="1:16">
      <c r="B28" s="108">
        <v>4</v>
      </c>
      <c r="C28" s="109" t="s">
        <v>53</v>
      </c>
      <c r="D28" s="95">
        <f t="shared" si="2"/>
        <v>2.2099447513812157E-5</v>
      </c>
      <c r="E28" s="110">
        <v>0.2606</v>
      </c>
      <c r="F28" s="111">
        <v>3.847</v>
      </c>
      <c r="G28" s="107">
        <f t="shared" si="3"/>
        <v>4.1075999999999997</v>
      </c>
      <c r="H28" s="108">
        <v>68</v>
      </c>
      <c r="I28" s="109" t="s">
        <v>54</v>
      </c>
      <c r="J28" s="70">
        <f t="shared" si="4"/>
        <v>6.8000000000000005E-3</v>
      </c>
      <c r="K28" s="108">
        <v>20</v>
      </c>
      <c r="L28" s="109" t="s">
        <v>54</v>
      </c>
      <c r="M28" s="70">
        <f t="shared" si="0"/>
        <v>2E-3</v>
      </c>
      <c r="N28" s="108">
        <v>14</v>
      </c>
      <c r="O28" s="109" t="s">
        <v>54</v>
      </c>
      <c r="P28" s="70">
        <f t="shared" si="1"/>
        <v>1.4E-3</v>
      </c>
    </row>
    <row r="29" spans="1:16">
      <c r="B29" s="108">
        <v>4.5</v>
      </c>
      <c r="C29" s="109" t="s">
        <v>53</v>
      </c>
      <c r="D29" s="95">
        <f t="shared" si="2"/>
        <v>2.4861878453038672E-5</v>
      </c>
      <c r="E29" s="110">
        <v>0.27639999999999998</v>
      </c>
      <c r="F29" s="111">
        <v>4.0590000000000002</v>
      </c>
      <c r="G29" s="107">
        <f t="shared" si="3"/>
        <v>4.3353999999999999</v>
      </c>
      <c r="H29" s="108">
        <v>72</v>
      </c>
      <c r="I29" s="109" t="s">
        <v>54</v>
      </c>
      <c r="J29" s="70">
        <f t="shared" si="4"/>
        <v>7.1999999999999998E-3</v>
      </c>
      <c r="K29" s="108">
        <v>21</v>
      </c>
      <c r="L29" s="109" t="s">
        <v>54</v>
      </c>
      <c r="M29" s="70">
        <f t="shared" si="0"/>
        <v>2.1000000000000003E-3</v>
      </c>
      <c r="N29" s="108">
        <v>15</v>
      </c>
      <c r="O29" s="109" t="s">
        <v>54</v>
      </c>
      <c r="P29" s="70">
        <f t="shared" si="1"/>
        <v>1.5E-3</v>
      </c>
    </row>
    <row r="30" spans="1:16">
      <c r="B30" s="108">
        <v>5</v>
      </c>
      <c r="C30" s="109" t="s">
        <v>53</v>
      </c>
      <c r="D30" s="95">
        <f t="shared" si="2"/>
        <v>2.7624309392265193E-5</v>
      </c>
      <c r="E30" s="110">
        <v>0.29139999999999999</v>
      </c>
      <c r="F30" s="111">
        <v>4.2539999999999996</v>
      </c>
      <c r="G30" s="107">
        <f t="shared" si="3"/>
        <v>4.5453999999999999</v>
      </c>
      <c r="H30" s="108">
        <v>76</v>
      </c>
      <c r="I30" s="109" t="s">
        <v>54</v>
      </c>
      <c r="J30" s="70">
        <f t="shared" si="4"/>
        <v>7.6E-3</v>
      </c>
      <c r="K30" s="108">
        <v>22</v>
      </c>
      <c r="L30" s="109" t="s">
        <v>54</v>
      </c>
      <c r="M30" s="70">
        <f t="shared" si="0"/>
        <v>2.1999999999999997E-3</v>
      </c>
      <c r="N30" s="108">
        <v>16</v>
      </c>
      <c r="O30" s="109" t="s">
        <v>54</v>
      </c>
      <c r="P30" s="70">
        <f t="shared" si="1"/>
        <v>1.6000000000000001E-3</v>
      </c>
    </row>
    <row r="31" spans="1:16">
      <c r="B31" s="108">
        <v>5.5</v>
      </c>
      <c r="C31" s="109" t="s">
        <v>53</v>
      </c>
      <c r="D31" s="95">
        <f t="shared" si="2"/>
        <v>3.0386740331491712E-5</v>
      </c>
      <c r="E31" s="110">
        <v>0.30559999999999998</v>
      </c>
      <c r="F31" s="111">
        <v>4.4370000000000003</v>
      </c>
      <c r="G31" s="107">
        <f t="shared" si="3"/>
        <v>4.7426000000000004</v>
      </c>
      <c r="H31" s="108">
        <v>79</v>
      </c>
      <c r="I31" s="109" t="s">
        <v>54</v>
      </c>
      <c r="J31" s="70">
        <f t="shared" si="4"/>
        <v>7.9000000000000008E-3</v>
      </c>
      <c r="K31" s="108">
        <v>22</v>
      </c>
      <c r="L31" s="109" t="s">
        <v>54</v>
      </c>
      <c r="M31" s="70">
        <f t="shared" si="0"/>
        <v>2.1999999999999997E-3</v>
      </c>
      <c r="N31" s="108">
        <v>16</v>
      </c>
      <c r="O31" s="109" t="s">
        <v>54</v>
      </c>
      <c r="P31" s="70">
        <f t="shared" si="1"/>
        <v>1.6000000000000001E-3</v>
      </c>
    </row>
    <row r="32" spans="1:16">
      <c r="B32" s="108">
        <v>6</v>
      </c>
      <c r="C32" s="109" t="s">
        <v>53</v>
      </c>
      <c r="D32" s="95">
        <f t="shared" si="2"/>
        <v>3.3149171270718233E-5</v>
      </c>
      <c r="E32" s="110">
        <v>0.31919999999999998</v>
      </c>
      <c r="F32" s="111">
        <v>4.6070000000000002</v>
      </c>
      <c r="G32" s="107">
        <f t="shared" si="3"/>
        <v>4.9262000000000006</v>
      </c>
      <c r="H32" s="108">
        <v>82</v>
      </c>
      <c r="I32" s="109" t="s">
        <v>54</v>
      </c>
      <c r="J32" s="70">
        <f t="shared" si="4"/>
        <v>8.2000000000000007E-3</v>
      </c>
      <c r="K32" s="108">
        <v>23</v>
      </c>
      <c r="L32" s="109" t="s">
        <v>54</v>
      </c>
      <c r="M32" s="70">
        <f t="shared" si="0"/>
        <v>2.3E-3</v>
      </c>
      <c r="N32" s="108">
        <v>17</v>
      </c>
      <c r="O32" s="109" t="s">
        <v>54</v>
      </c>
      <c r="P32" s="70">
        <f t="shared" si="1"/>
        <v>1.7000000000000001E-3</v>
      </c>
    </row>
    <row r="33" spans="2:16">
      <c r="B33" s="108">
        <v>6.5</v>
      </c>
      <c r="C33" s="109" t="s">
        <v>53</v>
      </c>
      <c r="D33" s="95">
        <f t="shared" si="2"/>
        <v>3.5911602209944748E-5</v>
      </c>
      <c r="E33" s="110">
        <v>0.3322</v>
      </c>
      <c r="F33" s="111">
        <v>4.7670000000000003</v>
      </c>
      <c r="G33" s="107">
        <f t="shared" si="3"/>
        <v>5.0992000000000006</v>
      </c>
      <c r="H33" s="108">
        <v>86</v>
      </c>
      <c r="I33" s="109" t="s">
        <v>54</v>
      </c>
      <c r="J33" s="70">
        <f t="shared" si="4"/>
        <v>8.6E-3</v>
      </c>
      <c r="K33" s="108">
        <v>24</v>
      </c>
      <c r="L33" s="109" t="s">
        <v>54</v>
      </c>
      <c r="M33" s="70">
        <f t="shared" si="0"/>
        <v>2.4000000000000002E-3</v>
      </c>
      <c r="N33" s="108">
        <v>17</v>
      </c>
      <c r="O33" s="109" t="s">
        <v>54</v>
      </c>
      <c r="P33" s="70">
        <f t="shared" si="1"/>
        <v>1.7000000000000001E-3</v>
      </c>
    </row>
    <row r="34" spans="2:16">
      <c r="B34" s="108">
        <v>7</v>
      </c>
      <c r="C34" s="109" t="s">
        <v>53</v>
      </c>
      <c r="D34" s="95">
        <f t="shared" si="2"/>
        <v>3.867403314917127E-5</v>
      </c>
      <c r="E34" s="110">
        <v>0.34470000000000001</v>
      </c>
      <c r="F34" s="111">
        <v>4.9189999999999996</v>
      </c>
      <c r="G34" s="107">
        <f t="shared" si="3"/>
        <v>5.2637</v>
      </c>
      <c r="H34" s="108">
        <v>89</v>
      </c>
      <c r="I34" s="109" t="s">
        <v>54</v>
      </c>
      <c r="J34" s="70">
        <f t="shared" si="4"/>
        <v>8.8999999999999999E-3</v>
      </c>
      <c r="K34" s="108">
        <v>25</v>
      </c>
      <c r="L34" s="109" t="s">
        <v>54</v>
      </c>
      <c r="M34" s="70">
        <f t="shared" si="0"/>
        <v>2.5000000000000001E-3</v>
      </c>
      <c r="N34" s="108">
        <v>18</v>
      </c>
      <c r="O34" s="109" t="s">
        <v>54</v>
      </c>
      <c r="P34" s="70">
        <f t="shared" si="1"/>
        <v>1.8E-3</v>
      </c>
    </row>
    <row r="35" spans="2:16">
      <c r="B35" s="108">
        <v>8</v>
      </c>
      <c r="C35" s="109" t="s">
        <v>53</v>
      </c>
      <c r="D35" s="95">
        <f t="shared" si="2"/>
        <v>4.4198895027624314E-5</v>
      </c>
      <c r="E35" s="110">
        <v>0.36849999999999999</v>
      </c>
      <c r="F35" s="111">
        <v>5.1980000000000004</v>
      </c>
      <c r="G35" s="107">
        <f t="shared" si="3"/>
        <v>5.5665000000000004</v>
      </c>
      <c r="H35" s="108">
        <v>95</v>
      </c>
      <c r="I35" s="109" t="s">
        <v>54</v>
      </c>
      <c r="J35" s="70">
        <f t="shared" si="4"/>
        <v>9.4999999999999998E-3</v>
      </c>
      <c r="K35" s="108">
        <v>26</v>
      </c>
      <c r="L35" s="109" t="s">
        <v>54</v>
      </c>
      <c r="M35" s="70">
        <f t="shared" si="0"/>
        <v>2.5999999999999999E-3</v>
      </c>
      <c r="N35" s="108">
        <v>19</v>
      </c>
      <c r="O35" s="109" t="s">
        <v>54</v>
      </c>
      <c r="P35" s="70">
        <f t="shared" si="1"/>
        <v>1.9E-3</v>
      </c>
    </row>
    <row r="36" spans="2:16">
      <c r="B36" s="108">
        <v>9</v>
      </c>
      <c r="C36" s="109" t="s">
        <v>53</v>
      </c>
      <c r="D36" s="95">
        <f t="shared" si="2"/>
        <v>4.9723756906077343E-5</v>
      </c>
      <c r="E36" s="110">
        <v>0.39090000000000003</v>
      </c>
      <c r="F36" s="111">
        <v>5.452</v>
      </c>
      <c r="G36" s="107">
        <f t="shared" si="3"/>
        <v>5.8429000000000002</v>
      </c>
      <c r="H36" s="108">
        <v>100</v>
      </c>
      <c r="I36" s="109" t="s">
        <v>54</v>
      </c>
      <c r="J36" s="70">
        <f t="shared" si="4"/>
        <v>0.01</v>
      </c>
      <c r="K36" s="108">
        <v>28</v>
      </c>
      <c r="L36" s="109" t="s">
        <v>54</v>
      </c>
      <c r="M36" s="70">
        <f t="shared" si="0"/>
        <v>2.8E-3</v>
      </c>
      <c r="N36" s="108">
        <v>20</v>
      </c>
      <c r="O36" s="109" t="s">
        <v>54</v>
      </c>
      <c r="P36" s="70">
        <f t="shared" si="1"/>
        <v>2E-3</v>
      </c>
    </row>
    <row r="37" spans="2:16">
      <c r="B37" s="108">
        <v>10</v>
      </c>
      <c r="C37" s="109" t="s">
        <v>53</v>
      </c>
      <c r="D37" s="95">
        <f t="shared" si="2"/>
        <v>5.5248618784530387E-5</v>
      </c>
      <c r="E37" s="110">
        <v>0.41199999999999998</v>
      </c>
      <c r="F37" s="111">
        <v>5.6840000000000002</v>
      </c>
      <c r="G37" s="107">
        <f t="shared" si="3"/>
        <v>6.0960000000000001</v>
      </c>
      <c r="H37" s="108">
        <v>106</v>
      </c>
      <c r="I37" s="109" t="s">
        <v>54</v>
      </c>
      <c r="J37" s="70">
        <f t="shared" si="4"/>
        <v>1.06E-2</v>
      </c>
      <c r="K37" s="108">
        <v>29</v>
      </c>
      <c r="L37" s="109" t="s">
        <v>54</v>
      </c>
      <c r="M37" s="70">
        <f t="shared" si="0"/>
        <v>2.9000000000000002E-3</v>
      </c>
      <c r="N37" s="108">
        <v>21</v>
      </c>
      <c r="O37" s="109" t="s">
        <v>54</v>
      </c>
      <c r="P37" s="70">
        <f t="shared" si="1"/>
        <v>2.1000000000000003E-3</v>
      </c>
    </row>
    <row r="38" spans="2:16">
      <c r="B38" s="108">
        <v>11</v>
      </c>
      <c r="C38" s="109" t="s">
        <v>53</v>
      </c>
      <c r="D38" s="95">
        <f t="shared" si="2"/>
        <v>6.0773480662983424E-5</v>
      </c>
      <c r="E38" s="110">
        <v>0.43219999999999997</v>
      </c>
      <c r="F38" s="111">
        <v>5.8979999999999997</v>
      </c>
      <c r="G38" s="107">
        <f t="shared" si="3"/>
        <v>6.3301999999999996</v>
      </c>
      <c r="H38" s="108">
        <v>111</v>
      </c>
      <c r="I38" s="109" t="s">
        <v>54</v>
      </c>
      <c r="J38" s="70">
        <f t="shared" si="4"/>
        <v>1.11E-2</v>
      </c>
      <c r="K38" s="108">
        <v>30</v>
      </c>
      <c r="L38" s="109" t="s">
        <v>54</v>
      </c>
      <c r="M38" s="70">
        <f t="shared" si="0"/>
        <v>3.0000000000000001E-3</v>
      </c>
      <c r="N38" s="108">
        <v>22</v>
      </c>
      <c r="O38" s="109" t="s">
        <v>54</v>
      </c>
      <c r="P38" s="70">
        <f t="shared" si="1"/>
        <v>2.1999999999999997E-3</v>
      </c>
    </row>
    <row r="39" spans="2:16">
      <c r="B39" s="108">
        <v>12</v>
      </c>
      <c r="C39" s="109" t="s">
        <v>53</v>
      </c>
      <c r="D39" s="95">
        <f t="shared" si="2"/>
        <v>6.6298342541436467E-5</v>
      </c>
      <c r="E39" s="110">
        <v>0.45140000000000002</v>
      </c>
      <c r="F39" s="111">
        <v>6.0970000000000004</v>
      </c>
      <c r="G39" s="107">
        <f t="shared" si="3"/>
        <v>6.5484000000000009</v>
      </c>
      <c r="H39" s="108">
        <v>116</v>
      </c>
      <c r="I39" s="109" t="s">
        <v>54</v>
      </c>
      <c r="J39" s="70">
        <f t="shared" si="4"/>
        <v>1.1600000000000001E-2</v>
      </c>
      <c r="K39" s="108">
        <v>31</v>
      </c>
      <c r="L39" s="109" t="s">
        <v>54</v>
      </c>
      <c r="M39" s="70">
        <f t="shared" si="0"/>
        <v>3.0999999999999999E-3</v>
      </c>
      <c r="N39" s="108">
        <v>23</v>
      </c>
      <c r="O39" s="109" t="s">
        <v>54</v>
      </c>
      <c r="P39" s="70">
        <f t="shared" si="1"/>
        <v>2.3E-3</v>
      </c>
    </row>
    <row r="40" spans="2:16">
      <c r="B40" s="108">
        <v>13</v>
      </c>
      <c r="C40" s="109" t="s">
        <v>53</v>
      </c>
      <c r="D40" s="95">
        <f t="shared" si="2"/>
        <v>7.1823204419889497E-5</v>
      </c>
      <c r="E40" s="110">
        <v>0.4698</v>
      </c>
      <c r="F40" s="111">
        <v>6.282</v>
      </c>
      <c r="G40" s="107">
        <f t="shared" si="3"/>
        <v>6.7518000000000002</v>
      </c>
      <c r="H40" s="108">
        <v>121</v>
      </c>
      <c r="I40" s="109" t="s">
        <v>54</v>
      </c>
      <c r="J40" s="70">
        <f t="shared" si="4"/>
        <v>1.21E-2</v>
      </c>
      <c r="K40" s="108">
        <v>32</v>
      </c>
      <c r="L40" s="109" t="s">
        <v>54</v>
      </c>
      <c r="M40" s="70">
        <f t="shared" si="0"/>
        <v>3.2000000000000002E-3</v>
      </c>
      <c r="N40" s="108">
        <v>24</v>
      </c>
      <c r="O40" s="109" t="s">
        <v>54</v>
      </c>
      <c r="P40" s="70">
        <f t="shared" si="1"/>
        <v>2.4000000000000002E-3</v>
      </c>
    </row>
    <row r="41" spans="2:16">
      <c r="B41" s="108">
        <v>14</v>
      </c>
      <c r="C41" s="109" t="s">
        <v>53</v>
      </c>
      <c r="D41" s="95">
        <f t="shared" si="2"/>
        <v>7.734806629834254E-5</v>
      </c>
      <c r="E41" s="110">
        <v>0.48749999999999999</v>
      </c>
      <c r="F41" s="111">
        <v>6.4560000000000004</v>
      </c>
      <c r="G41" s="107">
        <f t="shared" si="3"/>
        <v>6.9435000000000002</v>
      </c>
      <c r="H41" s="108">
        <v>126</v>
      </c>
      <c r="I41" s="109" t="s">
        <v>54</v>
      </c>
      <c r="J41" s="70">
        <f t="shared" si="4"/>
        <v>1.26E-2</v>
      </c>
      <c r="K41" s="108">
        <v>34</v>
      </c>
      <c r="L41" s="109" t="s">
        <v>54</v>
      </c>
      <c r="M41" s="70">
        <f t="shared" si="0"/>
        <v>3.4000000000000002E-3</v>
      </c>
      <c r="N41" s="108">
        <v>25</v>
      </c>
      <c r="O41" s="109" t="s">
        <v>54</v>
      </c>
      <c r="P41" s="70">
        <f t="shared" si="1"/>
        <v>2.5000000000000001E-3</v>
      </c>
    </row>
    <row r="42" spans="2:16">
      <c r="B42" s="108">
        <v>15</v>
      </c>
      <c r="C42" s="109" t="s">
        <v>53</v>
      </c>
      <c r="D42" s="95">
        <f t="shared" si="2"/>
        <v>8.2872928176795584E-5</v>
      </c>
      <c r="E42" s="110">
        <v>0.50460000000000005</v>
      </c>
      <c r="F42" s="111">
        <v>6.6189999999999998</v>
      </c>
      <c r="G42" s="107">
        <f t="shared" si="3"/>
        <v>7.1235999999999997</v>
      </c>
      <c r="H42" s="108">
        <v>131</v>
      </c>
      <c r="I42" s="109" t="s">
        <v>54</v>
      </c>
      <c r="J42" s="70">
        <f t="shared" si="4"/>
        <v>1.3100000000000001E-2</v>
      </c>
      <c r="K42" s="108">
        <v>35</v>
      </c>
      <c r="L42" s="109" t="s">
        <v>54</v>
      </c>
      <c r="M42" s="70">
        <f t="shared" si="0"/>
        <v>3.5000000000000005E-3</v>
      </c>
      <c r="N42" s="108">
        <v>26</v>
      </c>
      <c r="O42" s="109" t="s">
        <v>54</v>
      </c>
      <c r="P42" s="70">
        <f t="shared" si="1"/>
        <v>2.5999999999999999E-3</v>
      </c>
    </row>
    <row r="43" spans="2:16">
      <c r="B43" s="108">
        <v>16</v>
      </c>
      <c r="C43" s="109" t="s">
        <v>53</v>
      </c>
      <c r="D43" s="95">
        <f t="shared" si="2"/>
        <v>8.8397790055248627E-5</v>
      </c>
      <c r="E43" s="110">
        <v>0.5212</v>
      </c>
      <c r="F43" s="111">
        <v>6.7729999999999997</v>
      </c>
      <c r="G43" s="107">
        <f t="shared" si="3"/>
        <v>7.2942</v>
      </c>
      <c r="H43" s="108">
        <v>135</v>
      </c>
      <c r="I43" s="109" t="s">
        <v>54</v>
      </c>
      <c r="J43" s="70">
        <f t="shared" si="4"/>
        <v>1.3500000000000002E-2</v>
      </c>
      <c r="K43" s="108">
        <v>36</v>
      </c>
      <c r="L43" s="109" t="s">
        <v>54</v>
      </c>
      <c r="M43" s="70">
        <f t="shared" si="0"/>
        <v>3.5999999999999999E-3</v>
      </c>
      <c r="N43" s="108">
        <v>27</v>
      </c>
      <c r="O43" s="109" t="s">
        <v>54</v>
      </c>
      <c r="P43" s="70">
        <f t="shared" si="1"/>
        <v>2.7000000000000001E-3</v>
      </c>
    </row>
    <row r="44" spans="2:16">
      <c r="B44" s="108">
        <v>17</v>
      </c>
      <c r="C44" s="109" t="s">
        <v>53</v>
      </c>
      <c r="D44" s="95">
        <f t="shared" si="2"/>
        <v>9.3922651933701671E-5</v>
      </c>
      <c r="E44" s="110">
        <v>0.53720000000000001</v>
      </c>
      <c r="F44" s="111">
        <v>6.9180000000000001</v>
      </c>
      <c r="G44" s="107">
        <f t="shared" si="3"/>
        <v>7.4552000000000005</v>
      </c>
      <c r="H44" s="108">
        <v>140</v>
      </c>
      <c r="I44" s="109" t="s">
        <v>54</v>
      </c>
      <c r="J44" s="70">
        <f t="shared" si="4"/>
        <v>1.4000000000000002E-2</v>
      </c>
      <c r="K44" s="108">
        <v>37</v>
      </c>
      <c r="L44" s="109" t="s">
        <v>54</v>
      </c>
      <c r="M44" s="70">
        <f t="shared" si="0"/>
        <v>3.6999999999999997E-3</v>
      </c>
      <c r="N44" s="108">
        <v>27</v>
      </c>
      <c r="O44" s="109" t="s">
        <v>54</v>
      </c>
      <c r="P44" s="70">
        <f t="shared" si="1"/>
        <v>2.7000000000000001E-3</v>
      </c>
    </row>
    <row r="45" spans="2:16">
      <c r="B45" s="108">
        <v>18</v>
      </c>
      <c r="C45" s="109" t="s">
        <v>53</v>
      </c>
      <c r="D45" s="95">
        <f t="shared" si="2"/>
        <v>9.9447513812154687E-5</v>
      </c>
      <c r="E45" s="110">
        <v>0.55279999999999996</v>
      </c>
      <c r="F45" s="111">
        <v>7.056</v>
      </c>
      <c r="G45" s="107">
        <f t="shared" si="3"/>
        <v>7.6088000000000005</v>
      </c>
      <c r="H45" s="108">
        <v>144</v>
      </c>
      <c r="I45" s="109" t="s">
        <v>54</v>
      </c>
      <c r="J45" s="70">
        <f t="shared" si="4"/>
        <v>1.44E-2</v>
      </c>
      <c r="K45" s="108">
        <v>37</v>
      </c>
      <c r="L45" s="109" t="s">
        <v>54</v>
      </c>
      <c r="M45" s="70">
        <f t="shared" si="0"/>
        <v>3.6999999999999997E-3</v>
      </c>
      <c r="N45" s="108">
        <v>28</v>
      </c>
      <c r="O45" s="109" t="s">
        <v>54</v>
      </c>
      <c r="P45" s="70">
        <f t="shared" si="1"/>
        <v>2.8E-3</v>
      </c>
    </row>
    <row r="46" spans="2:16">
      <c r="B46" s="108">
        <v>20</v>
      </c>
      <c r="C46" s="109" t="s">
        <v>53</v>
      </c>
      <c r="D46" s="95">
        <f t="shared" si="2"/>
        <v>1.1049723756906077E-4</v>
      </c>
      <c r="E46" s="110">
        <v>0.5827</v>
      </c>
      <c r="F46" s="111">
        <v>7.3120000000000003</v>
      </c>
      <c r="G46" s="107">
        <f t="shared" si="3"/>
        <v>7.8947000000000003</v>
      </c>
      <c r="H46" s="108">
        <v>152</v>
      </c>
      <c r="I46" s="109" t="s">
        <v>54</v>
      </c>
      <c r="J46" s="70">
        <f t="shared" si="4"/>
        <v>1.52E-2</v>
      </c>
      <c r="K46" s="108">
        <v>39</v>
      </c>
      <c r="L46" s="109" t="s">
        <v>54</v>
      </c>
      <c r="M46" s="70">
        <f t="shared" si="0"/>
        <v>3.8999999999999998E-3</v>
      </c>
      <c r="N46" s="108">
        <v>30</v>
      </c>
      <c r="O46" s="109" t="s">
        <v>54</v>
      </c>
      <c r="P46" s="70">
        <f t="shared" si="1"/>
        <v>3.0000000000000001E-3</v>
      </c>
    </row>
    <row r="47" spans="2:16">
      <c r="B47" s="108">
        <v>22.5</v>
      </c>
      <c r="C47" s="109" t="s">
        <v>53</v>
      </c>
      <c r="D47" s="95">
        <f t="shared" si="2"/>
        <v>1.2430939226519336E-4</v>
      </c>
      <c r="E47" s="110">
        <v>0.61809999999999998</v>
      </c>
      <c r="F47" s="111">
        <v>7.6</v>
      </c>
      <c r="G47" s="107">
        <f t="shared" si="3"/>
        <v>8.2180999999999997</v>
      </c>
      <c r="H47" s="108">
        <v>163</v>
      </c>
      <c r="I47" s="109" t="s">
        <v>54</v>
      </c>
      <c r="J47" s="70">
        <f t="shared" si="4"/>
        <v>1.6300000000000002E-2</v>
      </c>
      <c r="K47" s="108">
        <v>41</v>
      </c>
      <c r="L47" s="109" t="s">
        <v>54</v>
      </c>
      <c r="M47" s="70">
        <f t="shared" si="0"/>
        <v>4.1000000000000003E-3</v>
      </c>
      <c r="N47" s="108">
        <v>32</v>
      </c>
      <c r="O47" s="109" t="s">
        <v>54</v>
      </c>
      <c r="P47" s="70">
        <f t="shared" si="1"/>
        <v>3.2000000000000002E-3</v>
      </c>
    </row>
    <row r="48" spans="2:16">
      <c r="B48" s="108">
        <v>25</v>
      </c>
      <c r="C48" s="109" t="s">
        <v>53</v>
      </c>
      <c r="D48" s="95">
        <f t="shared" si="2"/>
        <v>1.3812154696132598E-4</v>
      </c>
      <c r="E48" s="110">
        <v>0.65149999999999997</v>
      </c>
      <c r="F48" s="111">
        <v>7.859</v>
      </c>
      <c r="G48" s="107">
        <f t="shared" si="3"/>
        <v>8.5105000000000004</v>
      </c>
      <c r="H48" s="108">
        <v>172</v>
      </c>
      <c r="I48" s="109" t="s">
        <v>54</v>
      </c>
      <c r="J48" s="70">
        <f t="shared" si="4"/>
        <v>1.72E-2</v>
      </c>
      <c r="K48" s="108">
        <v>44</v>
      </c>
      <c r="L48" s="109" t="s">
        <v>54</v>
      </c>
      <c r="M48" s="70">
        <f t="shared" si="0"/>
        <v>4.3999999999999994E-3</v>
      </c>
      <c r="N48" s="108">
        <v>33</v>
      </c>
      <c r="O48" s="109" t="s">
        <v>54</v>
      </c>
      <c r="P48" s="70">
        <f t="shared" si="1"/>
        <v>3.3E-3</v>
      </c>
    </row>
    <row r="49" spans="2:16">
      <c r="B49" s="108">
        <v>27.5</v>
      </c>
      <c r="C49" s="109" t="s">
        <v>53</v>
      </c>
      <c r="D49" s="95">
        <f t="shared" si="2"/>
        <v>1.5193370165745857E-4</v>
      </c>
      <c r="E49" s="110">
        <v>0.68330000000000002</v>
      </c>
      <c r="F49" s="111">
        <v>8.0939999999999994</v>
      </c>
      <c r="G49" s="107">
        <f t="shared" si="3"/>
        <v>8.7773000000000003</v>
      </c>
      <c r="H49" s="108">
        <v>182</v>
      </c>
      <c r="I49" s="109" t="s">
        <v>54</v>
      </c>
      <c r="J49" s="70">
        <f t="shared" si="4"/>
        <v>1.8200000000000001E-2</v>
      </c>
      <c r="K49" s="108">
        <v>46</v>
      </c>
      <c r="L49" s="109" t="s">
        <v>54</v>
      </c>
      <c r="M49" s="70">
        <f t="shared" si="0"/>
        <v>4.5999999999999999E-3</v>
      </c>
      <c r="N49" s="108">
        <v>35</v>
      </c>
      <c r="O49" s="109" t="s">
        <v>54</v>
      </c>
      <c r="P49" s="70">
        <f t="shared" si="1"/>
        <v>3.5000000000000005E-3</v>
      </c>
    </row>
    <row r="50" spans="2:16">
      <c r="B50" s="108">
        <v>30</v>
      </c>
      <c r="C50" s="109" t="s">
        <v>53</v>
      </c>
      <c r="D50" s="95">
        <f t="shared" si="2"/>
        <v>1.6574585635359117E-4</v>
      </c>
      <c r="E50" s="110">
        <v>0.7137</v>
      </c>
      <c r="F50" s="111">
        <v>8.3079999999999998</v>
      </c>
      <c r="G50" s="107">
        <f t="shared" si="3"/>
        <v>9.0216999999999992</v>
      </c>
      <c r="H50" s="108">
        <v>191</v>
      </c>
      <c r="I50" s="109" t="s">
        <v>54</v>
      </c>
      <c r="J50" s="70">
        <f t="shared" si="4"/>
        <v>1.9099999999999999E-2</v>
      </c>
      <c r="K50" s="108">
        <v>47</v>
      </c>
      <c r="L50" s="109" t="s">
        <v>54</v>
      </c>
      <c r="M50" s="70">
        <f t="shared" si="0"/>
        <v>4.7000000000000002E-3</v>
      </c>
      <c r="N50" s="108">
        <v>37</v>
      </c>
      <c r="O50" s="109" t="s">
        <v>54</v>
      </c>
      <c r="P50" s="70">
        <f t="shared" si="1"/>
        <v>3.6999999999999997E-3</v>
      </c>
    </row>
    <row r="51" spans="2:16">
      <c r="B51" s="108">
        <v>32.5</v>
      </c>
      <c r="C51" s="109" t="s">
        <v>53</v>
      </c>
      <c r="D51" s="95">
        <f t="shared" si="2"/>
        <v>1.7955801104972376E-4</v>
      </c>
      <c r="E51" s="110">
        <v>0.74280000000000002</v>
      </c>
      <c r="F51" s="111">
        <v>8.5050000000000008</v>
      </c>
      <c r="G51" s="107">
        <f t="shared" si="3"/>
        <v>9.2478000000000016</v>
      </c>
      <c r="H51" s="108">
        <v>200</v>
      </c>
      <c r="I51" s="109" t="s">
        <v>54</v>
      </c>
      <c r="J51" s="70">
        <f t="shared" si="4"/>
        <v>0.02</v>
      </c>
      <c r="K51" s="108">
        <v>49</v>
      </c>
      <c r="L51" s="109" t="s">
        <v>54</v>
      </c>
      <c r="M51" s="70">
        <f t="shared" si="0"/>
        <v>4.8999999999999998E-3</v>
      </c>
      <c r="N51" s="108">
        <v>38</v>
      </c>
      <c r="O51" s="109" t="s">
        <v>54</v>
      </c>
      <c r="P51" s="70">
        <f t="shared" si="1"/>
        <v>3.8E-3</v>
      </c>
    </row>
    <row r="52" spans="2:16">
      <c r="B52" s="108">
        <v>35</v>
      </c>
      <c r="C52" s="109" t="s">
        <v>53</v>
      </c>
      <c r="D52" s="95">
        <f t="shared" si="2"/>
        <v>1.9337016574585638E-4</v>
      </c>
      <c r="E52" s="110">
        <v>0.77090000000000003</v>
      </c>
      <c r="F52" s="111">
        <v>8.6869999999999994</v>
      </c>
      <c r="G52" s="107">
        <f t="shared" si="3"/>
        <v>9.4578999999999986</v>
      </c>
      <c r="H52" s="108">
        <v>209</v>
      </c>
      <c r="I52" s="109" t="s">
        <v>54</v>
      </c>
      <c r="J52" s="70">
        <f t="shared" si="4"/>
        <v>2.0899999999999998E-2</v>
      </c>
      <c r="K52" s="108">
        <v>51</v>
      </c>
      <c r="L52" s="109" t="s">
        <v>54</v>
      </c>
      <c r="M52" s="70">
        <f t="shared" si="0"/>
        <v>5.0999999999999995E-3</v>
      </c>
      <c r="N52" s="108">
        <v>40</v>
      </c>
      <c r="O52" s="109" t="s">
        <v>54</v>
      </c>
      <c r="P52" s="70">
        <f t="shared" si="1"/>
        <v>4.0000000000000001E-3</v>
      </c>
    </row>
    <row r="53" spans="2:16">
      <c r="B53" s="108">
        <v>37.5</v>
      </c>
      <c r="C53" s="109" t="s">
        <v>53</v>
      </c>
      <c r="D53" s="95">
        <f t="shared" si="2"/>
        <v>2.0718232044198895E-4</v>
      </c>
      <c r="E53" s="110">
        <v>0.79790000000000005</v>
      </c>
      <c r="F53" s="111">
        <v>8.8550000000000004</v>
      </c>
      <c r="G53" s="107">
        <f t="shared" si="3"/>
        <v>9.6529000000000007</v>
      </c>
      <c r="H53" s="108">
        <v>218</v>
      </c>
      <c r="I53" s="109" t="s">
        <v>54</v>
      </c>
      <c r="J53" s="70">
        <f t="shared" si="4"/>
        <v>2.18E-2</v>
      </c>
      <c r="K53" s="108">
        <v>53</v>
      </c>
      <c r="L53" s="109" t="s">
        <v>54</v>
      </c>
      <c r="M53" s="70">
        <f t="shared" si="0"/>
        <v>5.3E-3</v>
      </c>
      <c r="N53" s="108">
        <v>41</v>
      </c>
      <c r="O53" s="109" t="s">
        <v>54</v>
      </c>
      <c r="P53" s="70">
        <f t="shared" si="1"/>
        <v>4.1000000000000003E-3</v>
      </c>
    </row>
    <row r="54" spans="2:16">
      <c r="B54" s="108">
        <v>40</v>
      </c>
      <c r="C54" s="109" t="s">
        <v>53</v>
      </c>
      <c r="D54" s="95">
        <f t="shared" si="2"/>
        <v>2.2099447513812155E-4</v>
      </c>
      <c r="E54" s="110">
        <v>0.82410000000000005</v>
      </c>
      <c r="F54" s="111">
        <v>9.0120000000000005</v>
      </c>
      <c r="G54" s="107">
        <f t="shared" si="3"/>
        <v>9.8361000000000001</v>
      </c>
      <c r="H54" s="108">
        <v>226</v>
      </c>
      <c r="I54" s="109" t="s">
        <v>54</v>
      </c>
      <c r="J54" s="70">
        <f t="shared" si="4"/>
        <v>2.2600000000000002E-2</v>
      </c>
      <c r="K54" s="108">
        <v>55</v>
      </c>
      <c r="L54" s="109" t="s">
        <v>54</v>
      </c>
      <c r="M54" s="70">
        <f t="shared" si="0"/>
        <v>5.4999999999999997E-3</v>
      </c>
      <c r="N54" s="108">
        <v>43</v>
      </c>
      <c r="O54" s="109" t="s">
        <v>54</v>
      </c>
      <c r="P54" s="70">
        <f t="shared" si="1"/>
        <v>4.3E-3</v>
      </c>
    </row>
    <row r="55" spans="2:16">
      <c r="B55" s="108">
        <v>45</v>
      </c>
      <c r="C55" s="109" t="s">
        <v>53</v>
      </c>
      <c r="D55" s="95">
        <f t="shared" si="2"/>
        <v>2.4861878453038671E-4</v>
      </c>
      <c r="E55" s="110">
        <v>0.87409999999999999</v>
      </c>
      <c r="F55" s="111">
        <v>9.2949999999999999</v>
      </c>
      <c r="G55" s="107">
        <f t="shared" si="3"/>
        <v>10.1691</v>
      </c>
      <c r="H55" s="108">
        <v>243</v>
      </c>
      <c r="I55" s="109" t="s">
        <v>54</v>
      </c>
      <c r="J55" s="70">
        <f t="shared" si="4"/>
        <v>2.4299999999999999E-2</v>
      </c>
      <c r="K55" s="108">
        <v>58</v>
      </c>
      <c r="L55" s="109" t="s">
        <v>54</v>
      </c>
      <c r="M55" s="70">
        <f t="shared" si="0"/>
        <v>5.8000000000000005E-3</v>
      </c>
      <c r="N55" s="108">
        <v>46</v>
      </c>
      <c r="O55" s="109" t="s">
        <v>54</v>
      </c>
      <c r="P55" s="70">
        <f t="shared" si="1"/>
        <v>4.5999999999999999E-3</v>
      </c>
    </row>
    <row r="56" spans="2:16">
      <c r="B56" s="108">
        <v>50</v>
      </c>
      <c r="C56" s="109" t="s">
        <v>53</v>
      </c>
      <c r="D56" s="95">
        <f t="shared" si="2"/>
        <v>2.7624309392265195E-4</v>
      </c>
      <c r="E56" s="110">
        <v>0.9214</v>
      </c>
      <c r="F56" s="111">
        <v>9.5440000000000005</v>
      </c>
      <c r="G56" s="107">
        <f t="shared" si="3"/>
        <v>10.465400000000001</v>
      </c>
      <c r="H56" s="108">
        <v>259</v>
      </c>
      <c r="I56" s="109" t="s">
        <v>54</v>
      </c>
      <c r="J56" s="70">
        <f t="shared" si="4"/>
        <v>2.5899999999999999E-2</v>
      </c>
      <c r="K56" s="108">
        <v>61</v>
      </c>
      <c r="L56" s="109" t="s">
        <v>54</v>
      </c>
      <c r="M56" s="70">
        <f t="shared" si="0"/>
        <v>6.0999999999999995E-3</v>
      </c>
      <c r="N56" s="108">
        <v>48</v>
      </c>
      <c r="O56" s="109" t="s">
        <v>54</v>
      </c>
      <c r="P56" s="70">
        <f t="shared" si="1"/>
        <v>4.8000000000000004E-3</v>
      </c>
    </row>
    <row r="57" spans="2:16">
      <c r="B57" s="108">
        <v>55</v>
      </c>
      <c r="C57" s="109" t="s">
        <v>53</v>
      </c>
      <c r="D57" s="95">
        <f t="shared" si="2"/>
        <v>3.0386740331491714E-4</v>
      </c>
      <c r="E57" s="110">
        <v>0.96630000000000005</v>
      </c>
      <c r="F57" s="111">
        <v>9.7650000000000006</v>
      </c>
      <c r="G57" s="107">
        <f t="shared" si="3"/>
        <v>10.731300000000001</v>
      </c>
      <c r="H57" s="108">
        <v>275</v>
      </c>
      <c r="I57" s="109" t="s">
        <v>54</v>
      </c>
      <c r="J57" s="70">
        <f t="shared" si="4"/>
        <v>2.7500000000000004E-2</v>
      </c>
      <c r="K57" s="108">
        <v>64</v>
      </c>
      <c r="L57" s="109" t="s">
        <v>54</v>
      </c>
      <c r="M57" s="70">
        <f t="shared" si="0"/>
        <v>6.4000000000000003E-3</v>
      </c>
      <c r="N57" s="108">
        <v>51</v>
      </c>
      <c r="O57" s="109" t="s">
        <v>54</v>
      </c>
      <c r="P57" s="70">
        <f t="shared" si="1"/>
        <v>5.0999999999999995E-3</v>
      </c>
    </row>
    <row r="58" spans="2:16">
      <c r="B58" s="108">
        <v>60</v>
      </c>
      <c r="C58" s="109" t="s">
        <v>53</v>
      </c>
      <c r="D58" s="95">
        <f t="shared" si="2"/>
        <v>3.3149171270718233E-4</v>
      </c>
      <c r="E58" s="110">
        <v>1.0089999999999999</v>
      </c>
      <c r="F58" s="111">
        <v>9.9640000000000004</v>
      </c>
      <c r="G58" s="107">
        <f t="shared" si="3"/>
        <v>10.973000000000001</v>
      </c>
      <c r="H58" s="108">
        <v>290</v>
      </c>
      <c r="I58" s="109" t="s">
        <v>54</v>
      </c>
      <c r="J58" s="70">
        <f t="shared" si="4"/>
        <v>2.8999999999999998E-2</v>
      </c>
      <c r="K58" s="108">
        <v>67</v>
      </c>
      <c r="L58" s="109" t="s">
        <v>54</v>
      </c>
      <c r="M58" s="70">
        <f t="shared" si="0"/>
        <v>6.7000000000000002E-3</v>
      </c>
      <c r="N58" s="108">
        <v>54</v>
      </c>
      <c r="O58" s="109" t="s">
        <v>54</v>
      </c>
      <c r="P58" s="70">
        <f t="shared" si="1"/>
        <v>5.4000000000000003E-3</v>
      </c>
    </row>
    <row r="59" spans="2:16">
      <c r="B59" s="108">
        <v>65</v>
      </c>
      <c r="C59" s="109" t="s">
        <v>53</v>
      </c>
      <c r="D59" s="95">
        <f t="shared" si="2"/>
        <v>3.5911602209944752E-4</v>
      </c>
      <c r="E59" s="110">
        <v>1.0509999999999999</v>
      </c>
      <c r="F59" s="111">
        <v>10.14</v>
      </c>
      <c r="G59" s="107">
        <f t="shared" si="3"/>
        <v>11.191000000000001</v>
      </c>
      <c r="H59" s="108">
        <v>306</v>
      </c>
      <c r="I59" s="109" t="s">
        <v>54</v>
      </c>
      <c r="J59" s="70">
        <f t="shared" si="4"/>
        <v>3.0599999999999999E-2</v>
      </c>
      <c r="K59" s="108">
        <v>70</v>
      </c>
      <c r="L59" s="109" t="s">
        <v>54</v>
      </c>
      <c r="M59" s="70">
        <f t="shared" si="0"/>
        <v>7.000000000000001E-3</v>
      </c>
      <c r="N59" s="108">
        <v>56</v>
      </c>
      <c r="O59" s="109" t="s">
        <v>54</v>
      </c>
      <c r="P59" s="70">
        <f t="shared" si="1"/>
        <v>5.5999999999999999E-3</v>
      </c>
    </row>
    <row r="60" spans="2:16">
      <c r="B60" s="108">
        <v>70</v>
      </c>
      <c r="C60" s="109" t="s">
        <v>53</v>
      </c>
      <c r="D60" s="95">
        <f t="shared" si="2"/>
        <v>3.8674033149171277E-4</v>
      </c>
      <c r="E60" s="110">
        <v>1.0900000000000001</v>
      </c>
      <c r="F60" s="111">
        <v>10.3</v>
      </c>
      <c r="G60" s="107">
        <f t="shared" si="3"/>
        <v>11.39</v>
      </c>
      <c r="H60" s="108">
        <v>320</v>
      </c>
      <c r="I60" s="109" t="s">
        <v>54</v>
      </c>
      <c r="J60" s="70">
        <f t="shared" si="4"/>
        <v>3.2000000000000001E-2</v>
      </c>
      <c r="K60" s="108">
        <v>73</v>
      </c>
      <c r="L60" s="109" t="s">
        <v>54</v>
      </c>
      <c r="M60" s="70">
        <f t="shared" si="0"/>
        <v>7.2999999999999992E-3</v>
      </c>
      <c r="N60" s="108">
        <v>59</v>
      </c>
      <c r="O60" s="109" t="s">
        <v>54</v>
      </c>
      <c r="P60" s="70">
        <f t="shared" si="1"/>
        <v>5.8999999999999999E-3</v>
      </c>
    </row>
    <row r="61" spans="2:16">
      <c r="B61" s="108">
        <v>80</v>
      </c>
      <c r="C61" s="109" t="s">
        <v>53</v>
      </c>
      <c r="D61" s="95">
        <f t="shared" si="2"/>
        <v>4.419889502762431E-4</v>
      </c>
      <c r="E61" s="110">
        <v>1.165</v>
      </c>
      <c r="F61" s="111">
        <v>10.59</v>
      </c>
      <c r="G61" s="107">
        <f t="shared" si="3"/>
        <v>11.754999999999999</v>
      </c>
      <c r="H61" s="108">
        <v>349</v>
      </c>
      <c r="I61" s="109" t="s">
        <v>54</v>
      </c>
      <c r="J61" s="70">
        <f t="shared" si="4"/>
        <v>3.49E-2</v>
      </c>
      <c r="K61" s="108">
        <v>78</v>
      </c>
      <c r="L61" s="109" t="s">
        <v>54</v>
      </c>
      <c r="M61" s="70">
        <f t="shared" si="0"/>
        <v>7.7999999999999996E-3</v>
      </c>
      <c r="N61" s="108">
        <v>63</v>
      </c>
      <c r="O61" s="109" t="s">
        <v>54</v>
      </c>
      <c r="P61" s="70">
        <f t="shared" si="1"/>
        <v>6.3E-3</v>
      </c>
    </row>
    <row r="62" spans="2:16">
      <c r="B62" s="108">
        <v>90</v>
      </c>
      <c r="C62" s="109" t="s">
        <v>53</v>
      </c>
      <c r="D62" s="95">
        <f t="shared" si="2"/>
        <v>4.9723756906077342E-4</v>
      </c>
      <c r="E62" s="110">
        <v>1.236</v>
      </c>
      <c r="F62" s="111">
        <v>10.82</v>
      </c>
      <c r="G62" s="107">
        <f t="shared" si="3"/>
        <v>12.056000000000001</v>
      </c>
      <c r="H62" s="108">
        <v>378</v>
      </c>
      <c r="I62" s="109" t="s">
        <v>54</v>
      </c>
      <c r="J62" s="70">
        <f t="shared" si="4"/>
        <v>3.78E-2</v>
      </c>
      <c r="K62" s="108">
        <v>83</v>
      </c>
      <c r="L62" s="109" t="s">
        <v>54</v>
      </c>
      <c r="M62" s="70">
        <f t="shared" si="0"/>
        <v>8.3000000000000001E-3</v>
      </c>
      <c r="N62" s="108">
        <v>68</v>
      </c>
      <c r="O62" s="109" t="s">
        <v>54</v>
      </c>
      <c r="P62" s="70">
        <f t="shared" si="1"/>
        <v>6.8000000000000005E-3</v>
      </c>
    </row>
    <row r="63" spans="2:16">
      <c r="B63" s="108">
        <v>100</v>
      </c>
      <c r="C63" s="109" t="s">
        <v>53</v>
      </c>
      <c r="D63" s="95">
        <f t="shared" si="2"/>
        <v>5.5248618784530391E-4</v>
      </c>
      <c r="E63" s="110">
        <v>1.3029999999999999</v>
      </c>
      <c r="F63" s="111">
        <v>11.03</v>
      </c>
      <c r="G63" s="107">
        <f t="shared" si="3"/>
        <v>12.332999999999998</v>
      </c>
      <c r="H63" s="108">
        <v>405</v>
      </c>
      <c r="I63" s="109" t="s">
        <v>54</v>
      </c>
      <c r="J63" s="70">
        <f t="shared" si="4"/>
        <v>4.0500000000000001E-2</v>
      </c>
      <c r="K63" s="108">
        <v>88</v>
      </c>
      <c r="L63" s="109" t="s">
        <v>54</v>
      </c>
      <c r="M63" s="70">
        <f t="shared" si="0"/>
        <v>8.7999999999999988E-3</v>
      </c>
      <c r="N63" s="108">
        <v>72</v>
      </c>
      <c r="O63" s="109" t="s">
        <v>54</v>
      </c>
      <c r="P63" s="70">
        <f t="shared" si="1"/>
        <v>7.1999999999999998E-3</v>
      </c>
    </row>
    <row r="64" spans="2:16">
      <c r="B64" s="108">
        <v>110</v>
      </c>
      <c r="C64" s="109" t="s">
        <v>53</v>
      </c>
      <c r="D64" s="95">
        <f t="shared" si="2"/>
        <v>6.0773480662983429E-4</v>
      </c>
      <c r="E64" s="110">
        <v>1.367</v>
      </c>
      <c r="F64" s="111">
        <v>11.2</v>
      </c>
      <c r="G64" s="107">
        <f t="shared" si="3"/>
        <v>12.567</v>
      </c>
      <c r="H64" s="108">
        <v>433</v>
      </c>
      <c r="I64" s="109" t="s">
        <v>54</v>
      </c>
      <c r="J64" s="70">
        <f t="shared" si="4"/>
        <v>4.3299999999999998E-2</v>
      </c>
      <c r="K64" s="108">
        <v>93</v>
      </c>
      <c r="L64" s="109" t="s">
        <v>54</v>
      </c>
      <c r="M64" s="70">
        <f t="shared" si="0"/>
        <v>9.2999999999999992E-3</v>
      </c>
      <c r="N64" s="108">
        <v>77</v>
      </c>
      <c r="O64" s="109" t="s">
        <v>54</v>
      </c>
      <c r="P64" s="70">
        <f t="shared" si="1"/>
        <v>7.7000000000000002E-3</v>
      </c>
    </row>
    <row r="65" spans="2:16">
      <c r="B65" s="108">
        <v>120</v>
      </c>
      <c r="C65" s="109" t="s">
        <v>53</v>
      </c>
      <c r="D65" s="95">
        <f t="shared" si="2"/>
        <v>6.6298342541436467E-4</v>
      </c>
      <c r="E65" s="110">
        <v>1.427</v>
      </c>
      <c r="F65" s="111">
        <v>11.35</v>
      </c>
      <c r="G65" s="107">
        <f t="shared" si="3"/>
        <v>12.776999999999999</v>
      </c>
      <c r="H65" s="108">
        <v>459</v>
      </c>
      <c r="I65" s="109" t="s">
        <v>54</v>
      </c>
      <c r="J65" s="70">
        <f t="shared" si="4"/>
        <v>4.5900000000000003E-2</v>
      </c>
      <c r="K65" s="108">
        <v>98</v>
      </c>
      <c r="L65" s="109" t="s">
        <v>54</v>
      </c>
      <c r="M65" s="70">
        <f t="shared" si="0"/>
        <v>9.7999999999999997E-3</v>
      </c>
      <c r="N65" s="108">
        <v>81</v>
      </c>
      <c r="O65" s="109" t="s">
        <v>54</v>
      </c>
      <c r="P65" s="70">
        <f t="shared" si="1"/>
        <v>8.0999999999999996E-3</v>
      </c>
    </row>
    <row r="66" spans="2:16">
      <c r="B66" s="108">
        <v>130</v>
      </c>
      <c r="C66" s="109" t="s">
        <v>53</v>
      </c>
      <c r="D66" s="95">
        <f t="shared" si="2"/>
        <v>7.1823204419889505E-4</v>
      </c>
      <c r="E66" s="110">
        <v>1.486</v>
      </c>
      <c r="F66" s="111">
        <v>11.48</v>
      </c>
      <c r="G66" s="107">
        <f t="shared" si="3"/>
        <v>12.966000000000001</v>
      </c>
      <c r="H66" s="108">
        <v>486</v>
      </c>
      <c r="I66" s="109" t="s">
        <v>54</v>
      </c>
      <c r="J66" s="70">
        <f t="shared" si="4"/>
        <v>4.8599999999999997E-2</v>
      </c>
      <c r="K66" s="108">
        <v>103</v>
      </c>
      <c r="L66" s="109" t="s">
        <v>54</v>
      </c>
      <c r="M66" s="70">
        <f t="shared" si="0"/>
        <v>1.03E-2</v>
      </c>
      <c r="N66" s="108">
        <v>85</v>
      </c>
      <c r="O66" s="109" t="s">
        <v>54</v>
      </c>
      <c r="P66" s="70">
        <f t="shared" si="1"/>
        <v>8.5000000000000006E-3</v>
      </c>
    </row>
    <row r="67" spans="2:16">
      <c r="B67" s="108">
        <v>140</v>
      </c>
      <c r="C67" s="109" t="s">
        <v>53</v>
      </c>
      <c r="D67" s="95">
        <f t="shared" si="2"/>
        <v>7.7348066298342554E-4</v>
      </c>
      <c r="E67" s="110">
        <v>1.542</v>
      </c>
      <c r="F67" s="111">
        <v>11.59</v>
      </c>
      <c r="G67" s="107">
        <f t="shared" si="3"/>
        <v>13.132</v>
      </c>
      <c r="H67" s="108">
        <v>512</v>
      </c>
      <c r="I67" s="109" t="s">
        <v>54</v>
      </c>
      <c r="J67" s="70">
        <f t="shared" si="4"/>
        <v>5.1200000000000002E-2</v>
      </c>
      <c r="K67" s="108">
        <v>107</v>
      </c>
      <c r="L67" s="109" t="s">
        <v>54</v>
      </c>
      <c r="M67" s="70">
        <f t="shared" si="0"/>
        <v>1.0699999999999999E-2</v>
      </c>
      <c r="N67" s="108">
        <v>89</v>
      </c>
      <c r="O67" s="109" t="s">
        <v>54</v>
      </c>
      <c r="P67" s="70">
        <f t="shared" si="1"/>
        <v>8.8999999999999999E-3</v>
      </c>
    </row>
    <row r="68" spans="2:16">
      <c r="B68" s="108">
        <v>150</v>
      </c>
      <c r="C68" s="109" t="s">
        <v>53</v>
      </c>
      <c r="D68" s="95">
        <f t="shared" si="2"/>
        <v>8.2872928176795581E-4</v>
      </c>
      <c r="E68" s="110">
        <v>1.5960000000000001</v>
      </c>
      <c r="F68" s="111">
        <v>11.69</v>
      </c>
      <c r="G68" s="107">
        <f t="shared" si="3"/>
        <v>13.286</v>
      </c>
      <c r="H68" s="108">
        <v>537</v>
      </c>
      <c r="I68" s="109" t="s">
        <v>54</v>
      </c>
      <c r="J68" s="70">
        <f t="shared" si="4"/>
        <v>5.3700000000000005E-2</v>
      </c>
      <c r="K68" s="108">
        <v>112</v>
      </c>
      <c r="L68" s="109" t="s">
        <v>54</v>
      </c>
      <c r="M68" s="70">
        <f t="shared" si="0"/>
        <v>1.12E-2</v>
      </c>
      <c r="N68" s="108">
        <v>93</v>
      </c>
      <c r="O68" s="109" t="s">
        <v>54</v>
      </c>
      <c r="P68" s="70">
        <f t="shared" si="1"/>
        <v>9.2999999999999992E-3</v>
      </c>
    </row>
    <row r="69" spans="2:16">
      <c r="B69" s="108">
        <v>160</v>
      </c>
      <c r="C69" s="109" t="s">
        <v>53</v>
      </c>
      <c r="D69" s="95">
        <f t="shared" si="2"/>
        <v>8.8397790055248619E-4</v>
      </c>
      <c r="E69" s="110">
        <v>1.6479999999999999</v>
      </c>
      <c r="F69" s="111">
        <v>11.77</v>
      </c>
      <c r="G69" s="107">
        <f t="shared" si="3"/>
        <v>13.417999999999999</v>
      </c>
      <c r="H69" s="108">
        <v>563</v>
      </c>
      <c r="I69" s="109" t="s">
        <v>54</v>
      </c>
      <c r="J69" s="70">
        <f t="shared" si="4"/>
        <v>5.6299999999999996E-2</v>
      </c>
      <c r="K69" s="108">
        <v>116</v>
      </c>
      <c r="L69" s="109" t="s">
        <v>54</v>
      </c>
      <c r="M69" s="70">
        <f t="shared" si="0"/>
        <v>1.1600000000000001E-2</v>
      </c>
      <c r="N69" s="108">
        <v>97</v>
      </c>
      <c r="O69" s="109" t="s">
        <v>54</v>
      </c>
      <c r="P69" s="70">
        <f t="shared" si="1"/>
        <v>9.7000000000000003E-3</v>
      </c>
    </row>
    <row r="70" spans="2:16">
      <c r="B70" s="108">
        <v>170</v>
      </c>
      <c r="C70" s="109" t="s">
        <v>53</v>
      </c>
      <c r="D70" s="95">
        <f t="shared" si="2"/>
        <v>9.3922651933701668E-4</v>
      </c>
      <c r="E70" s="110">
        <v>1.6990000000000001</v>
      </c>
      <c r="F70" s="111">
        <v>11.85</v>
      </c>
      <c r="G70" s="107">
        <f t="shared" si="3"/>
        <v>13.548999999999999</v>
      </c>
      <c r="H70" s="108">
        <v>588</v>
      </c>
      <c r="I70" s="109" t="s">
        <v>54</v>
      </c>
      <c r="J70" s="70">
        <f t="shared" si="4"/>
        <v>5.8799999999999998E-2</v>
      </c>
      <c r="K70" s="108">
        <v>120</v>
      </c>
      <c r="L70" s="109" t="s">
        <v>54</v>
      </c>
      <c r="M70" s="70">
        <f t="shared" si="0"/>
        <v>1.2E-2</v>
      </c>
      <c r="N70" s="108">
        <v>101</v>
      </c>
      <c r="O70" s="109" t="s">
        <v>54</v>
      </c>
      <c r="P70" s="70">
        <f t="shared" si="1"/>
        <v>1.0100000000000001E-2</v>
      </c>
    </row>
    <row r="71" spans="2:16">
      <c r="B71" s="108">
        <v>180</v>
      </c>
      <c r="C71" s="109" t="s">
        <v>53</v>
      </c>
      <c r="D71" s="95">
        <f t="shared" si="2"/>
        <v>9.9447513812154684E-4</v>
      </c>
      <c r="E71" s="110">
        <v>1.748</v>
      </c>
      <c r="F71" s="111">
        <v>11.91</v>
      </c>
      <c r="G71" s="107">
        <f t="shared" si="3"/>
        <v>13.657999999999999</v>
      </c>
      <c r="H71" s="108">
        <v>613</v>
      </c>
      <c r="I71" s="109" t="s">
        <v>54</v>
      </c>
      <c r="J71" s="70">
        <f t="shared" si="4"/>
        <v>6.13E-2</v>
      </c>
      <c r="K71" s="108">
        <v>124</v>
      </c>
      <c r="L71" s="109" t="s">
        <v>54</v>
      </c>
      <c r="M71" s="70">
        <f t="shared" si="0"/>
        <v>1.24E-2</v>
      </c>
      <c r="N71" s="108">
        <v>105</v>
      </c>
      <c r="O71" s="109" t="s">
        <v>54</v>
      </c>
      <c r="P71" s="70">
        <f t="shared" si="1"/>
        <v>1.0499999999999999E-2</v>
      </c>
    </row>
    <row r="72" spans="2:16">
      <c r="B72" s="108">
        <v>200</v>
      </c>
      <c r="C72" s="109" t="s">
        <v>53</v>
      </c>
      <c r="D72" s="95">
        <f t="shared" si="2"/>
        <v>1.1049723756906078E-3</v>
      </c>
      <c r="E72" s="110">
        <v>1.843</v>
      </c>
      <c r="F72" s="111">
        <v>12.02</v>
      </c>
      <c r="G72" s="107">
        <f t="shared" si="3"/>
        <v>13.863</v>
      </c>
      <c r="H72" s="108">
        <v>663</v>
      </c>
      <c r="I72" s="109" t="s">
        <v>54</v>
      </c>
      <c r="J72" s="70">
        <f t="shared" si="4"/>
        <v>6.6299999999999998E-2</v>
      </c>
      <c r="K72" s="108">
        <v>133</v>
      </c>
      <c r="L72" s="109" t="s">
        <v>54</v>
      </c>
      <c r="M72" s="70">
        <f t="shared" si="0"/>
        <v>1.3300000000000001E-2</v>
      </c>
      <c r="N72" s="108">
        <v>112</v>
      </c>
      <c r="O72" s="109" t="s">
        <v>54</v>
      </c>
      <c r="P72" s="70">
        <f t="shared" si="1"/>
        <v>1.12E-2</v>
      </c>
    </row>
    <row r="73" spans="2:16">
      <c r="B73" s="108">
        <v>225</v>
      </c>
      <c r="C73" s="109" t="s">
        <v>53</v>
      </c>
      <c r="D73" s="95">
        <f t="shared" si="2"/>
        <v>1.2430939226519338E-3</v>
      </c>
      <c r="E73" s="110">
        <v>1.954</v>
      </c>
      <c r="F73" s="111">
        <v>12.12</v>
      </c>
      <c r="G73" s="107">
        <f t="shared" si="3"/>
        <v>14.074</v>
      </c>
      <c r="H73" s="108">
        <v>724</v>
      </c>
      <c r="I73" s="109" t="s">
        <v>54</v>
      </c>
      <c r="J73" s="70">
        <f t="shared" si="4"/>
        <v>7.2399999999999992E-2</v>
      </c>
      <c r="K73" s="108">
        <v>143</v>
      </c>
      <c r="L73" s="109" t="s">
        <v>54</v>
      </c>
      <c r="M73" s="70">
        <f t="shared" si="0"/>
        <v>1.4299999999999998E-2</v>
      </c>
      <c r="N73" s="108">
        <v>121</v>
      </c>
      <c r="O73" s="109" t="s">
        <v>54</v>
      </c>
      <c r="P73" s="70">
        <f t="shared" si="1"/>
        <v>1.21E-2</v>
      </c>
    </row>
    <row r="74" spans="2:16">
      <c r="B74" s="108">
        <v>250</v>
      </c>
      <c r="C74" s="109" t="s">
        <v>53</v>
      </c>
      <c r="D74" s="95">
        <f t="shared" si="2"/>
        <v>1.3812154696132596E-3</v>
      </c>
      <c r="E74" s="110">
        <v>2.06</v>
      </c>
      <c r="F74" s="111">
        <v>12.19</v>
      </c>
      <c r="G74" s="107">
        <f t="shared" si="3"/>
        <v>14.25</v>
      </c>
      <c r="H74" s="108">
        <v>784</v>
      </c>
      <c r="I74" s="109" t="s">
        <v>54</v>
      </c>
      <c r="J74" s="70">
        <f t="shared" si="4"/>
        <v>7.8399999999999997E-2</v>
      </c>
      <c r="K74" s="108">
        <v>153</v>
      </c>
      <c r="L74" s="109" t="s">
        <v>54</v>
      </c>
      <c r="M74" s="70">
        <f t="shared" si="0"/>
        <v>1.5299999999999999E-2</v>
      </c>
      <c r="N74" s="108">
        <v>130</v>
      </c>
      <c r="O74" s="109" t="s">
        <v>54</v>
      </c>
      <c r="P74" s="70">
        <f t="shared" si="1"/>
        <v>1.3000000000000001E-2</v>
      </c>
    </row>
    <row r="75" spans="2:16">
      <c r="B75" s="108">
        <v>275</v>
      </c>
      <c r="C75" s="109" t="s">
        <v>53</v>
      </c>
      <c r="D75" s="95">
        <f t="shared" si="2"/>
        <v>1.5193370165745858E-3</v>
      </c>
      <c r="E75" s="110">
        <v>2.161</v>
      </c>
      <c r="F75" s="111">
        <v>12.23</v>
      </c>
      <c r="G75" s="107">
        <f t="shared" si="3"/>
        <v>14.391</v>
      </c>
      <c r="H75" s="108">
        <v>844</v>
      </c>
      <c r="I75" s="109" t="s">
        <v>54</v>
      </c>
      <c r="J75" s="70">
        <f t="shared" si="4"/>
        <v>8.4400000000000003E-2</v>
      </c>
      <c r="K75" s="108">
        <v>163</v>
      </c>
      <c r="L75" s="109" t="s">
        <v>54</v>
      </c>
      <c r="M75" s="70">
        <f t="shared" si="0"/>
        <v>1.6300000000000002E-2</v>
      </c>
      <c r="N75" s="108">
        <v>139</v>
      </c>
      <c r="O75" s="109" t="s">
        <v>54</v>
      </c>
      <c r="P75" s="70">
        <f t="shared" si="1"/>
        <v>1.3900000000000001E-2</v>
      </c>
    </row>
    <row r="76" spans="2:16">
      <c r="B76" s="108">
        <v>300</v>
      </c>
      <c r="C76" s="109" t="s">
        <v>53</v>
      </c>
      <c r="D76" s="95">
        <f t="shared" si="2"/>
        <v>1.6574585635359116E-3</v>
      </c>
      <c r="E76" s="110">
        <v>2.2570000000000001</v>
      </c>
      <c r="F76" s="111">
        <v>12.25</v>
      </c>
      <c r="G76" s="107">
        <f t="shared" si="3"/>
        <v>14.507</v>
      </c>
      <c r="H76" s="108">
        <v>904</v>
      </c>
      <c r="I76" s="109" t="s">
        <v>54</v>
      </c>
      <c r="J76" s="70">
        <f t="shared" si="4"/>
        <v>9.0400000000000008E-2</v>
      </c>
      <c r="K76" s="108">
        <v>173</v>
      </c>
      <c r="L76" s="109" t="s">
        <v>54</v>
      </c>
      <c r="M76" s="70">
        <f t="shared" si="0"/>
        <v>1.7299999999999999E-2</v>
      </c>
      <c r="N76" s="108">
        <v>147</v>
      </c>
      <c r="O76" s="109" t="s">
        <v>54</v>
      </c>
      <c r="P76" s="70">
        <f t="shared" si="1"/>
        <v>1.47E-2</v>
      </c>
    </row>
    <row r="77" spans="2:16">
      <c r="B77" s="108">
        <v>325</v>
      </c>
      <c r="C77" s="109" t="s">
        <v>53</v>
      </c>
      <c r="D77" s="95">
        <f t="shared" si="2"/>
        <v>1.7955801104972376E-3</v>
      </c>
      <c r="E77" s="110">
        <v>2.3490000000000002</v>
      </c>
      <c r="F77" s="111">
        <v>12.26</v>
      </c>
      <c r="G77" s="107">
        <f t="shared" si="3"/>
        <v>14.609</v>
      </c>
      <c r="H77" s="108">
        <v>963</v>
      </c>
      <c r="I77" s="109" t="s">
        <v>54</v>
      </c>
      <c r="J77" s="70">
        <f t="shared" si="4"/>
        <v>9.6299999999999997E-2</v>
      </c>
      <c r="K77" s="108">
        <v>182</v>
      </c>
      <c r="L77" s="109" t="s">
        <v>54</v>
      </c>
      <c r="M77" s="70">
        <f t="shared" si="0"/>
        <v>1.8200000000000001E-2</v>
      </c>
      <c r="N77" s="108">
        <v>156</v>
      </c>
      <c r="O77" s="109" t="s">
        <v>54</v>
      </c>
      <c r="P77" s="70">
        <f t="shared" si="1"/>
        <v>1.5599999999999999E-2</v>
      </c>
    </row>
    <row r="78" spans="2:16">
      <c r="B78" s="108">
        <v>350</v>
      </c>
      <c r="C78" s="109" t="s">
        <v>53</v>
      </c>
      <c r="D78" s="95">
        <f t="shared" si="2"/>
        <v>1.9337016574585634E-3</v>
      </c>
      <c r="E78" s="110">
        <v>2.4380000000000002</v>
      </c>
      <c r="F78" s="111">
        <v>12.26</v>
      </c>
      <c r="G78" s="107">
        <f t="shared" si="3"/>
        <v>14.698</v>
      </c>
      <c r="H78" s="108">
        <v>1021</v>
      </c>
      <c r="I78" s="109" t="s">
        <v>54</v>
      </c>
      <c r="J78" s="70">
        <f t="shared" si="4"/>
        <v>0.1021</v>
      </c>
      <c r="K78" s="108">
        <v>191</v>
      </c>
      <c r="L78" s="109" t="s">
        <v>54</v>
      </c>
      <c r="M78" s="70">
        <f t="shared" si="0"/>
        <v>1.9099999999999999E-2</v>
      </c>
      <c r="N78" s="108">
        <v>164</v>
      </c>
      <c r="O78" s="109" t="s">
        <v>54</v>
      </c>
      <c r="P78" s="70">
        <f t="shared" si="1"/>
        <v>1.6400000000000001E-2</v>
      </c>
    </row>
    <row r="79" spans="2:16">
      <c r="B79" s="108">
        <v>375</v>
      </c>
      <c r="C79" s="109" t="s">
        <v>53</v>
      </c>
      <c r="D79" s="95">
        <f t="shared" si="2"/>
        <v>2.0718232044198894E-3</v>
      </c>
      <c r="E79" s="110">
        <v>2.6440000000000001</v>
      </c>
      <c r="F79" s="111">
        <v>12.25</v>
      </c>
      <c r="G79" s="107">
        <f t="shared" si="3"/>
        <v>14.894</v>
      </c>
      <c r="H79" s="108">
        <v>1080</v>
      </c>
      <c r="I79" s="109" t="s">
        <v>54</v>
      </c>
      <c r="J79" s="70">
        <f t="shared" si="4"/>
        <v>0.10800000000000001</v>
      </c>
      <c r="K79" s="108">
        <v>200</v>
      </c>
      <c r="L79" s="109" t="s">
        <v>54</v>
      </c>
      <c r="M79" s="70">
        <f t="shared" si="0"/>
        <v>0.02</v>
      </c>
      <c r="N79" s="108">
        <v>172</v>
      </c>
      <c r="O79" s="109" t="s">
        <v>54</v>
      </c>
      <c r="P79" s="70">
        <f t="shared" si="1"/>
        <v>1.72E-2</v>
      </c>
    </row>
    <row r="80" spans="2:16">
      <c r="B80" s="108">
        <v>400</v>
      </c>
      <c r="C80" s="109" t="s">
        <v>53</v>
      </c>
      <c r="D80" s="95">
        <f t="shared" si="2"/>
        <v>2.2099447513812156E-3</v>
      </c>
      <c r="E80" s="110">
        <v>2.9049999999999998</v>
      </c>
      <c r="F80" s="111">
        <v>12.22</v>
      </c>
      <c r="G80" s="107">
        <f t="shared" si="3"/>
        <v>15.125</v>
      </c>
      <c r="H80" s="108">
        <v>1137</v>
      </c>
      <c r="I80" s="109" t="s">
        <v>54</v>
      </c>
      <c r="J80" s="70">
        <f t="shared" si="4"/>
        <v>0.1137</v>
      </c>
      <c r="K80" s="108">
        <v>209</v>
      </c>
      <c r="L80" s="109" t="s">
        <v>54</v>
      </c>
      <c r="M80" s="70">
        <f t="shared" si="0"/>
        <v>2.0899999999999998E-2</v>
      </c>
      <c r="N80" s="108">
        <v>180</v>
      </c>
      <c r="O80" s="109" t="s">
        <v>54</v>
      </c>
      <c r="P80" s="70">
        <f t="shared" si="1"/>
        <v>1.7999999999999999E-2</v>
      </c>
    </row>
    <row r="81" spans="2:16">
      <c r="B81" s="108">
        <v>450</v>
      </c>
      <c r="C81" s="109" t="s">
        <v>53</v>
      </c>
      <c r="D81" s="95">
        <f t="shared" si="2"/>
        <v>2.4861878453038676E-3</v>
      </c>
      <c r="E81" s="110">
        <v>3.2650000000000001</v>
      </c>
      <c r="F81" s="111">
        <v>12.16</v>
      </c>
      <c r="G81" s="107">
        <f t="shared" si="3"/>
        <v>15.425000000000001</v>
      </c>
      <c r="H81" s="108">
        <v>1250</v>
      </c>
      <c r="I81" s="109" t="s">
        <v>54</v>
      </c>
      <c r="J81" s="70">
        <f t="shared" si="4"/>
        <v>0.125</v>
      </c>
      <c r="K81" s="108">
        <v>227</v>
      </c>
      <c r="L81" s="109" t="s">
        <v>54</v>
      </c>
      <c r="M81" s="70">
        <f t="shared" si="0"/>
        <v>2.2700000000000001E-2</v>
      </c>
      <c r="N81" s="108">
        <v>196</v>
      </c>
      <c r="O81" s="109" t="s">
        <v>54</v>
      </c>
      <c r="P81" s="70">
        <f t="shared" si="1"/>
        <v>1.9599999999999999E-2</v>
      </c>
    </row>
    <row r="82" spans="2:16">
      <c r="B82" s="108">
        <v>500</v>
      </c>
      <c r="C82" s="109" t="s">
        <v>53</v>
      </c>
      <c r="D82" s="95">
        <f t="shared" si="2"/>
        <v>2.7624309392265192E-3</v>
      </c>
      <c r="E82" s="110">
        <v>3.4830000000000001</v>
      </c>
      <c r="F82" s="111">
        <v>12.08</v>
      </c>
      <c r="G82" s="107">
        <f t="shared" si="3"/>
        <v>15.563000000000001</v>
      </c>
      <c r="H82" s="108">
        <v>1362</v>
      </c>
      <c r="I82" s="109" t="s">
        <v>54</v>
      </c>
      <c r="J82" s="70">
        <f t="shared" si="4"/>
        <v>0.13620000000000002</v>
      </c>
      <c r="K82" s="108">
        <v>244</v>
      </c>
      <c r="L82" s="109" t="s">
        <v>54</v>
      </c>
      <c r="M82" s="70">
        <f t="shared" si="0"/>
        <v>2.4399999999999998E-2</v>
      </c>
      <c r="N82" s="108">
        <v>211</v>
      </c>
      <c r="O82" s="109" t="s">
        <v>54</v>
      </c>
      <c r="P82" s="70">
        <f t="shared" si="1"/>
        <v>2.1100000000000001E-2</v>
      </c>
    </row>
    <row r="83" spans="2:16">
      <c r="B83" s="108">
        <v>550</v>
      </c>
      <c r="C83" s="109" t="s">
        <v>53</v>
      </c>
      <c r="D83" s="95">
        <f t="shared" si="2"/>
        <v>3.0386740331491717E-3</v>
      </c>
      <c r="E83" s="110">
        <v>3.621</v>
      </c>
      <c r="F83" s="111">
        <v>11.99</v>
      </c>
      <c r="G83" s="107">
        <f t="shared" si="3"/>
        <v>15.611000000000001</v>
      </c>
      <c r="H83" s="108">
        <v>1473</v>
      </c>
      <c r="I83" s="109" t="s">
        <v>54</v>
      </c>
      <c r="J83" s="70">
        <f t="shared" si="4"/>
        <v>0.14730000000000001</v>
      </c>
      <c r="K83" s="108">
        <v>260</v>
      </c>
      <c r="L83" s="109" t="s">
        <v>54</v>
      </c>
      <c r="M83" s="70">
        <f t="shared" si="0"/>
        <v>2.6000000000000002E-2</v>
      </c>
      <c r="N83" s="108">
        <v>226</v>
      </c>
      <c r="O83" s="109" t="s">
        <v>54</v>
      </c>
      <c r="P83" s="70">
        <f t="shared" si="1"/>
        <v>2.2600000000000002E-2</v>
      </c>
    </row>
    <row r="84" spans="2:16">
      <c r="B84" s="108">
        <v>600</v>
      </c>
      <c r="C84" s="109" t="s">
        <v>53</v>
      </c>
      <c r="D84" s="95">
        <f t="shared" si="2"/>
        <v>3.3149171270718232E-3</v>
      </c>
      <c r="E84" s="110">
        <v>3.7170000000000001</v>
      </c>
      <c r="F84" s="111">
        <v>11.88</v>
      </c>
      <c r="G84" s="107">
        <f t="shared" si="3"/>
        <v>15.597000000000001</v>
      </c>
      <c r="H84" s="108">
        <v>1585</v>
      </c>
      <c r="I84" s="109" t="s">
        <v>54</v>
      </c>
      <c r="J84" s="70">
        <f t="shared" si="4"/>
        <v>0.1585</v>
      </c>
      <c r="K84" s="108">
        <v>276</v>
      </c>
      <c r="L84" s="109" t="s">
        <v>54</v>
      </c>
      <c r="M84" s="70">
        <f t="shared" ref="M84:M147" si="5">K84/1000/10</f>
        <v>2.7600000000000003E-2</v>
      </c>
      <c r="N84" s="108">
        <v>240</v>
      </c>
      <c r="O84" s="109" t="s">
        <v>54</v>
      </c>
      <c r="P84" s="70">
        <f t="shared" ref="P84:P147" si="6">N84/1000/10</f>
        <v>2.4E-2</v>
      </c>
    </row>
    <row r="85" spans="2:16">
      <c r="B85" s="108">
        <v>650</v>
      </c>
      <c r="C85" s="109" t="s">
        <v>53</v>
      </c>
      <c r="D85" s="95">
        <f t="shared" ref="D85:D88" si="7">B85/1000/$C$5</f>
        <v>3.5911602209944752E-3</v>
      </c>
      <c r="E85" s="110">
        <v>3.7919999999999998</v>
      </c>
      <c r="F85" s="111">
        <v>11.78</v>
      </c>
      <c r="G85" s="107">
        <f t="shared" ref="G85:G148" si="8">E85+F85</f>
        <v>15.571999999999999</v>
      </c>
      <c r="H85" s="108">
        <v>1696</v>
      </c>
      <c r="I85" s="109" t="s">
        <v>54</v>
      </c>
      <c r="J85" s="70">
        <f t="shared" ref="J85:J106" si="9">H85/1000/10</f>
        <v>0.1696</v>
      </c>
      <c r="K85" s="108">
        <v>292</v>
      </c>
      <c r="L85" s="109" t="s">
        <v>54</v>
      </c>
      <c r="M85" s="70">
        <f t="shared" si="5"/>
        <v>2.9199999999999997E-2</v>
      </c>
      <c r="N85" s="108">
        <v>255</v>
      </c>
      <c r="O85" s="109" t="s">
        <v>54</v>
      </c>
      <c r="P85" s="70">
        <f t="shared" si="6"/>
        <v>2.5500000000000002E-2</v>
      </c>
    </row>
    <row r="86" spans="2:16">
      <c r="B86" s="108">
        <v>700</v>
      </c>
      <c r="C86" s="109" t="s">
        <v>53</v>
      </c>
      <c r="D86" s="95">
        <f t="shared" si="7"/>
        <v>3.8674033149171268E-3</v>
      </c>
      <c r="E86" s="110">
        <v>3.86</v>
      </c>
      <c r="F86" s="111">
        <v>11.66</v>
      </c>
      <c r="G86" s="107">
        <f t="shared" si="8"/>
        <v>15.52</v>
      </c>
      <c r="H86" s="108">
        <v>1808</v>
      </c>
      <c r="I86" s="109" t="s">
        <v>54</v>
      </c>
      <c r="J86" s="70">
        <f t="shared" si="9"/>
        <v>0.18080000000000002</v>
      </c>
      <c r="K86" s="108">
        <v>308</v>
      </c>
      <c r="L86" s="109" t="s">
        <v>54</v>
      </c>
      <c r="M86" s="70">
        <f t="shared" si="5"/>
        <v>3.0800000000000001E-2</v>
      </c>
      <c r="N86" s="108">
        <v>269</v>
      </c>
      <c r="O86" s="109" t="s">
        <v>54</v>
      </c>
      <c r="P86" s="70">
        <f t="shared" si="6"/>
        <v>2.69E-2</v>
      </c>
    </row>
    <row r="87" spans="2:16">
      <c r="B87" s="108">
        <v>800</v>
      </c>
      <c r="C87" s="109" t="s">
        <v>53</v>
      </c>
      <c r="D87" s="95">
        <f t="shared" si="7"/>
        <v>4.4198895027624313E-3</v>
      </c>
      <c r="E87" s="110">
        <v>3.9940000000000002</v>
      </c>
      <c r="F87" s="111">
        <v>11.43</v>
      </c>
      <c r="G87" s="107">
        <f t="shared" si="8"/>
        <v>15.423999999999999</v>
      </c>
      <c r="H87" s="108">
        <v>2034</v>
      </c>
      <c r="I87" s="109" t="s">
        <v>54</v>
      </c>
      <c r="J87" s="70">
        <f t="shared" si="9"/>
        <v>0.20339999999999997</v>
      </c>
      <c r="K87" s="108">
        <v>340</v>
      </c>
      <c r="L87" s="109" t="s">
        <v>54</v>
      </c>
      <c r="M87" s="70">
        <f t="shared" si="5"/>
        <v>3.4000000000000002E-2</v>
      </c>
      <c r="N87" s="108">
        <v>297</v>
      </c>
      <c r="O87" s="109" t="s">
        <v>54</v>
      </c>
      <c r="P87" s="70">
        <f t="shared" si="6"/>
        <v>2.9699999999999997E-2</v>
      </c>
    </row>
    <row r="88" spans="2:16">
      <c r="B88" s="108">
        <v>900</v>
      </c>
      <c r="C88" s="109" t="s">
        <v>53</v>
      </c>
      <c r="D88" s="95">
        <f t="shared" si="7"/>
        <v>4.9723756906077353E-3</v>
      </c>
      <c r="E88" s="110">
        <v>4.1429999999999998</v>
      </c>
      <c r="F88" s="111">
        <v>11.2</v>
      </c>
      <c r="G88" s="107">
        <f t="shared" si="8"/>
        <v>15.343</v>
      </c>
      <c r="H88" s="108">
        <v>2262</v>
      </c>
      <c r="I88" s="109" t="s">
        <v>54</v>
      </c>
      <c r="J88" s="70">
        <f t="shared" si="9"/>
        <v>0.22620000000000001</v>
      </c>
      <c r="K88" s="108">
        <v>371</v>
      </c>
      <c r="L88" s="109" t="s">
        <v>54</v>
      </c>
      <c r="M88" s="70">
        <f t="shared" si="5"/>
        <v>3.7100000000000001E-2</v>
      </c>
      <c r="N88" s="108">
        <v>325</v>
      </c>
      <c r="O88" s="109" t="s">
        <v>54</v>
      </c>
      <c r="P88" s="70">
        <f t="shared" si="6"/>
        <v>3.2500000000000001E-2</v>
      </c>
    </row>
    <row r="89" spans="2:16">
      <c r="B89" s="108">
        <v>1</v>
      </c>
      <c r="C89" s="118" t="s">
        <v>55</v>
      </c>
      <c r="D89" s="70">
        <f t="shared" ref="D89:D152" si="10">B89/$C$5</f>
        <v>5.5248618784530384E-3</v>
      </c>
      <c r="E89" s="110">
        <v>4.3070000000000004</v>
      </c>
      <c r="F89" s="111">
        <v>10.97</v>
      </c>
      <c r="G89" s="107">
        <f t="shared" si="8"/>
        <v>15.277000000000001</v>
      </c>
      <c r="H89" s="108">
        <v>2491</v>
      </c>
      <c r="I89" s="109" t="s">
        <v>54</v>
      </c>
      <c r="J89" s="70">
        <f t="shared" si="9"/>
        <v>0.24910000000000002</v>
      </c>
      <c r="K89" s="108">
        <v>402</v>
      </c>
      <c r="L89" s="109" t="s">
        <v>54</v>
      </c>
      <c r="M89" s="70">
        <f t="shared" si="5"/>
        <v>4.02E-2</v>
      </c>
      <c r="N89" s="108">
        <v>353</v>
      </c>
      <c r="O89" s="109" t="s">
        <v>54</v>
      </c>
      <c r="P89" s="70">
        <f t="shared" si="6"/>
        <v>3.5299999999999998E-2</v>
      </c>
    </row>
    <row r="90" spans="2:16">
      <c r="B90" s="108">
        <v>1.1000000000000001</v>
      </c>
      <c r="C90" s="109" t="s">
        <v>55</v>
      </c>
      <c r="D90" s="70">
        <f t="shared" si="10"/>
        <v>6.0773480662983433E-3</v>
      </c>
      <c r="E90" s="110">
        <v>4.4820000000000002</v>
      </c>
      <c r="F90" s="111">
        <v>10.74</v>
      </c>
      <c r="G90" s="107">
        <f t="shared" si="8"/>
        <v>15.222000000000001</v>
      </c>
      <c r="H90" s="108">
        <v>2721</v>
      </c>
      <c r="I90" s="109" t="s">
        <v>54</v>
      </c>
      <c r="J90" s="70">
        <f t="shared" si="9"/>
        <v>0.27210000000000001</v>
      </c>
      <c r="K90" s="108">
        <v>433</v>
      </c>
      <c r="L90" s="109" t="s">
        <v>54</v>
      </c>
      <c r="M90" s="70">
        <f t="shared" si="5"/>
        <v>4.3299999999999998E-2</v>
      </c>
      <c r="N90" s="108">
        <v>381</v>
      </c>
      <c r="O90" s="109" t="s">
        <v>54</v>
      </c>
      <c r="P90" s="70">
        <f t="shared" si="6"/>
        <v>3.8100000000000002E-2</v>
      </c>
    </row>
    <row r="91" spans="2:16">
      <c r="B91" s="108">
        <v>1.2</v>
      </c>
      <c r="C91" s="109" t="s">
        <v>55</v>
      </c>
      <c r="D91" s="70">
        <f t="shared" si="10"/>
        <v>6.6298342541436465E-3</v>
      </c>
      <c r="E91" s="110">
        <v>4.6619999999999999</v>
      </c>
      <c r="F91" s="111">
        <v>10.52</v>
      </c>
      <c r="G91" s="107">
        <f t="shared" si="8"/>
        <v>15.181999999999999</v>
      </c>
      <c r="H91" s="108">
        <v>2952</v>
      </c>
      <c r="I91" s="109" t="s">
        <v>54</v>
      </c>
      <c r="J91" s="70">
        <f t="shared" si="9"/>
        <v>0.29520000000000002</v>
      </c>
      <c r="K91" s="108">
        <v>463</v>
      </c>
      <c r="L91" s="109" t="s">
        <v>54</v>
      </c>
      <c r="M91" s="70">
        <f t="shared" si="5"/>
        <v>4.6300000000000001E-2</v>
      </c>
      <c r="N91" s="108">
        <v>408</v>
      </c>
      <c r="O91" s="109" t="s">
        <v>54</v>
      </c>
      <c r="P91" s="70">
        <f t="shared" si="6"/>
        <v>4.0799999999999996E-2</v>
      </c>
    </row>
    <row r="92" spans="2:16">
      <c r="B92" s="108">
        <v>1.3</v>
      </c>
      <c r="C92" s="109" t="s">
        <v>55</v>
      </c>
      <c r="D92" s="70">
        <f t="shared" si="10"/>
        <v>7.1823204419889505E-3</v>
      </c>
      <c r="E92" s="110">
        <v>4.843</v>
      </c>
      <c r="F92" s="111">
        <v>10.31</v>
      </c>
      <c r="G92" s="107">
        <f t="shared" si="8"/>
        <v>15.153</v>
      </c>
      <c r="H92" s="108">
        <v>3185</v>
      </c>
      <c r="I92" s="109" t="s">
        <v>54</v>
      </c>
      <c r="J92" s="70">
        <f t="shared" si="9"/>
        <v>0.31850000000000001</v>
      </c>
      <c r="K92" s="108">
        <v>492</v>
      </c>
      <c r="L92" s="109" t="s">
        <v>54</v>
      </c>
      <c r="M92" s="70">
        <f t="shared" si="5"/>
        <v>4.9200000000000001E-2</v>
      </c>
      <c r="N92" s="108">
        <v>435</v>
      </c>
      <c r="O92" s="109" t="s">
        <v>54</v>
      </c>
      <c r="P92" s="70">
        <f t="shared" si="6"/>
        <v>4.3499999999999997E-2</v>
      </c>
    </row>
    <row r="93" spans="2:16">
      <c r="B93" s="108">
        <v>1.4</v>
      </c>
      <c r="C93" s="109" t="s">
        <v>55</v>
      </c>
      <c r="D93" s="70">
        <f t="shared" si="10"/>
        <v>7.7348066298342536E-3</v>
      </c>
      <c r="E93" s="110">
        <v>5.0209999999999999</v>
      </c>
      <c r="F93" s="111">
        <v>10.11</v>
      </c>
      <c r="G93" s="107">
        <f t="shared" si="8"/>
        <v>15.131</v>
      </c>
      <c r="H93" s="108">
        <v>3417</v>
      </c>
      <c r="I93" s="109" t="s">
        <v>54</v>
      </c>
      <c r="J93" s="70">
        <f t="shared" si="9"/>
        <v>0.3417</v>
      </c>
      <c r="K93" s="108">
        <v>521</v>
      </c>
      <c r="L93" s="109" t="s">
        <v>54</v>
      </c>
      <c r="M93" s="70">
        <f t="shared" si="5"/>
        <v>5.21E-2</v>
      </c>
      <c r="N93" s="108">
        <v>462</v>
      </c>
      <c r="O93" s="109" t="s">
        <v>54</v>
      </c>
      <c r="P93" s="70">
        <f t="shared" si="6"/>
        <v>4.6200000000000005E-2</v>
      </c>
    </row>
    <row r="94" spans="2:16">
      <c r="B94" s="108">
        <v>1.5</v>
      </c>
      <c r="C94" s="109" t="s">
        <v>55</v>
      </c>
      <c r="D94" s="70">
        <f t="shared" si="10"/>
        <v>8.2872928176795577E-3</v>
      </c>
      <c r="E94" s="110">
        <v>5.1950000000000003</v>
      </c>
      <c r="F94" s="111">
        <v>9.9139999999999997</v>
      </c>
      <c r="G94" s="107">
        <f t="shared" si="8"/>
        <v>15.109</v>
      </c>
      <c r="H94" s="108">
        <v>3651</v>
      </c>
      <c r="I94" s="109" t="s">
        <v>54</v>
      </c>
      <c r="J94" s="70">
        <f t="shared" si="9"/>
        <v>0.36509999999999998</v>
      </c>
      <c r="K94" s="108">
        <v>549</v>
      </c>
      <c r="L94" s="109" t="s">
        <v>54</v>
      </c>
      <c r="M94" s="70">
        <f t="shared" si="5"/>
        <v>5.4900000000000004E-2</v>
      </c>
      <c r="N94" s="108">
        <v>489</v>
      </c>
      <c r="O94" s="109" t="s">
        <v>54</v>
      </c>
      <c r="P94" s="70">
        <f t="shared" si="6"/>
        <v>4.8899999999999999E-2</v>
      </c>
    </row>
    <row r="95" spans="2:16">
      <c r="B95" s="108">
        <v>1.6</v>
      </c>
      <c r="C95" s="109" t="s">
        <v>55</v>
      </c>
      <c r="D95" s="70">
        <f t="shared" si="10"/>
        <v>8.8397790055248626E-3</v>
      </c>
      <c r="E95" s="110">
        <v>5.3620000000000001</v>
      </c>
      <c r="F95" s="111">
        <v>9.7260000000000009</v>
      </c>
      <c r="G95" s="107">
        <f t="shared" si="8"/>
        <v>15.088000000000001</v>
      </c>
      <c r="H95" s="108">
        <v>3885</v>
      </c>
      <c r="I95" s="109" t="s">
        <v>54</v>
      </c>
      <c r="J95" s="70">
        <f t="shared" si="9"/>
        <v>0.38849999999999996</v>
      </c>
      <c r="K95" s="108">
        <v>577</v>
      </c>
      <c r="L95" s="109" t="s">
        <v>54</v>
      </c>
      <c r="M95" s="70">
        <f t="shared" si="5"/>
        <v>5.7699999999999994E-2</v>
      </c>
      <c r="N95" s="108">
        <v>515</v>
      </c>
      <c r="O95" s="109" t="s">
        <v>54</v>
      </c>
      <c r="P95" s="70">
        <f t="shared" si="6"/>
        <v>5.1500000000000004E-2</v>
      </c>
    </row>
    <row r="96" spans="2:16">
      <c r="B96" s="108">
        <v>1.7</v>
      </c>
      <c r="C96" s="109" t="s">
        <v>55</v>
      </c>
      <c r="D96" s="70">
        <f t="shared" si="10"/>
        <v>9.3922651933701657E-3</v>
      </c>
      <c r="E96" s="110">
        <v>5.5229999999999997</v>
      </c>
      <c r="F96" s="111">
        <v>9.5449999999999999</v>
      </c>
      <c r="G96" s="107">
        <f t="shared" si="8"/>
        <v>15.068</v>
      </c>
      <c r="H96" s="108">
        <v>4119</v>
      </c>
      <c r="I96" s="109" t="s">
        <v>54</v>
      </c>
      <c r="J96" s="70">
        <f t="shared" si="9"/>
        <v>0.41189999999999999</v>
      </c>
      <c r="K96" s="108">
        <v>604</v>
      </c>
      <c r="L96" s="109" t="s">
        <v>54</v>
      </c>
      <c r="M96" s="70">
        <f t="shared" si="5"/>
        <v>6.0399999999999995E-2</v>
      </c>
      <c r="N96" s="108">
        <v>542</v>
      </c>
      <c r="O96" s="109" t="s">
        <v>54</v>
      </c>
      <c r="P96" s="70">
        <f t="shared" si="6"/>
        <v>5.4200000000000005E-2</v>
      </c>
    </row>
    <row r="97" spans="2:16">
      <c r="B97" s="108">
        <v>1.8</v>
      </c>
      <c r="C97" s="109" t="s">
        <v>55</v>
      </c>
      <c r="D97" s="70">
        <f t="shared" si="10"/>
        <v>9.9447513812154706E-3</v>
      </c>
      <c r="E97" s="110">
        <v>5.6760000000000002</v>
      </c>
      <c r="F97" s="111">
        <v>9.3719999999999999</v>
      </c>
      <c r="G97" s="107">
        <f t="shared" si="8"/>
        <v>15.048</v>
      </c>
      <c r="H97" s="108">
        <v>4355</v>
      </c>
      <c r="I97" s="109" t="s">
        <v>54</v>
      </c>
      <c r="J97" s="70">
        <f t="shared" si="9"/>
        <v>0.43550000000000005</v>
      </c>
      <c r="K97" s="108">
        <v>631</v>
      </c>
      <c r="L97" s="109" t="s">
        <v>54</v>
      </c>
      <c r="M97" s="70">
        <f t="shared" si="5"/>
        <v>6.3100000000000003E-2</v>
      </c>
      <c r="N97" s="108">
        <v>568</v>
      </c>
      <c r="O97" s="109" t="s">
        <v>54</v>
      </c>
      <c r="P97" s="70">
        <f t="shared" si="6"/>
        <v>5.6799999999999996E-2</v>
      </c>
    </row>
    <row r="98" spans="2:16">
      <c r="B98" s="108">
        <v>2</v>
      </c>
      <c r="C98" s="109" t="s">
        <v>55</v>
      </c>
      <c r="D98" s="70">
        <f t="shared" si="10"/>
        <v>1.1049723756906077E-2</v>
      </c>
      <c r="E98" s="110">
        <v>5.9619999999999997</v>
      </c>
      <c r="F98" s="111">
        <v>9.0449999999999999</v>
      </c>
      <c r="G98" s="107">
        <f t="shared" si="8"/>
        <v>15.007</v>
      </c>
      <c r="H98" s="108">
        <v>4827</v>
      </c>
      <c r="I98" s="109" t="s">
        <v>54</v>
      </c>
      <c r="J98" s="70">
        <f t="shared" si="9"/>
        <v>0.48270000000000002</v>
      </c>
      <c r="K98" s="108">
        <v>686</v>
      </c>
      <c r="L98" s="109" t="s">
        <v>54</v>
      </c>
      <c r="M98" s="70">
        <f t="shared" si="5"/>
        <v>6.8600000000000008E-2</v>
      </c>
      <c r="N98" s="108">
        <v>620</v>
      </c>
      <c r="O98" s="109" t="s">
        <v>54</v>
      </c>
      <c r="P98" s="70">
        <f t="shared" si="6"/>
        <v>6.2E-2</v>
      </c>
    </row>
    <row r="99" spans="2:16">
      <c r="B99" s="108">
        <v>2.25</v>
      </c>
      <c r="C99" s="109" t="s">
        <v>55</v>
      </c>
      <c r="D99" s="70">
        <f t="shared" si="10"/>
        <v>1.2430939226519336E-2</v>
      </c>
      <c r="E99" s="110">
        <v>6.28</v>
      </c>
      <c r="F99" s="111">
        <v>8.6709999999999994</v>
      </c>
      <c r="G99" s="107">
        <f t="shared" si="8"/>
        <v>14.951000000000001</v>
      </c>
      <c r="H99" s="108">
        <v>5419</v>
      </c>
      <c r="I99" s="109" t="s">
        <v>54</v>
      </c>
      <c r="J99" s="70">
        <f t="shared" si="9"/>
        <v>0.54189999999999994</v>
      </c>
      <c r="K99" s="108">
        <v>752</v>
      </c>
      <c r="L99" s="109" t="s">
        <v>54</v>
      </c>
      <c r="M99" s="70">
        <f t="shared" si="5"/>
        <v>7.5200000000000003E-2</v>
      </c>
      <c r="N99" s="108">
        <v>684</v>
      </c>
      <c r="O99" s="109" t="s">
        <v>54</v>
      </c>
      <c r="P99" s="70">
        <f t="shared" si="6"/>
        <v>6.8400000000000002E-2</v>
      </c>
    </row>
    <row r="100" spans="2:16">
      <c r="B100" s="108">
        <v>2.5</v>
      </c>
      <c r="C100" s="109" t="s">
        <v>55</v>
      </c>
      <c r="D100" s="70">
        <f t="shared" si="10"/>
        <v>1.3812154696132596E-2</v>
      </c>
      <c r="E100" s="110">
        <v>6.5620000000000003</v>
      </c>
      <c r="F100" s="111">
        <v>8.3309999999999995</v>
      </c>
      <c r="G100" s="107">
        <f t="shared" si="8"/>
        <v>14.893000000000001</v>
      </c>
      <c r="H100" s="108">
        <v>6016</v>
      </c>
      <c r="I100" s="109" t="s">
        <v>54</v>
      </c>
      <c r="J100" s="70">
        <f t="shared" si="9"/>
        <v>0.60160000000000002</v>
      </c>
      <c r="K100" s="108">
        <v>816</v>
      </c>
      <c r="L100" s="109" t="s">
        <v>54</v>
      </c>
      <c r="M100" s="70">
        <f t="shared" si="5"/>
        <v>8.1599999999999992E-2</v>
      </c>
      <c r="N100" s="108">
        <v>747</v>
      </c>
      <c r="O100" s="109" t="s">
        <v>54</v>
      </c>
      <c r="P100" s="70">
        <f t="shared" si="6"/>
        <v>7.4700000000000003E-2</v>
      </c>
    </row>
    <row r="101" spans="2:16">
      <c r="B101" s="108">
        <v>2.75</v>
      </c>
      <c r="C101" s="109" t="s">
        <v>55</v>
      </c>
      <c r="D101" s="70">
        <f t="shared" si="10"/>
        <v>1.5193370165745856E-2</v>
      </c>
      <c r="E101" s="110">
        <v>6.8129999999999997</v>
      </c>
      <c r="F101" s="111">
        <v>8.02</v>
      </c>
      <c r="G101" s="107">
        <f t="shared" si="8"/>
        <v>14.832999999999998</v>
      </c>
      <c r="H101" s="108">
        <v>6615</v>
      </c>
      <c r="I101" s="109" t="s">
        <v>54</v>
      </c>
      <c r="J101" s="70">
        <f t="shared" si="9"/>
        <v>0.66149999999999998</v>
      </c>
      <c r="K101" s="108">
        <v>878</v>
      </c>
      <c r="L101" s="109" t="s">
        <v>54</v>
      </c>
      <c r="M101" s="70">
        <f t="shared" si="5"/>
        <v>8.7800000000000003E-2</v>
      </c>
      <c r="N101" s="108">
        <v>810</v>
      </c>
      <c r="O101" s="109" t="s">
        <v>54</v>
      </c>
      <c r="P101" s="70">
        <f t="shared" si="6"/>
        <v>8.1000000000000003E-2</v>
      </c>
    </row>
    <row r="102" spans="2:16">
      <c r="B102" s="108">
        <v>3</v>
      </c>
      <c r="C102" s="109" t="s">
        <v>55</v>
      </c>
      <c r="D102" s="70">
        <f t="shared" si="10"/>
        <v>1.6574585635359115E-2</v>
      </c>
      <c r="E102" s="110">
        <v>7.0389999999999997</v>
      </c>
      <c r="F102" s="111">
        <v>7.7350000000000003</v>
      </c>
      <c r="G102" s="107">
        <f t="shared" si="8"/>
        <v>14.774000000000001</v>
      </c>
      <c r="H102" s="108">
        <v>7218</v>
      </c>
      <c r="I102" s="109" t="s">
        <v>54</v>
      </c>
      <c r="J102" s="70">
        <f t="shared" si="9"/>
        <v>0.7218</v>
      </c>
      <c r="K102" s="108">
        <v>938</v>
      </c>
      <c r="L102" s="109" t="s">
        <v>54</v>
      </c>
      <c r="M102" s="70">
        <f t="shared" si="5"/>
        <v>9.3799999999999994E-2</v>
      </c>
      <c r="N102" s="108">
        <v>872</v>
      </c>
      <c r="O102" s="109" t="s">
        <v>54</v>
      </c>
      <c r="P102" s="70">
        <f t="shared" si="6"/>
        <v>8.72E-2</v>
      </c>
    </row>
    <row r="103" spans="2:16">
      <c r="B103" s="108">
        <v>3.25</v>
      </c>
      <c r="C103" s="109" t="s">
        <v>55</v>
      </c>
      <c r="D103" s="70">
        <f t="shared" si="10"/>
        <v>1.7955801104972375E-2</v>
      </c>
      <c r="E103" s="110">
        <v>7.2450000000000001</v>
      </c>
      <c r="F103" s="111">
        <v>7.4740000000000002</v>
      </c>
      <c r="G103" s="107">
        <f t="shared" si="8"/>
        <v>14.719000000000001</v>
      </c>
      <c r="H103" s="108">
        <v>7823</v>
      </c>
      <c r="I103" s="109" t="s">
        <v>54</v>
      </c>
      <c r="J103" s="70">
        <f t="shared" si="9"/>
        <v>0.7823</v>
      </c>
      <c r="K103" s="108">
        <v>997</v>
      </c>
      <c r="L103" s="109" t="s">
        <v>54</v>
      </c>
      <c r="M103" s="70">
        <f t="shared" si="5"/>
        <v>9.9699999999999997E-2</v>
      </c>
      <c r="N103" s="108">
        <v>933</v>
      </c>
      <c r="O103" s="109" t="s">
        <v>54</v>
      </c>
      <c r="P103" s="70">
        <f t="shared" si="6"/>
        <v>9.3300000000000008E-2</v>
      </c>
    </row>
    <row r="104" spans="2:16">
      <c r="B104" s="108">
        <v>3.5</v>
      </c>
      <c r="C104" s="109" t="s">
        <v>55</v>
      </c>
      <c r="D104" s="70">
        <f t="shared" si="10"/>
        <v>1.9337016574585635E-2</v>
      </c>
      <c r="E104" s="110">
        <v>7.4340000000000002</v>
      </c>
      <c r="F104" s="111">
        <v>7.2320000000000002</v>
      </c>
      <c r="G104" s="107">
        <f t="shared" si="8"/>
        <v>14.666</v>
      </c>
      <c r="H104" s="108">
        <v>8432</v>
      </c>
      <c r="I104" s="109" t="s">
        <v>54</v>
      </c>
      <c r="J104" s="70">
        <f t="shared" si="9"/>
        <v>0.84320000000000006</v>
      </c>
      <c r="K104" s="108">
        <v>1054</v>
      </c>
      <c r="L104" s="109" t="s">
        <v>54</v>
      </c>
      <c r="M104" s="70">
        <f t="shared" si="5"/>
        <v>0.10540000000000001</v>
      </c>
      <c r="N104" s="108">
        <v>994</v>
      </c>
      <c r="O104" s="109" t="s">
        <v>54</v>
      </c>
      <c r="P104" s="70">
        <f t="shared" si="6"/>
        <v>9.9400000000000002E-2</v>
      </c>
    </row>
    <row r="105" spans="2:16">
      <c r="B105" s="108">
        <v>3.75</v>
      </c>
      <c r="C105" s="109" t="s">
        <v>55</v>
      </c>
      <c r="D105" s="70">
        <f t="shared" si="10"/>
        <v>2.0718232044198894E-2</v>
      </c>
      <c r="E105" s="110">
        <v>7.61</v>
      </c>
      <c r="F105" s="111">
        <v>7.008</v>
      </c>
      <c r="G105" s="107">
        <f t="shared" si="8"/>
        <v>14.618</v>
      </c>
      <c r="H105" s="108">
        <v>9043</v>
      </c>
      <c r="I105" s="109" t="s">
        <v>54</v>
      </c>
      <c r="J105" s="70">
        <f t="shared" si="9"/>
        <v>0.90429999999999988</v>
      </c>
      <c r="K105" s="108">
        <v>1110</v>
      </c>
      <c r="L105" s="109" t="s">
        <v>54</v>
      </c>
      <c r="M105" s="70">
        <f t="shared" si="5"/>
        <v>0.11100000000000002</v>
      </c>
      <c r="N105" s="108">
        <v>1054</v>
      </c>
      <c r="O105" s="109" t="s">
        <v>54</v>
      </c>
      <c r="P105" s="70">
        <f t="shared" si="6"/>
        <v>0.10540000000000001</v>
      </c>
    </row>
    <row r="106" spans="2:16">
      <c r="B106" s="108">
        <v>4</v>
      </c>
      <c r="C106" s="109" t="s">
        <v>55</v>
      </c>
      <c r="D106" s="70">
        <f t="shared" si="10"/>
        <v>2.2099447513812154E-2</v>
      </c>
      <c r="E106" s="110">
        <v>7.7759999999999998</v>
      </c>
      <c r="F106" s="111">
        <v>6.8</v>
      </c>
      <c r="G106" s="107">
        <f t="shared" si="8"/>
        <v>14.576000000000001</v>
      </c>
      <c r="H106" s="108">
        <v>9657</v>
      </c>
      <c r="I106" s="109" t="s">
        <v>54</v>
      </c>
      <c r="J106" s="70">
        <f t="shared" si="9"/>
        <v>0.9657</v>
      </c>
      <c r="K106" s="108">
        <v>1165</v>
      </c>
      <c r="L106" s="109" t="s">
        <v>54</v>
      </c>
      <c r="M106" s="70">
        <f t="shared" si="5"/>
        <v>0.11650000000000001</v>
      </c>
      <c r="N106" s="108">
        <v>1114</v>
      </c>
      <c r="O106" s="109" t="s">
        <v>54</v>
      </c>
      <c r="P106" s="70">
        <f t="shared" si="6"/>
        <v>0.11140000000000001</v>
      </c>
    </row>
    <row r="107" spans="2:16">
      <c r="B107" s="108">
        <v>4.5</v>
      </c>
      <c r="C107" s="109" t="s">
        <v>55</v>
      </c>
      <c r="D107" s="70">
        <f t="shared" si="10"/>
        <v>2.4861878453038673E-2</v>
      </c>
      <c r="E107" s="110">
        <v>8.0839999999999996</v>
      </c>
      <c r="F107" s="111">
        <v>6.4240000000000004</v>
      </c>
      <c r="G107" s="107">
        <f t="shared" si="8"/>
        <v>14.507999999999999</v>
      </c>
      <c r="H107" s="108">
        <v>1.0900000000000001</v>
      </c>
      <c r="I107" s="118" t="s">
        <v>56</v>
      </c>
      <c r="J107" s="71">
        <f t="shared" ref="J107:J171" si="11">H107</f>
        <v>1.0900000000000001</v>
      </c>
      <c r="K107" s="108">
        <v>1276</v>
      </c>
      <c r="L107" s="109" t="s">
        <v>54</v>
      </c>
      <c r="M107" s="70">
        <f t="shared" si="5"/>
        <v>0.12759999999999999</v>
      </c>
      <c r="N107" s="108">
        <v>1232</v>
      </c>
      <c r="O107" s="109" t="s">
        <v>54</v>
      </c>
      <c r="P107" s="70">
        <f t="shared" si="6"/>
        <v>0.1232</v>
      </c>
    </row>
    <row r="108" spans="2:16">
      <c r="B108" s="108">
        <v>5</v>
      </c>
      <c r="C108" s="109" t="s">
        <v>55</v>
      </c>
      <c r="D108" s="70">
        <f t="shared" si="10"/>
        <v>2.7624309392265192E-2</v>
      </c>
      <c r="E108" s="110">
        <v>8.3719999999999999</v>
      </c>
      <c r="F108" s="111">
        <v>6.0940000000000003</v>
      </c>
      <c r="G108" s="107">
        <f t="shared" si="8"/>
        <v>14.466000000000001</v>
      </c>
      <c r="H108" s="108">
        <v>1.21</v>
      </c>
      <c r="I108" s="109" t="s">
        <v>56</v>
      </c>
      <c r="J108" s="71">
        <f t="shared" si="11"/>
        <v>1.21</v>
      </c>
      <c r="K108" s="108">
        <v>1382</v>
      </c>
      <c r="L108" s="109" t="s">
        <v>54</v>
      </c>
      <c r="M108" s="70">
        <f t="shared" si="5"/>
        <v>0.13819999999999999</v>
      </c>
      <c r="N108" s="108">
        <v>1348</v>
      </c>
      <c r="O108" s="109" t="s">
        <v>54</v>
      </c>
      <c r="P108" s="70">
        <f t="shared" si="6"/>
        <v>0.1348</v>
      </c>
    </row>
    <row r="109" spans="2:16">
      <c r="B109" s="108">
        <v>5.5</v>
      </c>
      <c r="C109" s="109" t="s">
        <v>55</v>
      </c>
      <c r="D109" s="70">
        <f t="shared" si="10"/>
        <v>3.0386740331491711E-2</v>
      </c>
      <c r="E109" s="110">
        <v>8.6489999999999991</v>
      </c>
      <c r="F109" s="111">
        <v>5.8019999999999996</v>
      </c>
      <c r="G109" s="107">
        <f t="shared" si="8"/>
        <v>14.450999999999999</v>
      </c>
      <c r="H109" s="108">
        <v>1.34</v>
      </c>
      <c r="I109" s="109" t="s">
        <v>56</v>
      </c>
      <c r="J109" s="71">
        <f t="shared" si="11"/>
        <v>1.34</v>
      </c>
      <c r="K109" s="108">
        <v>1484</v>
      </c>
      <c r="L109" s="109" t="s">
        <v>54</v>
      </c>
      <c r="M109" s="70">
        <f t="shared" si="5"/>
        <v>0.1484</v>
      </c>
      <c r="N109" s="108">
        <v>1462</v>
      </c>
      <c r="O109" s="109" t="s">
        <v>54</v>
      </c>
      <c r="P109" s="70">
        <f t="shared" si="6"/>
        <v>0.1462</v>
      </c>
    </row>
    <row r="110" spans="2:16">
      <c r="B110" s="108">
        <v>6</v>
      </c>
      <c r="C110" s="109" t="s">
        <v>55</v>
      </c>
      <c r="D110" s="70">
        <f t="shared" si="10"/>
        <v>3.3149171270718231E-2</v>
      </c>
      <c r="E110" s="110">
        <v>8.9209999999999994</v>
      </c>
      <c r="F110" s="111">
        <v>5.5410000000000004</v>
      </c>
      <c r="G110" s="107">
        <f t="shared" si="8"/>
        <v>14.462</v>
      </c>
      <c r="H110" s="108">
        <v>1.46</v>
      </c>
      <c r="I110" s="109" t="s">
        <v>56</v>
      </c>
      <c r="J110" s="71">
        <f t="shared" si="11"/>
        <v>1.46</v>
      </c>
      <c r="K110" s="108">
        <v>1581</v>
      </c>
      <c r="L110" s="109" t="s">
        <v>54</v>
      </c>
      <c r="M110" s="70">
        <f t="shared" si="5"/>
        <v>0.15809999999999999</v>
      </c>
      <c r="N110" s="108">
        <v>1573</v>
      </c>
      <c r="O110" s="109" t="s">
        <v>54</v>
      </c>
      <c r="P110" s="70">
        <f t="shared" si="6"/>
        <v>0.1573</v>
      </c>
    </row>
    <row r="111" spans="2:16">
      <c r="B111" s="108">
        <v>6.5</v>
      </c>
      <c r="C111" s="109" t="s">
        <v>55</v>
      </c>
      <c r="D111" s="70">
        <f t="shared" si="10"/>
        <v>3.591160220994475E-2</v>
      </c>
      <c r="E111" s="110">
        <v>9.1929999999999996</v>
      </c>
      <c r="F111" s="111">
        <v>5.306</v>
      </c>
      <c r="G111" s="107">
        <f t="shared" si="8"/>
        <v>14.498999999999999</v>
      </c>
      <c r="H111" s="108">
        <v>1.59</v>
      </c>
      <c r="I111" s="109" t="s">
        <v>56</v>
      </c>
      <c r="J111" s="71">
        <f t="shared" si="11"/>
        <v>1.59</v>
      </c>
      <c r="K111" s="108">
        <v>1674</v>
      </c>
      <c r="L111" s="109" t="s">
        <v>54</v>
      </c>
      <c r="M111" s="70">
        <f t="shared" si="5"/>
        <v>0.16739999999999999</v>
      </c>
      <c r="N111" s="108">
        <v>1683</v>
      </c>
      <c r="O111" s="109" t="s">
        <v>54</v>
      </c>
      <c r="P111" s="70">
        <f t="shared" si="6"/>
        <v>0.16830000000000001</v>
      </c>
    </row>
    <row r="112" spans="2:16">
      <c r="B112" s="108">
        <v>7</v>
      </c>
      <c r="C112" s="109" t="s">
        <v>55</v>
      </c>
      <c r="D112" s="70">
        <f t="shared" si="10"/>
        <v>3.8674033149171269E-2</v>
      </c>
      <c r="E112" s="110">
        <v>9.4670000000000005</v>
      </c>
      <c r="F112" s="111">
        <v>5.093</v>
      </c>
      <c r="G112" s="107">
        <f t="shared" si="8"/>
        <v>14.56</v>
      </c>
      <c r="H112" s="108">
        <v>1.71</v>
      </c>
      <c r="I112" s="109" t="s">
        <v>56</v>
      </c>
      <c r="J112" s="71">
        <f t="shared" si="11"/>
        <v>1.71</v>
      </c>
      <c r="K112" s="108">
        <v>1764</v>
      </c>
      <c r="L112" s="109" t="s">
        <v>54</v>
      </c>
      <c r="M112" s="70">
        <f t="shared" si="5"/>
        <v>0.1764</v>
      </c>
      <c r="N112" s="108">
        <v>1790</v>
      </c>
      <c r="O112" s="109" t="s">
        <v>54</v>
      </c>
      <c r="P112" s="70">
        <f t="shared" si="6"/>
        <v>0.17899999999999999</v>
      </c>
    </row>
    <row r="113" spans="1:16">
      <c r="B113" s="108">
        <v>8</v>
      </c>
      <c r="C113" s="109" t="s">
        <v>55</v>
      </c>
      <c r="D113" s="70">
        <f t="shared" si="10"/>
        <v>4.4198895027624308E-2</v>
      </c>
      <c r="E113" s="110">
        <v>10.029999999999999</v>
      </c>
      <c r="F113" s="111">
        <v>4.7220000000000004</v>
      </c>
      <c r="G113" s="107">
        <f t="shared" si="8"/>
        <v>14.751999999999999</v>
      </c>
      <c r="H113" s="108">
        <v>1.96</v>
      </c>
      <c r="I113" s="109" t="s">
        <v>56</v>
      </c>
      <c r="J113" s="71">
        <f t="shared" si="11"/>
        <v>1.96</v>
      </c>
      <c r="K113" s="108">
        <v>1947</v>
      </c>
      <c r="L113" s="109" t="s">
        <v>54</v>
      </c>
      <c r="M113" s="70">
        <f t="shared" si="5"/>
        <v>0.19470000000000001</v>
      </c>
      <c r="N113" s="108">
        <v>1998</v>
      </c>
      <c r="O113" s="109" t="s">
        <v>54</v>
      </c>
      <c r="P113" s="70">
        <f t="shared" si="6"/>
        <v>0.19980000000000001</v>
      </c>
    </row>
    <row r="114" spans="1:16">
      <c r="B114" s="108">
        <v>9</v>
      </c>
      <c r="C114" s="109" t="s">
        <v>55</v>
      </c>
      <c r="D114" s="70">
        <f t="shared" si="10"/>
        <v>4.9723756906077346E-2</v>
      </c>
      <c r="E114" s="110">
        <v>10.61</v>
      </c>
      <c r="F114" s="111">
        <v>4.4089999999999998</v>
      </c>
      <c r="G114" s="107">
        <f t="shared" si="8"/>
        <v>15.018999999999998</v>
      </c>
      <c r="H114" s="108">
        <v>2.2000000000000002</v>
      </c>
      <c r="I114" s="109" t="s">
        <v>56</v>
      </c>
      <c r="J114" s="71">
        <f t="shared" si="11"/>
        <v>2.2000000000000002</v>
      </c>
      <c r="K114" s="108">
        <v>2113</v>
      </c>
      <c r="L114" s="109" t="s">
        <v>54</v>
      </c>
      <c r="M114" s="70">
        <f t="shared" si="5"/>
        <v>0.21129999999999999</v>
      </c>
      <c r="N114" s="108">
        <v>2196</v>
      </c>
      <c r="O114" s="109" t="s">
        <v>54</v>
      </c>
      <c r="P114" s="70">
        <f t="shared" si="6"/>
        <v>0.21960000000000002</v>
      </c>
    </row>
    <row r="115" spans="1:16">
      <c r="B115" s="108">
        <v>10</v>
      </c>
      <c r="C115" s="109" t="s">
        <v>55</v>
      </c>
      <c r="D115" s="70">
        <f t="shared" si="10"/>
        <v>5.5248618784530384E-2</v>
      </c>
      <c r="E115" s="110">
        <v>11.21</v>
      </c>
      <c r="F115" s="111">
        <v>4.1399999999999997</v>
      </c>
      <c r="G115" s="107">
        <f t="shared" si="8"/>
        <v>15.350000000000001</v>
      </c>
      <c r="H115" s="108">
        <v>2.44</v>
      </c>
      <c r="I115" s="109" t="s">
        <v>56</v>
      </c>
      <c r="J115" s="71">
        <f t="shared" si="11"/>
        <v>2.44</v>
      </c>
      <c r="K115" s="108">
        <v>2266</v>
      </c>
      <c r="L115" s="109" t="s">
        <v>54</v>
      </c>
      <c r="M115" s="70">
        <f t="shared" si="5"/>
        <v>0.2266</v>
      </c>
      <c r="N115" s="108">
        <v>2384</v>
      </c>
      <c r="O115" s="109" t="s">
        <v>54</v>
      </c>
      <c r="P115" s="70">
        <f t="shared" si="6"/>
        <v>0.2384</v>
      </c>
    </row>
    <row r="116" spans="1:16">
      <c r="B116" s="108">
        <v>11</v>
      </c>
      <c r="C116" s="109" t="s">
        <v>55</v>
      </c>
      <c r="D116" s="70">
        <f t="shared" si="10"/>
        <v>6.0773480662983423E-2</v>
      </c>
      <c r="E116" s="110">
        <v>11.84</v>
      </c>
      <c r="F116" s="111">
        <v>3.907</v>
      </c>
      <c r="G116" s="107">
        <f t="shared" si="8"/>
        <v>15.747</v>
      </c>
      <c r="H116" s="108">
        <v>2.67</v>
      </c>
      <c r="I116" s="109" t="s">
        <v>56</v>
      </c>
      <c r="J116" s="71">
        <f t="shared" si="11"/>
        <v>2.67</v>
      </c>
      <c r="K116" s="108">
        <v>2405</v>
      </c>
      <c r="L116" s="109" t="s">
        <v>54</v>
      </c>
      <c r="M116" s="70">
        <f t="shared" si="5"/>
        <v>0.24049999999999999</v>
      </c>
      <c r="N116" s="108">
        <v>2562</v>
      </c>
      <c r="O116" s="109" t="s">
        <v>54</v>
      </c>
      <c r="P116" s="70">
        <f t="shared" si="6"/>
        <v>0.25619999999999998</v>
      </c>
    </row>
    <row r="117" spans="1:16">
      <c r="B117" s="108">
        <v>12</v>
      </c>
      <c r="C117" s="109" t="s">
        <v>55</v>
      </c>
      <c r="D117" s="70">
        <f t="shared" si="10"/>
        <v>6.6298342541436461E-2</v>
      </c>
      <c r="E117" s="110">
        <v>12.47</v>
      </c>
      <c r="F117" s="111">
        <v>3.702</v>
      </c>
      <c r="G117" s="107">
        <f t="shared" si="8"/>
        <v>16.172000000000001</v>
      </c>
      <c r="H117" s="108">
        <v>2.9</v>
      </c>
      <c r="I117" s="109" t="s">
        <v>56</v>
      </c>
      <c r="J117" s="71">
        <f t="shared" si="11"/>
        <v>2.9</v>
      </c>
      <c r="K117" s="108">
        <v>2532</v>
      </c>
      <c r="L117" s="109" t="s">
        <v>54</v>
      </c>
      <c r="M117" s="70">
        <f t="shared" si="5"/>
        <v>0.25319999999999998</v>
      </c>
      <c r="N117" s="108">
        <v>2731</v>
      </c>
      <c r="O117" s="109" t="s">
        <v>54</v>
      </c>
      <c r="P117" s="70">
        <f t="shared" si="6"/>
        <v>0.27310000000000001</v>
      </c>
    </row>
    <row r="118" spans="1:16">
      <c r="B118" s="108">
        <v>13</v>
      </c>
      <c r="C118" s="109" t="s">
        <v>55</v>
      </c>
      <c r="D118" s="70">
        <f t="shared" si="10"/>
        <v>7.18232044198895E-2</v>
      </c>
      <c r="E118" s="110">
        <v>13.12</v>
      </c>
      <c r="F118" s="111">
        <v>3.5209999999999999</v>
      </c>
      <c r="G118" s="107">
        <f t="shared" si="8"/>
        <v>16.640999999999998</v>
      </c>
      <c r="H118" s="108">
        <v>3.12</v>
      </c>
      <c r="I118" s="109" t="s">
        <v>56</v>
      </c>
      <c r="J118" s="71">
        <f t="shared" si="11"/>
        <v>3.12</v>
      </c>
      <c r="K118" s="108">
        <v>2649</v>
      </c>
      <c r="L118" s="109" t="s">
        <v>54</v>
      </c>
      <c r="M118" s="70">
        <f t="shared" si="5"/>
        <v>0.26490000000000002</v>
      </c>
      <c r="N118" s="108">
        <v>2890</v>
      </c>
      <c r="O118" s="109" t="s">
        <v>54</v>
      </c>
      <c r="P118" s="70">
        <f t="shared" si="6"/>
        <v>0.28900000000000003</v>
      </c>
    </row>
    <row r="119" spans="1:16">
      <c r="B119" s="108">
        <v>14</v>
      </c>
      <c r="C119" s="109" t="s">
        <v>55</v>
      </c>
      <c r="D119" s="70">
        <f t="shared" si="10"/>
        <v>7.7348066298342538E-2</v>
      </c>
      <c r="E119" s="110">
        <v>13.78</v>
      </c>
      <c r="F119" s="111">
        <v>3.3580000000000001</v>
      </c>
      <c r="G119" s="107">
        <f t="shared" si="8"/>
        <v>17.137999999999998</v>
      </c>
      <c r="H119" s="108">
        <v>3.34</v>
      </c>
      <c r="I119" s="109" t="s">
        <v>56</v>
      </c>
      <c r="J119" s="71">
        <f t="shared" si="11"/>
        <v>3.34</v>
      </c>
      <c r="K119" s="108">
        <v>2756</v>
      </c>
      <c r="L119" s="109" t="s">
        <v>54</v>
      </c>
      <c r="M119" s="70">
        <f t="shared" si="5"/>
        <v>0.27559999999999996</v>
      </c>
      <c r="N119" s="108">
        <v>3041</v>
      </c>
      <c r="O119" s="109" t="s">
        <v>54</v>
      </c>
      <c r="P119" s="70">
        <f t="shared" si="6"/>
        <v>0.30409999999999998</v>
      </c>
    </row>
    <row r="120" spans="1:16">
      <c r="B120" s="108">
        <v>15</v>
      </c>
      <c r="C120" s="109" t="s">
        <v>55</v>
      </c>
      <c r="D120" s="70">
        <f t="shared" si="10"/>
        <v>8.2872928176795577E-2</v>
      </c>
      <c r="E120" s="110">
        <v>14.43</v>
      </c>
      <c r="F120" s="111">
        <v>3.2130000000000001</v>
      </c>
      <c r="G120" s="107">
        <f t="shared" si="8"/>
        <v>17.643000000000001</v>
      </c>
      <c r="H120" s="108">
        <v>3.55</v>
      </c>
      <c r="I120" s="109" t="s">
        <v>56</v>
      </c>
      <c r="J120" s="71">
        <f t="shared" si="11"/>
        <v>3.55</v>
      </c>
      <c r="K120" s="108">
        <v>2855</v>
      </c>
      <c r="L120" s="109" t="s">
        <v>54</v>
      </c>
      <c r="M120" s="70">
        <f t="shared" si="5"/>
        <v>0.28549999999999998</v>
      </c>
      <c r="N120" s="108">
        <v>3183</v>
      </c>
      <c r="O120" s="109" t="s">
        <v>54</v>
      </c>
      <c r="P120" s="70">
        <f t="shared" si="6"/>
        <v>0.31829999999999997</v>
      </c>
    </row>
    <row r="121" spans="1:16">
      <c r="B121" s="108">
        <v>16</v>
      </c>
      <c r="C121" s="109" t="s">
        <v>55</v>
      </c>
      <c r="D121" s="70">
        <f t="shared" si="10"/>
        <v>8.8397790055248615E-2</v>
      </c>
      <c r="E121" s="110">
        <v>15.09</v>
      </c>
      <c r="F121" s="111">
        <v>3.08</v>
      </c>
      <c r="G121" s="107">
        <f t="shared" si="8"/>
        <v>18.170000000000002</v>
      </c>
      <c r="H121" s="108">
        <v>3.75</v>
      </c>
      <c r="I121" s="109" t="s">
        <v>56</v>
      </c>
      <c r="J121" s="71">
        <f t="shared" si="11"/>
        <v>3.75</v>
      </c>
      <c r="K121" s="108">
        <v>2946</v>
      </c>
      <c r="L121" s="109" t="s">
        <v>54</v>
      </c>
      <c r="M121" s="70">
        <f t="shared" si="5"/>
        <v>0.29460000000000003</v>
      </c>
      <c r="N121" s="108">
        <v>3317</v>
      </c>
      <c r="O121" s="109" t="s">
        <v>54</v>
      </c>
      <c r="P121" s="70">
        <f t="shared" si="6"/>
        <v>0.33169999999999999</v>
      </c>
    </row>
    <row r="122" spans="1:16">
      <c r="B122" s="108">
        <v>17</v>
      </c>
      <c r="C122" s="109" t="s">
        <v>55</v>
      </c>
      <c r="D122" s="70">
        <f t="shared" si="10"/>
        <v>9.3922651933701654E-2</v>
      </c>
      <c r="E122" s="110">
        <v>15.75</v>
      </c>
      <c r="F122" s="111">
        <v>2.96</v>
      </c>
      <c r="G122" s="107">
        <f t="shared" si="8"/>
        <v>18.71</v>
      </c>
      <c r="H122" s="108">
        <v>3.95</v>
      </c>
      <c r="I122" s="109" t="s">
        <v>56</v>
      </c>
      <c r="J122" s="71">
        <f t="shared" si="11"/>
        <v>3.95</v>
      </c>
      <c r="K122" s="108">
        <v>3030</v>
      </c>
      <c r="L122" s="109" t="s">
        <v>54</v>
      </c>
      <c r="M122" s="70">
        <f t="shared" si="5"/>
        <v>0.30299999999999999</v>
      </c>
      <c r="N122" s="108">
        <v>3443</v>
      </c>
      <c r="O122" s="109" t="s">
        <v>54</v>
      </c>
      <c r="P122" s="70">
        <f t="shared" si="6"/>
        <v>0.34429999999999999</v>
      </c>
    </row>
    <row r="123" spans="1:16">
      <c r="B123" s="108">
        <v>18</v>
      </c>
      <c r="C123" s="109" t="s">
        <v>55</v>
      </c>
      <c r="D123" s="70">
        <f t="shared" si="10"/>
        <v>9.9447513812154692E-2</v>
      </c>
      <c r="E123" s="110">
        <v>16.399999999999999</v>
      </c>
      <c r="F123" s="111">
        <v>2.85</v>
      </c>
      <c r="G123" s="107">
        <f t="shared" si="8"/>
        <v>19.25</v>
      </c>
      <c r="H123" s="108">
        <v>4.1399999999999997</v>
      </c>
      <c r="I123" s="109" t="s">
        <v>56</v>
      </c>
      <c r="J123" s="71">
        <f t="shared" si="11"/>
        <v>4.1399999999999997</v>
      </c>
      <c r="K123" s="108">
        <v>3108</v>
      </c>
      <c r="L123" s="109" t="s">
        <v>54</v>
      </c>
      <c r="M123" s="70">
        <f t="shared" si="5"/>
        <v>0.31080000000000002</v>
      </c>
      <c r="N123" s="108">
        <v>3563</v>
      </c>
      <c r="O123" s="109" t="s">
        <v>54</v>
      </c>
      <c r="P123" s="70">
        <f t="shared" si="6"/>
        <v>0.35630000000000001</v>
      </c>
    </row>
    <row r="124" spans="1:16">
      <c r="B124" s="108">
        <v>20</v>
      </c>
      <c r="C124" s="109" t="s">
        <v>55</v>
      </c>
      <c r="D124" s="70">
        <f t="shared" si="10"/>
        <v>0.11049723756906077</v>
      </c>
      <c r="E124" s="110">
        <v>17.68</v>
      </c>
      <c r="F124" s="111">
        <v>2.6560000000000001</v>
      </c>
      <c r="G124" s="107">
        <f t="shared" si="8"/>
        <v>20.335999999999999</v>
      </c>
      <c r="H124" s="108">
        <v>4.51</v>
      </c>
      <c r="I124" s="109" t="s">
        <v>56</v>
      </c>
      <c r="J124" s="71">
        <f t="shared" si="11"/>
        <v>4.51</v>
      </c>
      <c r="K124" s="108">
        <v>3269</v>
      </c>
      <c r="L124" s="109" t="s">
        <v>54</v>
      </c>
      <c r="M124" s="70">
        <f t="shared" si="5"/>
        <v>0.32690000000000002</v>
      </c>
      <c r="N124" s="108">
        <v>3783</v>
      </c>
      <c r="O124" s="109" t="s">
        <v>54</v>
      </c>
      <c r="P124" s="70">
        <f t="shared" si="6"/>
        <v>0.37829999999999997</v>
      </c>
    </row>
    <row r="125" spans="1:16">
      <c r="B125" s="72">
        <v>22.5</v>
      </c>
      <c r="C125" s="74" t="s">
        <v>55</v>
      </c>
      <c r="D125" s="70">
        <f t="shared" si="10"/>
        <v>0.12430939226519337</v>
      </c>
      <c r="E125" s="110">
        <v>19.239999999999998</v>
      </c>
      <c r="F125" s="111">
        <v>2.4510000000000001</v>
      </c>
      <c r="G125" s="107">
        <f t="shared" si="8"/>
        <v>21.690999999999999</v>
      </c>
      <c r="H125" s="108">
        <v>4.95</v>
      </c>
      <c r="I125" s="109" t="s">
        <v>56</v>
      </c>
      <c r="J125" s="71">
        <f t="shared" si="11"/>
        <v>4.95</v>
      </c>
      <c r="K125" s="108">
        <v>3450</v>
      </c>
      <c r="L125" s="109" t="s">
        <v>54</v>
      </c>
      <c r="M125" s="70">
        <f t="shared" si="5"/>
        <v>0.34500000000000003</v>
      </c>
      <c r="N125" s="108">
        <v>4028</v>
      </c>
      <c r="O125" s="109" t="s">
        <v>54</v>
      </c>
      <c r="P125" s="70">
        <f t="shared" si="6"/>
        <v>0.40279999999999994</v>
      </c>
    </row>
    <row r="126" spans="1:16">
      <c r="B126" s="72">
        <v>25</v>
      </c>
      <c r="C126" s="74" t="s">
        <v>55</v>
      </c>
      <c r="D126" s="70">
        <f t="shared" si="10"/>
        <v>0.13812154696132597</v>
      </c>
      <c r="E126" s="110">
        <v>20.74</v>
      </c>
      <c r="F126" s="111">
        <v>2.2799999999999998</v>
      </c>
      <c r="G126" s="107">
        <f t="shared" si="8"/>
        <v>23.02</v>
      </c>
      <c r="H126" s="72">
        <v>5.36</v>
      </c>
      <c r="I126" s="74" t="s">
        <v>56</v>
      </c>
      <c r="J126" s="71">
        <f t="shared" si="11"/>
        <v>5.36</v>
      </c>
      <c r="K126" s="72">
        <v>3604</v>
      </c>
      <c r="L126" s="74" t="s">
        <v>54</v>
      </c>
      <c r="M126" s="70">
        <f t="shared" si="5"/>
        <v>0.3604</v>
      </c>
      <c r="N126" s="72">
        <v>4244</v>
      </c>
      <c r="O126" s="74" t="s">
        <v>54</v>
      </c>
      <c r="P126" s="70">
        <f t="shared" si="6"/>
        <v>0.4244</v>
      </c>
    </row>
    <row r="127" spans="1:16">
      <c r="B127" s="72">
        <v>27.5</v>
      </c>
      <c r="C127" s="74" t="s">
        <v>55</v>
      </c>
      <c r="D127" s="70">
        <f t="shared" si="10"/>
        <v>0.15193370165745856</v>
      </c>
      <c r="E127" s="110">
        <v>22.17</v>
      </c>
      <c r="F127" s="111">
        <v>2.133</v>
      </c>
      <c r="G127" s="107">
        <f t="shared" si="8"/>
        <v>24.303000000000001</v>
      </c>
      <c r="H127" s="72">
        <v>5.74</v>
      </c>
      <c r="I127" s="74" t="s">
        <v>56</v>
      </c>
      <c r="J127" s="71">
        <f t="shared" si="11"/>
        <v>5.74</v>
      </c>
      <c r="K127" s="72">
        <v>3736</v>
      </c>
      <c r="L127" s="74" t="s">
        <v>54</v>
      </c>
      <c r="M127" s="70">
        <f t="shared" si="5"/>
        <v>0.37360000000000004</v>
      </c>
      <c r="N127" s="72">
        <v>4436</v>
      </c>
      <c r="O127" s="74" t="s">
        <v>54</v>
      </c>
      <c r="P127" s="70">
        <f t="shared" si="6"/>
        <v>0.44359999999999999</v>
      </c>
    </row>
    <row r="128" spans="1:16">
      <c r="A128" s="112"/>
      <c r="B128" s="108">
        <v>30</v>
      </c>
      <c r="C128" s="109" t="s">
        <v>55</v>
      </c>
      <c r="D128" s="70">
        <f t="shared" si="10"/>
        <v>0.16574585635359115</v>
      </c>
      <c r="E128" s="110">
        <v>23.54</v>
      </c>
      <c r="F128" s="111">
        <v>2.0059999999999998</v>
      </c>
      <c r="G128" s="107">
        <f t="shared" si="8"/>
        <v>25.545999999999999</v>
      </c>
      <c r="H128" s="108">
        <v>6.11</v>
      </c>
      <c r="I128" s="109" t="s">
        <v>56</v>
      </c>
      <c r="J128" s="71">
        <f t="shared" si="11"/>
        <v>6.11</v>
      </c>
      <c r="K128" s="72">
        <v>3851</v>
      </c>
      <c r="L128" s="74" t="s">
        <v>54</v>
      </c>
      <c r="M128" s="70">
        <f t="shared" si="5"/>
        <v>0.3851</v>
      </c>
      <c r="N128" s="72">
        <v>4608</v>
      </c>
      <c r="O128" s="74" t="s">
        <v>54</v>
      </c>
      <c r="P128" s="70">
        <f t="shared" si="6"/>
        <v>0.46079999999999999</v>
      </c>
    </row>
    <row r="129" spans="1:16">
      <c r="A129" s="112"/>
      <c r="B129" s="108">
        <v>32.5</v>
      </c>
      <c r="C129" s="109" t="s">
        <v>55</v>
      </c>
      <c r="D129" s="70">
        <f t="shared" si="10"/>
        <v>0.17955801104972377</v>
      </c>
      <c r="E129" s="110">
        <v>24.85</v>
      </c>
      <c r="F129" s="111">
        <v>1.895</v>
      </c>
      <c r="G129" s="107">
        <f t="shared" si="8"/>
        <v>26.745000000000001</v>
      </c>
      <c r="H129" s="108">
        <v>6.46</v>
      </c>
      <c r="I129" s="109" t="s">
        <v>56</v>
      </c>
      <c r="J129" s="71">
        <f t="shared" si="11"/>
        <v>6.46</v>
      </c>
      <c r="K129" s="72">
        <v>3952</v>
      </c>
      <c r="L129" s="74" t="s">
        <v>54</v>
      </c>
      <c r="M129" s="70">
        <f t="shared" si="5"/>
        <v>0.3952</v>
      </c>
      <c r="N129" s="72">
        <v>4764</v>
      </c>
      <c r="O129" s="74" t="s">
        <v>54</v>
      </c>
      <c r="P129" s="70">
        <f t="shared" si="6"/>
        <v>0.47640000000000005</v>
      </c>
    </row>
    <row r="130" spans="1:16">
      <c r="A130" s="112"/>
      <c r="B130" s="108">
        <v>35</v>
      </c>
      <c r="C130" s="109" t="s">
        <v>55</v>
      </c>
      <c r="D130" s="70">
        <f t="shared" si="10"/>
        <v>0.19337016574585636</v>
      </c>
      <c r="E130" s="110">
        <v>26.1</v>
      </c>
      <c r="F130" s="111">
        <v>1.7969999999999999</v>
      </c>
      <c r="G130" s="107">
        <f t="shared" si="8"/>
        <v>27.897000000000002</v>
      </c>
      <c r="H130" s="108">
        <v>6.8</v>
      </c>
      <c r="I130" s="109" t="s">
        <v>56</v>
      </c>
      <c r="J130" s="71">
        <f t="shared" si="11"/>
        <v>6.8</v>
      </c>
      <c r="K130" s="72">
        <v>4043</v>
      </c>
      <c r="L130" s="74" t="s">
        <v>54</v>
      </c>
      <c r="M130" s="70">
        <f t="shared" si="5"/>
        <v>0.40429999999999999</v>
      </c>
      <c r="N130" s="72">
        <v>4906</v>
      </c>
      <c r="O130" s="74" t="s">
        <v>54</v>
      </c>
      <c r="P130" s="70">
        <f t="shared" si="6"/>
        <v>0.49059999999999998</v>
      </c>
    </row>
    <row r="131" spans="1:16">
      <c r="A131" s="112"/>
      <c r="B131" s="108">
        <v>37.5</v>
      </c>
      <c r="C131" s="109" t="s">
        <v>55</v>
      </c>
      <c r="D131" s="70">
        <f t="shared" si="10"/>
        <v>0.20718232044198895</v>
      </c>
      <c r="E131" s="110">
        <v>27.3</v>
      </c>
      <c r="F131" s="111">
        <v>1.7090000000000001</v>
      </c>
      <c r="G131" s="107">
        <f t="shared" si="8"/>
        <v>29.009</v>
      </c>
      <c r="H131" s="108">
        <v>7.12</v>
      </c>
      <c r="I131" s="109" t="s">
        <v>56</v>
      </c>
      <c r="J131" s="71">
        <f t="shared" si="11"/>
        <v>7.12</v>
      </c>
      <c r="K131" s="72">
        <v>4124</v>
      </c>
      <c r="L131" s="74" t="s">
        <v>54</v>
      </c>
      <c r="M131" s="70">
        <f t="shared" si="5"/>
        <v>0.41239999999999999</v>
      </c>
      <c r="N131" s="72">
        <v>5035</v>
      </c>
      <c r="O131" s="74" t="s">
        <v>54</v>
      </c>
      <c r="P131" s="70">
        <f t="shared" si="6"/>
        <v>0.50350000000000006</v>
      </c>
    </row>
    <row r="132" spans="1:16">
      <c r="A132" s="112"/>
      <c r="B132" s="108">
        <v>40</v>
      </c>
      <c r="C132" s="109" t="s">
        <v>55</v>
      </c>
      <c r="D132" s="70">
        <f t="shared" si="10"/>
        <v>0.22099447513812154</v>
      </c>
      <c r="E132" s="110">
        <v>28.45</v>
      </c>
      <c r="F132" s="111">
        <v>1.631</v>
      </c>
      <c r="G132" s="107">
        <f t="shared" si="8"/>
        <v>30.081</v>
      </c>
      <c r="H132" s="108">
        <v>7.43</v>
      </c>
      <c r="I132" s="109" t="s">
        <v>56</v>
      </c>
      <c r="J132" s="71">
        <f t="shared" si="11"/>
        <v>7.43</v>
      </c>
      <c r="K132" s="72">
        <v>4198</v>
      </c>
      <c r="L132" s="74" t="s">
        <v>54</v>
      </c>
      <c r="M132" s="70">
        <f t="shared" si="5"/>
        <v>0.41980000000000006</v>
      </c>
      <c r="N132" s="72">
        <v>5155</v>
      </c>
      <c r="O132" s="74" t="s">
        <v>54</v>
      </c>
      <c r="P132" s="70">
        <f t="shared" si="6"/>
        <v>0.51550000000000007</v>
      </c>
    </row>
    <row r="133" spans="1:16">
      <c r="A133" s="112"/>
      <c r="B133" s="108">
        <v>45</v>
      </c>
      <c r="C133" s="109" t="s">
        <v>55</v>
      </c>
      <c r="D133" s="70">
        <f t="shared" si="10"/>
        <v>0.24861878453038674</v>
      </c>
      <c r="E133" s="110">
        <v>30.63</v>
      </c>
      <c r="F133" s="111">
        <v>1.496</v>
      </c>
      <c r="G133" s="107">
        <f t="shared" si="8"/>
        <v>32.125999999999998</v>
      </c>
      <c r="H133" s="108">
        <v>8.02</v>
      </c>
      <c r="I133" s="109" t="s">
        <v>56</v>
      </c>
      <c r="J133" s="71">
        <f t="shared" si="11"/>
        <v>8.02</v>
      </c>
      <c r="K133" s="72">
        <v>4366</v>
      </c>
      <c r="L133" s="74" t="s">
        <v>54</v>
      </c>
      <c r="M133" s="70">
        <f t="shared" si="5"/>
        <v>0.43659999999999999</v>
      </c>
      <c r="N133" s="72">
        <v>5367</v>
      </c>
      <c r="O133" s="74" t="s">
        <v>54</v>
      </c>
      <c r="P133" s="70">
        <f t="shared" si="6"/>
        <v>0.53669999999999995</v>
      </c>
    </row>
    <row r="134" spans="1:16">
      <c r="A134" s="112"/>
      <c r="B134" s="108">
        <v>50</v>
      </c>
      <c r="C134" s="109" t="s">
        <v>55</v>
      </c>
      <c r="D134" s="70">
        <f t="shared" si="10"/>
        <v>0.27624309392265195</v>
      </c>
      <c r="E134" s="110">
        <v>32.65</v>
      </c>
      <c r="F134" s="111">
        <v>1.3839999999999999</v>
      </c>
      <c r="G134" s="107">
        <f t="shared" si="8"/>
        <v>34.033999999999999</v>
      </c>
      <c r="H134" s="108">
        <v>8.58</v>
      </c>
      <c r="I134" s="109" t="s">
        <v>56</v>
      </c>
      <c r="J134" s="71">
        <f t="shared" si="11"/>
        <v>8.58</v>
      </c>
      <c r="K134" s="72">
        <v>4508</v>
      </c>
      <c r="L134" s="74" t="s">
        <v>54</v>
      </c>
      <c r="M134" s="70">
        <f t="shared" si="5"/>
        <v>0.45079999999999998</v>
      </c>
      <c r="N134" s="72">
        <v>5551</v>
      </c>
      <c r="O134" s="74" t="s">
        <v>54</v>
      </c>
      <c r="P134" s="70">
        <f t="shared" si="6"/>
        <v>0.55510000000000004</v>
      </c>
    </row>
    <row r="135" spans="1:16">
      <c r="A135" s="112"/>
      <c r="B135" s="108">
        <v>55</v>
      </c>
      <c r="C135" s="109" t="s">
        <v>55</v>
      </c>
      <c r="D135" s="70">
        <f t="shared" si="10"/>
        <v>0.30386740331491713</v>
      </c>
      <c r="E135" s="110">
        <v>34.54</v>
      </c>
      <c r="F135" s="111">
        <v>1.2889999999999999</v>
      </c>
      <c r="G135" s="107">
        <f t="shared" si="8"/>
        <v>35.829000000000001</v>
      </c>
      <c r="H135" s="108">
        <v>9.11</v>
      </c>
      <c r="I135" s="109" t="s">
        <v>56</v>
      </c>
      <c r="J135" s="71">
        <f t="shared" si="11"/>
        <v>9.11</v>
      </c>
      <c r="K135" s="72">
        <v>4630</v>
      </c>
      <c r="L135" s="74" t="s">
        <v>54</v>
      </c>
      <c r="M135" s="70">
        <f t="shared" si="5"/>
        <v>0.46299999999999997</v>
      </c>
      <c r="N135" s="72">
        <v>5713</v>
      </c>
      <c r="O135" s="74" t="s">
        <v>54</v>
      </c>
      <c r="P135" s="70">
        <f t="shared" si="6"/>
        <v>0.57130000000000003</v>
      </c>
    </row>
    <row r="136" spans="1:16">
      <c r="A136" s="112"/>
      <c r="B136" s="108">
        <v>60</v>
      </c>
      <c r="C136" s="109" t="s">
        <v>55</v>
      </c>
      <c r="D136" s="70">
        <f t="shared" si="10"/>
        <v>0.33149171270718231</v>
      </c>
      <c r="E136" s="110">
        <v>36.33</v>
      </c>
      <c r="F136" s="111">
        <v>1.2070000000000001</v>
      </c>
      <c r="G136" s="107">
        <f t="shared" si="8"/>
        <v>37.536999999999999</v>
      </c>
      <c r="H136" s="108">
        <v>9.61</v>
      </c>
      <c r="I136" s="109" t="s">
        <v>56</v>
      </c>
      <c r="J136" s="71">
        <f t="shared" si="11"/>
        <v>9.61</v>
      </c>
      <c r="K136" s="72">
        <v>4738</v>
      </c>
      <c r="L136" s="74" t="s">
        <v>54</v>
      </c>
      <c r="M136" s="70">
        <f t="shared" si="5"/>
        <v>0.47380000000000005</v>
      </c>
      <c r="N136" s="72">
        <v>5857</v>
      </c>
      <c r="O136" s="74" t="s">
        <v>54</v>
      </c>
      <c r="P136" s="70">
        <f t="shared" si="6"/>
        <v>0.5857</v>
      </c>
    </row>
    <row r="137" spans="1:16">
      <c r="A137" s="112"/>
      <c r="B137" s="108">
        <v>65</v>
      </c>
      <c r="C137" s="109" t="s">
        <v>55</v>
      </c>
      <c r="D137" s="70">
        <f t="shared" si="10"/>
        <v>0.35911602209944754</v>
      </c>
      <c r="E137" s="110">
        <v>38.020000000000003</v>
      </c>
      <c r="F137" s="111">
        <v>1.1359999999999999</v>
      </c>
      <c r="G137" s="107">
        <f t="shared" si="8"/>
        <v>39.156000000000006</v>
      </c>
      <c r="H137" s="108">
        <v>10.09</v>
      </c>
      <c r="I137" s="109" t="s">
        <v>56</v>
      </c>
      <c r="J137" s="71">
        <f t="shared" si="11"/>
        <v>10.09</v>
      </c>
      <c r="K137" s="72">
        <v>4833</v>
      </c>
      <c r="L137" s="74" t="s">
        <v>54</v>
      </c>
      <c r="M137" s="70">
        <f t="shared" si="5"/>
        <v>0.48330000000000001</v>
      </c>
      <c r="N137" s="72">
        <v>5986</v>
      </c>
      <c r="O137" s="74" t="s">
        <v>54</v>
      </c>
      <c r="P137" s="70">
        <f t="shared" si="6"/>
        <v>0.59860000000000002</v>
      </c>
    </row>
    <row r="138" spans="1:16">
      <c r="A138" s="112"/>
      <c r="B138" s="108">
        <v>70</v>
      </c>
      <c r="C138" s="109" t="s">
        <v>55</v>
      </c>
      <c r="D138" s="70">
        <f t="shared" si="10"/>
        <v>0.38674033149171272</v>
      </c>
      <c r="E138" s="110">
        <v>39.630000000000003</v>
      </c>
      <c r="F138" s="111">
        <v>1.0740000000000001</v>
      </c>
      <c r="G138" s="107">
        <f t="shared" si="8"/>
        <v>40.704000000000001</v>
      </c>
      <c r="H138" s="108">
        <v>10.55</v>
      </c>
      <c r="I138" s="109" t="s">
        <v>56</v>
      </c>
      <c r="J138" s="71">
        <f t="shared" si="11"/>
        <v>10.55</v>
      </c>
      <c r="K138" s="72">
        <v>4918</v>
      </c>
      <c r="L138" s="74" t="s">
        <v>54</v>
      </c>
      <c r="M138" s="70">
        <f t="shared" si="5"/>
        <v>0.49180000000000001</v>
      </c>
      <c r="N138" s="72">
        <v>6103</v>
      </c>
      <c r="O138" s="74" t="s">
        <v>54</v>
      </c>
      <c r="P138" s="70">
        <f t="shared" si="6"/>
        <v>0.61029999999999995</v>
      </c>
    </row>
    <row r="139" spans="1:16">
      <c r="A139" s="112"/>
      <c r="B139" s="108">
        <v>80</v>
      </c>
      <c r="C139" s="109" t="s">
        <v>55</v>
      </c>
      <c r="D139" s="70">
        <f t="shared" si="10"/>
        <v>0.44198895027624308</v>
      </c>
      <c r="E139" s="110">
        <v>42.64</v>
      </c>
      <c r="F139" s="111">
        <v>0.96960000000000002</v>
      </c>
      <c r="G139" s="107">
        <f t="shared" si="8"/>
        <v>43.6096</v>
      </c>
      <c r="H139" s="108">
        <v>11.43</v>
      </c>
      <c r="I139" s="109" t="s">
        <v>56</v>
      </c>
      <c r="J139" s="71">
        <f t="shared" si="11"/>
        <v>11.43</v>
      </c>
      <c r="K139" s="72">
        <v>5140</v>
      </c>
      <c r="L139" s="74" t="s">
        <v>54</v>
      </c>
      <c r="M139" s="70">
        <f t="shared" si="5"/>
        <v>0.51400000000000001</v>
      </c>
      <c r="N139" s="72">
        <v>6307</v>
      </c>
      <c r="O139" s="74" t="s">
        <v>54</v>
      </c>
      <c r="P139" s="70">
        <f t="shared" si="6"/>
        <v>0.63070000000000004</v>
      </c>
    </row>
    <row r="140" spans="1:16">
      <c r="A140" s="112"/>
      <c r="B140" s="108">
        <v>90</v>
      </c>
      <c r="C140" s="113" t="s">
        <v>55</v>
      </c>
      <c r="D140" s="70">
        <f t="shared" si="10"/>
        <v>0.49723756906077349</v>
      </c>
      <c r="E140" s="110">
        <v>45.4</v>
      </c>
      <c r="F140" s="111">
        <v>0.88529999999999998</v>
      </c>
      <c r="G140" s="107">
        <f t="shared" si="8"/>
        <v>46.285299999999999</v>
      </c>
      <c r="H140" s="108">
        <v>12.25</v>
      </c>
      <c r="I140" s="109" t="s">
        <v>56</v>
      </c>
      <c r="J140" s="71">
        <f t="shared" si="11"/>
        <v>12.25</v>
      </c>
      <c r="K140" s="72">
        <v>5325</v>
      </c>
      <c r="L140" s="74" t="s">
        <v>54</v>
      </c>
      <c r="M140" s="70">
        <f t="shared" si="5"/>
        <v>0.53249999999999997</v>
      </c>
      <c r="N140" s="72">
        <v>6481</v>
      </c>
      <c r="O140" s="74" t="s">
        <v>54</v>
      </c>
      <c r="P140" s="70">
        <f t="shared" si="6"/>
        <v>0.64810000000000001</v>
      </c>
    </row>
    <row r="141" spans="1:16">
      <c r="B141" s="108">
        <v>100</v>
      </c>
      <c r="C141" s="74" t="s">
        <v>55</v>
      </c>
      <c r="D141" s="70">
        <f t="shared" si="10"/>
        <v>0.5524861878453039</v>
      </c>
      <c r="E141" s="110">
        <v>47.97</v>
      </c>
      <c r="F141" s="111">
        <v>0.81559999999999999</v>
      </c>
      <c r="G141" s="107">
        <f t="shared" si="8"/>
        <v>48.785600000000002</v>
      </c>
      <c r="H141" s="72">
        <v>13.03</v>
      </c>
      <c r="I141" s="74" t="s">
        <v>56</v>
      </c>
      <c r="J141" s="71">
        <f t="shared" si="11"/>
        <v>13.03</v>
      </c>
      <c r="K141" s="72">
        <v>5484</v>
      </c>
      <c r="L141" s="74" t="s">
        <v>54</v>
      </c>
      <c r="M141" s="70">
        <f t="shared" si="5"/>
        <v>0.5484</v>
      </c>
      <c r="N141" s="72">
        <v>6632</v>
      </c>
      <c r="O141" s="74" t="s">
        <v>54</v>
      </c>
      <c r="P141" s="70">
        <f t="shared" si="6"/>
        <v>0.66320000000000001</v>
      </c>
    </row>
    <row r="142" spans="1:16">
      <c r="B142" s="108">
        <v>110</v>
      </c>
      <c r="C142" s="74" t="s">
        <v>55</v>
      </c>
      <c r="D142" s="70">
        <f t="shared" si="10"/>
        <v>0.60773480662983426</v>
      </c>
      <c r="E142" s="110">
        <v>50.36</v>
      </c>
      <c r="F142" s="111">
        <v>0.75690000000000002</v>
      </c>
      <c r="G142" s="107">
        <f t="shared" si="8"/>
        <v>51.116900000000001</v>
      </c>
      <c r="H142" s="72">
        <v>13.76</v>
      </c>
      <c r="I142" s="74" t="s">
        <v>56</v>
      </c>
      <c r="J142" s="71">
        <f t="shared" si="11"/>
        <v>13.76</v>
      </c>
      <c r="K142" s="72">
        <v>5622</v>
      </c>
      <c r="L142" s="74" t="s">
        <v>54</v>
      </c>
      <c r="M142" s="70">
        <f t="shared" si="5"/>
        <v>0.56220000000000003</v>
      </c>
      <c r="N142" s="72">
        <v>6764</v>
      </c>
      <c r="O142" s="74" t="s">
        <v>54</v>
      </c>
      <c r="P142" s="70">
        <f t="shared" si="6"/>
        <v>0.6764</v>
      </c>
    </row>
    <row r="143" spans="1:16">
      <c r="B143" s="108">
        <v>120</v>
      </c>
      <c r="C143" s="74" t="s">
        <v>55</v>
      </c>
      <c r="D143" s="70">
        <f t="shared" si="10"/>
        <v>0.66298342541436461</v>
      </c>
      <c r="E143" s="110">
        <v>52.6</v>
      </c>
      <c r="F143" s="111">
        <v>0.70679999999999998</v>
      </c>
      <c r="G143" s="107">
        <f t="shared" si="8"/>
        <v>53.306800000000003</v>
      </c>
      <c r="H143" s="72">
        <v>14.47</v>
      </c>
      <c r="I143" s="74" t="s">
        <v>56</v>
      </c>
      <c r="J143" s="71">
        <f t="shared" si="11"/>
        <v>14.47</v>
      </c>
      <c r="K143" s="72">
        <v>5745</v>
      </c>
      <c r="L143" s="74" t="s">
        <v>54</v>
      </c>
      <c r="M143" s="70">
        <f t="shared" si="5"/>
        <v>0.57450000000000001</v>
      </c>
      <c r="N143" s="72">
        <v>6881</v>
      </c>
      <c r="O143" s="74" t="s">
        <v>54</v>
      </c>
      <c r="P143" s="70">
        <f t="shared" si="6"/>
        <v>0.68810000000000004</v>
      </c>
    </row>
    <row r="144" spans="1:16">
      <c r="B144" s="108">
        <v>130</v>
      </c>
      <c r="C144" s="74" t="s">
        <v>55</v>
      </c>
      <c r="D144" s="70">
        <f t="shared" si="10"/>
        <v>0.71823204419889508</v>
      </c>
      <c r="E144" s="110">
        <v>54.7</v>
      </c>
      <c r="F144" s="111">
        <v>0.66349999999999998</v>
      </c>
      <c r="G144" s="107">
        <f t="shared" si="8"/>
        <v>55.363500000000002</v>
      </c>
      <c r="H144" s="72">
        <v>15.15</v>
      </c>
      <c r="I144" s="74" t="s">
        <v>56</v>
      </c>
      <c r="J144" s="71">
        <f t="shared" si="11"/>
        <v>15.15</v>
      </c>
      <c r="K144" s="72">
        <v>5855</v>
      </c>
      <c r="L144" s="74" t="s">
        <v>54</v>
      </c>
      <c r="M144" s="70">
        <f t="shared" si="5"/>
        <v>0.58550000000000002</v>
      </c>
      <c r="N144" s="72">
        <v>6987</v>
      </c>
      <c r="O144" s="74" t="s">
        <v>54</v>
      </c>
      <c r="P144" s="70">
        <f t="shared" si="6"/>
        <v>0.69869999999999999</v>
      </c>
    </row>
    <row r="145" spans="2:16">
      <c r="B145" s="108">
        <v>140</v>
      </c>
      <c r="C145" s="74" t="s">
        <v>55</v>
      </c>
      <c r="D145" s="70">
        <f t="shared" si="10"/>
        <v>0.77348066298342544</v>
      </c>
      <c r="E145" s="110">
        <v>56.68</v>
      </c>
      <c r="F145" s="111">
        <v>0.62560000000000004</v>
      </c>
      <c r="G145" s="107">
        <f t="shared" si="8"/>
        <v>57.305599999999998</v>
      </c>
      <c r="H145" s="72">
        <v>15.81</v>
      </c>
      <c r="I145" s="74" t="s">
        <v>56</v>
      </c>
      <c r="J145" s="71">
        <f t="shared" si="11"/>
        <v>15.81</v>
      </c>
      <c r="K145" s="72">
        <v>5954</v>
      </c>
      <c r="L145" s="74" t="s">
        <v>54</v>
      </c>
      <c r="M145" s="70">
        <f t="shared" si="5"/>
        <v>0.59539999999999993</v>
      </c>
      <c r="N145" s="72">
        <v>7083</v>
      </c>
      <c r="O145" s="74" t="s">
        <v>54</v>
      </c>
      <c r="P145" s="70">
        <f t="shared" si="6"/>
        <v>0.70830000000000004</v>
      </c>
    </row>
    <row r="146" spans="2:16">
      <c r="B146" s="108">
        <v>150</v>
      </c>
      <c r="C146" s="74" t="s">
        <v>55</v>
      </c>
      <c r="D146" s="70">
        <f t="shared" si="10"/>
        <v>0.82872928176795579</v>
      </c>
      <c r="E146" s="110">
        <v>58.54</v>
      </c>
      <c r="F146" s="111">
        <v>0.59209999999999996</v>
      </c>
      <c r="G146" s="107">
        <f t="shared" si="8"/>
        <v>59.132100000000001</v>
      </c>
      <c r="H146" s="72">
        <v>16.440000000000001</v>
      </c>
      <c r="I146" s="74" t="s">
        <v>56</v>
      </c>
      <c r="J146" s="71">
        <f t="shared" si="11"/>
        <v>16.440000000000001</v>
      </c>
      <c r="K146" s="72">
        <v>6045</v>
      </c>
      <c r="L146" s="74" t="s">
        <v>54</v>
      </c>
      <c r="M146" s="70">
        <f t="shared" si="5"/>
        <v>0.60450000000000004</v>
      </c>
      <c r="N146" s="72">
        <v>7170</v>
      </c>
      <c r="O146" s="74" t="s">
        <v>54</v>
      </c>
      <c r="P146" s="70">
        <f t="shared" si="6"/>
        <v>0.71699999999999997</v>
      </c>
    </row>
    <row r="147" spans="2:16">
      <c r="B147" s="108">
        <v>160</v>
      </c>
      <c r="C147" s="74" t="s">
        <v>55</v>
      </c>
      <c r="D147" s="70">
        <f t="shared" si="10"/>
        <v>0.88397790055248615</v>
      </c>
      <c r="E147" s="110">
        <v>60.29</v>
      </c>
      <c r="F147" s="111">
        <v>0.56230000000000002</v>
      </c>
      <c r="G147" s="107">
        <f t="shared" si="8"/>
        <v>60.8523</v>
      </c>
      <c r="H147" s="72">
        <v>17.059999999999999</v>
      </c>
      <c r="I147" s="74" t="s">
        <v>56</v>
      </c>
      <c r="J147" s="71">
        <f t="shared" si="11"/>
        <v>17.059999999999999</v>
      </c>
      <c r="K147" s="72">
        <v>6130</v>
      </c>
      <c r="L147" s="74" t="s">
        <v>54</v>
      </c>
      <c r="M147" s="70">
        <f t="shared" si="5"/>
        <v>0.61299999999999999</v>
      </c>
      <c r="N147" s="72">
        <v>7251</v>
      </c>
      <c r="O147" s="74" t="s">
        <v>54</v>
      </c>
      <c r="P147" s="70">
        <f t="shared" si="6"/>
        <v>0.72510000000000008</v>
      </c>
    </row>
    <row r="148" spans="2:16">
      <c r="B148" s="108">
        <v>170</v>
      </c>
      <c r="C148" s="74" t="s">
        <v>55</v>
      </c>
      <c r="D148" s="70">
        <f t="shared" si="10"/>
        <v>0.93922651933701662</v>
      </c>
      <c r="E148" s="110">
        <v>61.95</v>
      </c>
      <c r="F148" s="111">
        <v>0.53559999999999997</v>
      </c>
      <c r="G148" s="107">
        <f t="shared" si="8"/>
        <v>62.485600000000005</v>
      </c>
      <c r="H148" s="72">
        <v>17.66</v>
      </c>
      <c r="I148" s="74" t="s">
        <v>56</v>
      </c>
      <c r="J148" s="71">
        <f t="shared" si="11"/>
        <v>17.66</v>
      </c>
      <c r="K148" s="72">
        <v>6208</v>
      </c>
      <c r="L148" s="74" t="s">
        <v>54</v>
      </c>
      <c r="M148" s="70">
        <f t="shared" ref="M148:M161" si="12">K148/1000/10</f>
        <v>0.62080000000000002</v>
      </c>
      <c r="N148" s="72">
        <v>7325</v>
      </c>
      <c r="O148" s="74" t="s">
        <v>54</v>
      </c>
      <c r="P148" s="70">
        <f t="shared" ref="P148:P170" si="13">N148/1000/10</f>
        <v>0.73250000000000004</v>
      </c>
    </row>
    <row r="149" spans="2:16">
      <c r="B149" s="108">
        <v>180</v>
      </c>
      <c r="C149" s="74" t="s">
        <v>55</v>
      </c>
      <c r="D149" s="70">
        <f t="shared" si="10"/>
        <v>0.99447513812154698</v>
      </c>
      <c r="E149" s="110">
        <v>63.51</v>
      </c>
      <c r="F149" s="111">
        <v>0.51149999999999995</v>
      </c>
      <c r="G149" s="107">
        <f t="shared" ref="G149:G212" si="14">E149+F149</f>
        <v>64.021500000000003</v>
      </c>
      <c r="H149" s="72">
        <v>18.239999999999998</v>
      </c>
      <c r="I149" s="74" t="s">
        <v>56</v>
      </c>
      <c r="J149" s="71">
        <f t="shared" si="11"/>
        <v>18.239999999999998</v>
      </c>
      <c r="K149" s="72">
        <v>6280</v>
      </c>
      <c r="L149" s="74" t="s">
        <v>54</v>
      </c>
      <c r="M149" s="70">
        <f t="shared" si="12"/>
        <v>0.628</v>
      </c>
      <c r="N149" s="72">
        <v>7394</v>
      </c>
      <c r="O149" s="74" t="s">
        <v>54</v>
      </c>
      <c r="P149" s="70">
        <f t="shared" si="13"/>
        <v>0.73940000000000006</v>
      </c>
    </row>
    <row r="150" spans="2:16">
      <c r="B150" s="108">
        <v>200</v>
      </c>
      <c r="C150" s="74" t="s">
        <v>55</v>
      </c>
      <c r="D150" s="70">
        <f t="shared" si="10"/>
        <v>1.1049723756906078</v>
      </c>
      <c r="E150" s="110">
        <v>66.38</v>
      </c>
      <c r="F150" s="111">
        <v>0.4698</v>
      </c>
      <c r="G150" s="107">
        <f t="shared" si="14"/>
        <v>66.849800000000002</v>
      </c>
      <c r="H150" s="72">
        <v>19.37</v>
      </c>
      <c r="I150" s="74" t="s">
        <v>56</v>
      </c>
      <c r="J150" s="71">
        <f t="shared" si="11"/>
        <v>19.37</v>
      </c>
      <c r="K150" s="72">
        <v>6512</v>
      </c>
      <c r="L150" s="74" t="s">
        <v>54</v>
      </c>
      <c r="M150" s="70">
        <f t="shared" si="12"/>
        <v>0.6512</v>
      </c>
      <c r="N150" s="72">
        <v>7519</v>
      </c>
      <c r="O150" s="74" t="s">
        <v>54</v>
      </c>
      <c r="P150" s="70">
        <f t="shared" si="13"/>
        <v>0.75190000000000001</v>
      </c>
    </row>
    <row r="151" spans="2:16">
      <c r="B151" s="108">
        <v>225</v>
      </c>
      <c r="C151" s="74" t="s">
        <v>55</v>
      </c>
      <c r="D151" s="70">
        <f t="shared" si="10"/>
        <v>1.2430939226519337</v>
      </c>
      <c r="E151" s="110">
        <v>69.540000000000006</v>
      </c>
      <c r="F151" s="111">
        <v>0.42699999999999999</v>
      </c>
      <c r="G151" s="107">
        <f t="shared" si="14"/>
        <v>69.967000000000013</v>
      </c>
      <c r="H151" s="72">
        <v>20.72</v>
      </c>
      <c r="I151" s="74" t="s">
        <v>56</v>
      </c>
      <c r="J151" s="71">
        <f t="shared" si="11"/>
        <v>20.72</v>
      </c>
      <c r="K151" s="72">
        <v>6818</v>
      </c>
      <c r="L151" s="74" t="s">
        <v>54</v>
      </c>
      <c r="M151" s="70">
        <f t="shared" si="12"/>
        <v>0.68179999999999996</v>
      </c>
      <c r="N151" s="72">
        <v>7656</v>
      </c>
      <c r="O151" s="74" t="s">
        <v>54</v>
      </c>
      <c r="P151" s="70">
        <f t="shared" si="13"/>
        <v>0.76559999999999995</v>
      </c>
    </row>
    <row r="152" spans="2:16">
      <c r="B152" s="108">
        <v>250</v>
      </c>
      <c r="C152" s="74" t="s">
        <v>55</v>
      </c>
      <c r="D152" s="70">
        <f t="shared" si="10"/>
        <v>1.3812154696132597</v>
      </c>
      <c r="E152" s="110">
        <v>72.290000000000006</v>
      </c>
      <c r="F152" s="111">
        <v>0.39179999999999998</v>
      </c>
      <c r="G152" s="107">
        <f t="shared" si="14"/>
        <v>72.68180000000001</v>
      </c>
      <c r="H152" s="72">
        <v>22.02</v>
      </c>
      <c r="I152" s="74" t="s">
        <v>56</v>
      </c>
      <c r="J152" s="71">
        <f t="shared" si="11"/>
        <v>22.02</v>
      </c>
      <c r="K152" s="72">
        <v>7088</v>
      </c>
      <c r="L152" s="74" t="s">
        <v>54</v>
      </c>
      <c r="M152" s="70">
        <f t="shared" si="12"/>
        <v>0.70879999999999999</v>
      </c>
      <c r="N152" s="72">
        <v>7776</v>
      </c>
      <c r="O152" s="74" t="s">
        <v>54</v>
      </c>
      <c r="P152" s="70">
        <f t="shared" si="13"/>
        <v>0.77759999999999996</v>
      </c>
    </row>
    <row r="153" spans="2:16">
      <c r="B153" s="108">
        <v>275</v>
      </c>
      <c r="C153" s="74" t="s">
        <v>55</v>
      </c>
      <c r="D153" s="70">
        <f t="shared" ref="D153:D166" si="15">B153/$C$5</f>
        <v>1.5193370165745856</v>
      </c>
      <c r="E153" s="110">
        <v>74.69</v>
      </c>
      <c r="F153" s="111">
        <v>0.3624</v>
      </c>
      <c r="G153" s="107">
        <f t="shared" si="14"/>
        <v>75.052399999999992</v>
      </c>
      <c r="H153" s="72">
        <v>23.27</v>
      </c>
      <c r="I153" s="74" t="s">
        <v>56</v>
      </c>
      <c r="J153" s="71">
        <f t="shared" si="11"/>
        <v>23.27</v>
      </c>
      <c r="K153" s="72">
        <v>7328</v>
      </c>
      <c r="L153" s="74" t="s">
        <v>54</v>
      </c>
      <c r="M153" s="70">
        <f t="shared" si="12"/>
        <v>0.73280000000000001</v>
      </c>
      <c r="N153" s="72">
        <v>7883</v>
      </c>
      <c r="O153" s="74" t="s">
        <v>54</v>
      </c>
      <c r="P153" s="70">
        <f t="shared" si="13"/>
        <v>0.7883</v>
      </c>
    </row>
    <row r="154" spans="2:16">
      <c r="B154" s="108">
        <v>300</v>
      </c>
      <c r="C154" s="74" t="s">
        <v>55</v>
      </c>
      <c r="D154" s="70">
        <f t="shared" si="15"/>
        <v>1.6574585635359116</v>
      </c>
      <c r="E154" s="110">
        <v>76.78</v>
      </c>
      <c r="F154" s="111">
        <v>0.33739999999999998</v>
      </c>
      <c r="G154" s="107">
        <f t="shared" si="14"/>
        <v>77.117400000000004</v>
      </c>
      <c r="H154" s="72">
        <v>24.48</v>
      </c>
      <c r="I154" s="74" t="s">
        <v>56</v>
      </c>
      <c r="J154" s="71">
        <f t="shared" si="11"/>
        <v>24.48</v>
      </c>
      <c r="K154" s="72">
        <v>7548</v>
      </c>
      <c r="L154" s="74" t="s">
        <v>54</v>
      </c>
      <c r="M154" s="70">
        <f t="shared" si="12"/>
        <v>0.75480000000000003</v>
      </c>
      <c r="N154" s="72">
        <v>7980</v>
      </c>
      <c r="O154" s="74" t="s">
        <v>54</v>
      </c>
      <c r="P154" s="70">
        <f t="shared" si="13"/>
        <v>0.79800000000000004</v>
      </c>
    </row>
    <row r="155" spans="2:16">
      <c r="B155" s="108">
        <v>325</v>
      </c>
      <c r="C155" s="74" t="s">
        <v>55</v>
      </c>
      <c r="D155" s="70">
        <f t="shared" si="15"/>
        <v>1.7955801104972375</v>
      </c>
      <c r="E155" s="110">
        <v>78.59</v>
      </c>
      <c r="F155" s="111">
        <v>0.31590000000000001</v>
      </c>
      <c r="G155" s="107">
        <f t="shared" si="14"/>
        <v>78.905900000000003</v>
      </c>
      <c r="H155" s="72">
        <v>25.67</v>
      </c>
      <c r="I155" s="74" t="s">
        <v>56</v>
      </c>
      <c r="J155" s="71">
        <f t="shared" si="11"/>
        <v>25.67</v>
      </c>
      <c r="K155" s="72">
        <v>7750</v>
      </c>
      <c r="L155" s="74" t="s">
        <v>54</v>
      </c>
      <c r="M155" s="70">
        <f t="shared" si="12"/>
        <v>0.77500000000000002</v>
      </c>
      <c r="N155" s="72">
        <v>8069</v>
      </c>
      <c r="O155" s="74" t="s">
        <v>54</v>
      </c>
      <c r="P155" s="70">
        <f t="shared" si="13"/>
        <v>0.80690000000000006</v>
      </c>
    </row>
    <row r="156" spans="2:16">
      <c r="B156" s="108">
        <v>350</v>
      </c>
      <c r="C156" s="74" t="s">
        <v>55</v>
      </c>
      <c r="D156" s="70">
        <f t="shared" si="15"/>
        <v>1.9337016574585635</v>
      </c>
      <c r="E156" s="110">
        <v>80.180000000000007</v>
      </c>
      <c r="F156" s="111">
        <v>0.29709999999999998</v>
      </c>
      <c r="G156" s="107">
        <f t="shared" si="14"/>
        <v>80.477100000000007</v>
      </c>
      <c r="H156" s="72">
        <v>26.83</v>
      </c>
      <c r="I156" s="74" t="s">
        <v>56</v>
      </c>
      <c r="J156" s="71">
        <f t="shared" si="11"/>
        <v>26.83</v>
      </c>
      <c r="K156" s="72">
        <v>7938</v>
      </c>
      <c r="L156" s="74" t="s">
        <v>54</v>
      </c>
      <c r="M156" s="70">
        <f t="shared" si="12"/>
        <v>0.79379999999999995</v>
      </c>
      <c r="N156" s="72">
        <v>8150</v>
      </c>
      <c r="O156" s="74" t="s">
        <v>54</v>
      </c>
      <c r="P156" s="70">
        <f t="shared" si="13"/>
        <v>0.81500000000000006</v>
      </c>
    </row>
    <row r="157" spans="2:16">
      <c r="B157" s="108">
        <v>375</v>
      </c>
      <c r="C157" s="74" t="s">
        <v>55</v>
      </c>
      <c r="D157" s="70">
        <f t="shared" si="15"/>
        <v>2.0718232044198897</v>
      </c>
      <c r="E157" s="110">
        <v>81.61</v>
      </c>
      <c r="F157" s="111">
        <v>0.28060000000000002</v>
      </c>
      <c r="G157" s="107">
        <f t="shared" si="14"/>
        <v>81.890600000000006</v>
      </c>
      <c r="H157" s="72">
        <v>27.97</v>
      </c>
      <c r="I157" s="74" t="s">
        <v>56</v>
      </c>
      <c r="J157" s="71">
        <f t="shared" si="11"/>
        <v>27.97</v>
      </c>
      <c r="K157" s="72">
        <v>8114</v>
      </c>
      <c r="L157" s="74" t="s">
        <v>54</v>
      </c>
      <c r="M157" s="70">
        <f t="shared" si="12"/>
        <v>0.81140000000000012</v>
      </c>
      <c r="N157" s="72">
        <v>8226</v>
      </c>
      <c r="O157" s="74" t="s">
        <v>54</v>
      </c>
      <c r="P157" s="70">
        <f t="shared" si="13"/>
        <v>0.82260000000000011</v>
      </c>
    </row>
    <row r="158" spans="2:16">
      <c r="B158" s="108">
        <v>400</v>
      </c>
      <c r="C158" s="74" t="s">
        <v>55</v>
      </c>
      <c r="D158" s="70">
        <f t="shared" si="15"/>
        <v>2.2099447513812156</v>
      </c>
      <c r="E158" s="110">
        <v>82.64</v>
      </c>
      <c r="F158" s="111">
        <v>0.26590000000000003</v>
      </c>
      <c r="G158" s="107">
        <f t="shared" si="14"/>
        <v>82.905900000000003</v>
      </c>
      <c r="H158" s="72">
        <v>29.09</v>
      </c>
      <c r="I158" s="74" t="s">
        <v>56</v>
      </c>
      <c r="J158" s="71">
        <f t="shared" si="11"/>
        <v>29.09</v>
      </c>
      <c r="K158" s="72">
        <v>8282</v>
      </c>
      <c r="L158" s="74" t="s">
        <v>54</v>
      </c>
      <c r="M158" s="70">
        <f t="shared" si="12"/>
        <v>0.82820000000000005</v>
      </c>
      <c r="N158" s="72">
        <v>8298</v>
      </c>
      <c r="O158" s="74" t="s">
        <v>54</v>
      </c>
      <c r="P158" s="70">
        <f t="shared" si="13"/>
        <v>0.82979999999999998</v>
      </c>
    </row>
    <row r="159" spans="2:16">
      <c r="B159" s="108">
        <v>450</v>
      </c>
      <c r="C159" s="74" t="s">
        <v>55</v>
      </c>
      <c r="D159" s="70">
        <f t="shared" si="15"/>
        <v>2.4861878453038675</v>
      </c>
      <c r="E159" s="110">
        <v>83.6</v>
      </c>
      <c r="F159" s="111">
        <v>0.24110000000000001</v>
      </c>
      <c r="G159" s="107">
        <f t="shared" si="14"/>
        <v>83.841099999999997</v>
      </c>
      <c r="H159" s="72">
        <v>31.31</v>
      </c>
      <c r="I159" s="74" t="s">
        <v>56</v>
      </c>
      <c r="J159" s="71">
        <f t="shared" si="11"/>
        <v>31.31</v>
      </c>
      <c r="K159" s="72">
        <v>8879</v>
      </c>
      <c r="L159" s="74" t="s">
        <v>54</v>
      </c>
      <c r="M159" s="70">
        <f t="shared" si="12"/>
        <v>0.88789999999999991</v>
      </c>
      <c r="N159" s="72">
        <v>8429</v>
      </c>
      <c r="O159" s="74" t="s">
        <v>54</v>
      </c>
      <c r="P159" s="70">
        <f t="shared" si="13"/>
        <v>0.84289999999999998</v>
      </c>
    </row>
    <row r="160" spans="2:16">
      <c r="B160" s="108">
        <v>500</v>
      </c>
      <c r="C160" s="74" t="s">
        <v>55</v>
      </c>
      <c r="D160" s="70">
        <f t="shared" si="15"/>
        <v>2.7624309392265194</v>
      </c>
      <c r="E160" s="110">
        <v>84.62</v>
      </c>
      <c r="F160" s="111">
        <v>0.22070000000000001</v>
      </c>
      <c r="G160" s="107">
        <f t="shared" si="14"/>
        <v>84.840699999999998</v>
      </c>
      <c r="H160" s="72">
        <v>33.5</v>
      </c>
      <c r="I160" s="74" t="s">
        <v>56</v>
      </c>
      <c r="J160" s="71">
        <f t="shared" si="11"/>
        <v>33.5</v>
      </c>
      <c r="K160" s="72">
        <v>9426</v>
      </c>
      <c r="L160" s="74" t="s">
        <v>54</v>
      </c>
      <c r="M160" s="70">
        <f t="shared" si="12"/>
        <v>0.94259999999999999</v>
      </c>
      <c r="N160" s="72">
        <v>8550</v>
      </c>
      <c r="O160" s="74" t="s">
        <v>54</v>
      </c>
      <c r="P160" s="70">
        <f t="shared" si="13"/>
        <v>0.85500000000000009</v>
      </c>
    </row>
    <row r="161" spans="2:16">
      <c r="B161" s="108">
        <v>550</v>
      </c>
      <c r="C161" s="74" t="s">
        <v>55</v>
      </c>
      <c r="D161" s="70">
        <f t="shared" si="15"/>
        <v>3.0386740331491713</v>
      </c>
      <c r="E161" s="110">
        <v>85.28</v>
      </c>
      <c r="F161" s="111">
        <v>0.20380000000000001</v>
      </c>
      <c r="G161" s="107">
        <f t="shared" si="14"/>
        <v>85.483800000000002</v>
      </c>
      <c r="H161" s="72">
        <v>35.68</v>
      </c>
      <c r="I161" s="74" t="s">
        <v>56</v>
      </c>
      <c r="J161" s="71">
        <f t="shared" si="11"/>
        <v>35.68</v>
      </c>
      <c r="K161" s="72">
        <v>9931</v>
      </c>
      <c r="L161" s="74" t="s">
        <v>54</v>
      </c>
      <c r="M161" s="70">
        <f t="shared" si="12"/>
        <v>0.99309999999999987</v>
      </c>
      <c r="N161" s="72">
        <v>8662</v>
      </c>
      <c r="O161" s="74" t="s">
        <v>54</v>
      </c>
      <c r="P161" s="70">
        <f t="shared" si="13"/>
        <v>0.86620000000000008</v>
      </c>
    </row>
    <row r="162" spans="2:16">
      <c r="B162" s="108">
        <v>600</v>
      </c>
      <c r="C162" s="74" t="s">
        <v>55</v>
      </c>
      <c r="D162" s="70">
        <f t="shared" si="15"/>
        <v>3.3149171270718232</v>
      </c>
      <c r="E162" s="110">
        <v>85.67</v>
      </c>
      <c r="F162" s="111">
        <v>0.18940000000000001</v>
      </c>
      <c r="G162" s="107">
        <f t="shared" si="14"/>
        <v>85.859400000000008</v>
      </c>
      <c r="H162" s="72">
        <v>37.83</v>
      </c>
      <c r="I162" s="74" t="s">
        <v>56</v>
      </c>
      <c r="J162" s="71">
        <f t="shared" si="11"/>
        <v>37.83</v>
      </c>
      <c r="K162" s="72">
        <v>1.04</v>
      </c>
      <c r="L162" s="73" t="s">
        <v>56</v>
      </c>
      <c r="M162" s="71">
        <f t="shared" ref="M162:M164" si="16">K162</f>
        <v>1.04</v>
      </c>
      <c r="N162" s="72">
        <v>8766</v>
      </c>
      <c r="O162" s="74" t="s">
        <v>54</v>
      </c>
      <c r="P162" s="70">
        <f t="shared" si="13"/>
        <v>0.87660000000000005</v>
      </c>
    </row>
    <row r="163" spans="2:16">
      <c r="B163" s="108">
        <v>650</v>
      </c>
      <c r="C163" s="74" t="s">
        <v>55</v>
      </c>
      <c r="D163" s="70">
        <f t="shared" si="15"/>
        <v>3.5911602209944751</v>
      </c>
      <c r="E163" s="110">
        <v>85.83</v>
      </c>
      <c r="F163" s="111">
        <v>0.17699999999999999</v>
      </c>
      <c r="G163" s="107">
        <f t="shared" si="14"/>
        <v>86.007000000000005</v>
      </c>
      <c r="H163" s="72">
        <v>39.99</v>
      </c>
      <c r="I163" s="74" t="s">
        <v>56</v>
      </c>
      <c r="J163" s="71">
        <f t="shared" si="11"/>
        <v>39.99</v>
      </c>
      <c r="K163" s="72">
        <v>1.0900000000000001</v>
      </c>
      <c r="L163" s="74" t="s">
        <v>56</v>
      </c>
      <c r="M163" s="71">
        <f t="shared" si="16"/>
        <v>1.0900000000000001</v>
      </c>
      <c r="N163" s="72">
        <v>8866</v>
      </c>
      <c r="O163" s="74" t="s">
        <v>54</v>
      </c>
      <c r="P163" s="70">
        <f t="shared" si="13"/>
        <v>0.88659999999999994</v>
      </c>
    </row>
    <row r="164" spans="2:16">
      <c r="B164" s="108">
        <v>700</v>
      </c>
      <c r="C164" s="74" t="s">
        <v>55</v>
      </c>
      <c r="D164" s="70">
        <f t="shared" si="15"/>
        <v>3.867403314917127</v>
      </c>
      <c r="E164" s="110">
        <v>85.82</v>
      </c>
      <c r="F164" s="111">
        <v>0.16619999999999999</v>
      </c>
      <c r="G164" s="107">
        <f t="shared" si="14"/>
        <v>85.986199999999997</v>
      </c>
      <c r="H164" s="72">
        <v>42.14</v>
      </c>
      <c r="I164" s="74" t="s">
        <v>56</v>
      </c>
      <c r="J164" s="71">
        <f t="shared" si="11"/>
        <v>42.14</v>
      </c>
      <c r="K164" s="72">
        <v>1.1299999999999999</v>
      </c>
      <c r="L164" s="74" t="s">
        <v>56</v>
      </c>
      <c r="M164" s="71">
        <f t="shared" si="16"/>
        <v>1.1299999999999999</v>
      </c>
      <c r="N164" s="72">
        <v>8960</v>
      </c>
      <c r="O164" s="74" t="s">
        <v>54</v>
      </c>
      <c r="P164" s="70">
        <f t="shared" si="13"/>
        <v>0.89600000000000013</v>
      </c>
    </row>
    <row r="165" spans="2:16">
      <c r="B165" s="108">
        <v>800</v>
      </c>
      <c r="C165" s="74" t="s">
        <v>55</v>
      </c>
      <c r="D165" s="70">
        <f t="shared" si="15"/>
        <v>4.4198895027624312</v>
      </c>
      <c r="E165" s="110">
        <v>85.42</v>
      </c>
      <c r="F165" s="111">
        <v>0.1484</v>
      </c>
      <c r="G165" s="107">
        <f t="shared" si="14"/>
        <v>85.568399999999997</v>
      </c>
      <c r="H165" s="72">
        <v>46.45</v>
      </c>
      <c r="I165" s="74" t="s">
        <v>56</v>
      </c>
      <c r="J165" s="71">
        <f t="shared" si="11"/>
        <v>46.45</v>
      </c>
      <c r="K165" s="72">
        <v>1.29</v>
      </c>
      <c r="L165" s="74" t="s">
        <v>56</v>
      </c>
      <c r="M165" s="71">
        <f t="shared" ref="M165:M219" si="17">K165</f>
        <v>1.29</v>
      </c>
      <c r="N165" s="72">
        <v>9139</v>
      </c>
      <c r="O165" s="74" t="s">
        <v>54</v>
      </c>
      <c r="P165" s="70">
        <f t="shared" si="13"/>
        <v>0.91389999999999993</v>
      </c>
    </row>
    <row r="166" spans="2:16">
      <c r="B166" s="108">
        <v>900</v>
      </c>
      <c r="C166" s="74" t="s">
        <v>55</v>
      </c>
      <c r="D166" s="70">
        <f t="shared" si="15"/>
        <v>4.972375690607735</v>
      </c>
      <c r="E166" s="110">
        <v>84.7</v>
      </c>
      <c r="F166" s="111">
        <v>0.1343</v>
      </c>
      <c r="G166" s="107">
        <f t="shared" si="14"/>
        <v>84.834299999999999</v>
      </c>
      <c r="H166" s="72">
        <v>50.8</v>
      </c>
      <c r="I166" s="74" t="s">
        <v>56</v>
      </c>
      <c r="J166" s="71">
        <f t="shared" si="11"/>
        <v>50.8</v>
      </c>
      <c r="K166" s="72">
        <v>1.43</v>
      </c>
      <c r="L166" s="74" t="s">
        <v>56</v>
      </c>
      <c r="M166" s="71">
        <f t="shared" si="17"/>
        <v>1.43</v>
      </c>
      <c r="N166" s="72">
        <v>9309</v>
      </c>
      <c r="O166" s="74" t="s">
        <v>54</v>
      </c>
      <c r="P166" s="70">
        <f t="shared" si="13"/>
        <v>0.93089999999999995</v>
      </c>
    </row>
    <row r="167" spans="2:16">
      <c r="B167" s="108">
        <v>1</v>
      </c>
      <c r="C167" s="73" t="s">
        <v>57</v>
      </c>
      <c r="D167" s="70">
        <f t="shared" ref="D167:D228" si="18">B167*1000/$C$5</f>
        <v>5.5248618784530388</v>
      </c>
      <c r="E167" s="110">
        <v>83.78</v>
      </c>
      <c r="F167" s="111">
        <v>0.1227</v>
      </c>
      <c r="G167" s="107">
        <f t="shared" si="14"/>
        <v>83.902699999999996</v>
      </c>
      <c r="H167" s="72">
        <v>55.18</v>
      </c>
      <c r="I167" s="74" t="s">
        <v>56</v>
      </c>
      <c r="J167" s="71">
        <f t="shared" si="11"/>
        <v>55.18</v>
      </c>
      <c r="K167" s="72">
        <v>1.56</v>
      </c>
      <c r="L167" s="74" t="s">
        <v>56</v>
      </c>
      <c r="M167" s="71">
        <f t="shared" si="17"/>
        <v>1.56</v>
      </c>
      <c r="N167" s="72">
        <v>9471</v>
      </c>
      <c r="O167" s="74" t="s">
        <v>54</v>
      </c>
      <c r="P167" s="70">
        <f t="shared" si="13"/>
        <v>0.94710000000000005</v>
      </c>
    </row>
    <row r="168" spans="2:16">
      <c r="B168" s="108">
        <v>1.1000000000000001</v>
      </c>
      <c r="C168" s="74" t="s">
        <v>57</v>
      </c>
      <c r="D168" s="70">
        <f t="shared" si="18"/>
        <v>6.0773480662983426</v>
      </c>
      <c r="E168" s="110">
        <v>82.76</v>
      </c>
      <c r="F168" s="111">
        <v>0.11310000000000001</v>
      </c>
      <c r="G168" s="107">
        <f t="shared" si="14"/>
        <v>82.873100000000008</v>
      </c>
      <c r="H168" s="72">
        <v>59.62</v>
      </c>
      <c r="I168" s="74" t="s">
        <v>56</v>
      </c>
      <c r="J168" s="71">
        <f t="shared" si="11"/>
        <v>59.62</v>
      </c>
      <c r="K168" s="72">
        <v>1.68</v>
      </c>
      <c r="L168" s="74" t="s">
        <v>56</v>
      </c>
      <c r="M168" s="71">
        <f t="shared" si="17"/>
        <v>1.68</v>
      </c>
      <c r="N168" s="72">
        <v>9628</v>
      </c>
      <c r="O168" s="74" t="s">
        <v>54</v>
      </c>
      <c r="P168" s="70">
        <f t="shared" si="13"/>
        <v>0.96279999999999999</v>
      </c>
    </row>
    <row r="169" spans="2:16">
      <c r="B169" s="108">
        <v>1.2</v>
      </c>
      <c r="C169" s="74" t="s">
        <v>57</v>
      </c>
      <c r="D169" s="70">
        <f t="shared" si="18"/>
        <v>6.6298342541436464</v>
      </c>
      <c r="E169" s="110">
        <v>81.680000000000007</v>
      </c>
      <c r="F169" s="111">
        <v>0.105</v>
      </c>
      <c r="G169" s="107">
        <f t="shared" si="14"/>
        <v>81.785000000000011</v>
      </c>
      <c r="H169" s="72">
        <v>64.12</v>
      </c>
      <c r="I169" s="74" t="s">
        <v>56</v>
      </c>
      <c r="J169" s="71">
        <f t="shared" si="11"/>
        <v>64.12</v>
      </c>
      <c r="K169" s="72">
        <v>1.8</v>
      </c>
      <c r="L169" s="74" t="s">
        <v>56</v>
      </c>
      <c r="M169" s="71">
        <f t="shared" si="17"/>
        <v>1.8</v>
      </c>
      <c r="N169" s="72">
        <v>9782</v>
      </c>
      <c r="O169" s="74" t="s">
        <v>54</v>
      </c>
      <c r="P169" s="70">
        <f t="shared" si="13"/>
        <v>0.97819999999999996</v>
      </c>
    </row>
    <row r="170" spans="2:16">
      <c r="B170" s="108">
        <v>1.3</v>
      </c>
      <c r="C170" s="74" t="s">
        <v>57</v>
      </c>
      <c r="D170" s="70">
        <f t="shared" si="18"/>
        <v>7.1823204419889501</v>
      </c>
      <c r="E170" s="110">
        <v>80.59</v>
      </c>
      <c r="F170" s="111">
        <v>9.801E-2</v>
      </c>
      <c r="G170" s="107">
        <f t="shared" si="14"/>
        <v>80.688010000000006</v>
      </c>
      <c r="H170" s="72">
        <v>68.67</v>
      </c>
      <c r="I170" s="74" t="s">
        <v>56</v>
      </c>
      <c r="J170" s="71">
        <f t="shared" si="11"/>
        <v>68.67</v>
      </c>
      <c r="K170" s="72">
        <v>1.91</v>
      </c>
      <c r="L170" s="74" t="s">
        <v>56</v>
      </c>
      <c r="M170" s="71">
        <f t="shared" si="17"/>
        <v>1.91</v>
      </c>
      <c r="N170" s="72">
        <v>9933</v>
      </c>
      <c r="O170" s="74" t="s">
        <v>54</v>
      </c>
      <c r="P170" s="70">
        <f t="shared" si="13"/>
        <v>0.99329999999999996</v>
      </c>
    </row>
    <row r="171" spans="2:16">
      <c r="B171" s="108">
        <v>1.4</v>
      </c>
      <c r="C171" s="74" t="s">
        <v>57</v>
      </c>
      <c r="D171" s="70">
        <f t="shared" si="18"/>
        <v>7.7348066298342539</v>
      </c>
      <c r="E171" s="110">
        <v>79.510000000000005</v>
      </c>
      <c r="F171" s="111">
        <v>9.1950000000000004E-2</v>
      </c>
      <c r="G171" s="107">
        <f t="shared" si="14"/>
        <v>79.601950000000002</v>
      </c>
      <c r="H171" s="72">
        <v>73.290000000000006</v>
      </c>
      <c r="I171" s="74" t="s">
        <v>56</v>
      </c>
      <c r="J171" s="71">
        <f t="shared" si="11"/>
        <v>73.290000000000006</v>
      </c>
      <c r="K171" s="72">
        <v>2.02</v>
      </c>
      <c r="L171" s="74" t="s">
        <v>56</v>
      </c>
      <c r="M171" s="71">
        <f t="shared" si="17"/>
        <v>2.02</v>
      </c>
      <c r="N171" s="72">
        <v>1.01</v>
      </c>
      <c r="O171" s="73" t="s">
        <v>56</v>
      </c>
      <c r="P171" s="71">
        <f t="shared" ref="P171:P179" si="19">N171</f>
        <v>1.01</v>
      </c>
    </row>
    <row r="172" spans="2:16">
      <c r="B172" s="108">
        <v>1.5</v>
      </c>
      <c r="C172" s="74" t="s">
        <v>57</v>
      </c>
      <c r="D172" s="70">
        <f t="shared" si="18"/>
        <v>8.2872928176795586</v>
      </c>
      <c r="E172" s="110">
        <v>78.44</v>
      </c>
      <c r="F172" s="111">
        <v>8.6639999999999995E-2</v>
      </c>
      <c r="G172" s="107">
        <f t="shared" si="14"/>
        <v>78.52664</v>
      </c>
      <c r="H172" s="72">
        <v>77.97</v>
      </c>
      <c r="I172" s="74" t="s">
        <v>56</v>
      </c>
      <c r="J172" s="71">
        <f t="shared" ref="J172:J195" si="20">H172</f>
        <v>77.97</v>
      </c>
      <c r="K172" s="72">
        <v>2.13</v>
      </c>
      <c r="L172" s="74" t="s">
        <v>56</v>
      </c>
      <c r="M172" s="71">
        <f t="shared" si="17"/>
        <v>2.13</v>
      </c>
      <c r="N172" s="72">
        <v>1.02</v>
      </c>
      <c r="O172" s="74" t="s">
        <v>56</v>
      </c>
      <c r="P172" s="71">
        <f t="shared" si="19"/>
        <v>1.02</v>
      </c>
    </row>
    <row r="173" spans="2:16">
      <c r="B173" s="108">
        <v>1.6</v>
      </c>
      <c r="C173" s="74" t="s">
        <v>57</v>
      </c>
      <c r="D173" s="70">
        <f t="shared" si="18"/>
        <v>8.8397790055248624</v>
      </c>
      <c r="E173" s="110">
        <v>77.41</v>
      </c>
      <c r="F173" s="111">
        <v>8.1939999999999999E-2</v>
      </c>
      <c r="G173" s="107">
        <f t="shared" si="14"/>
        <v>77.49194</v>
      </c>
      <c r="H173" s="72">
        <v>82.72</v>
      </c>
      <c r="I173" s="74" t="s">
        <v>56</v>
      </c>
      <c r="J173" s="71">
        <f t="shared" si="20"/>
        <v>82.72</v>
      </c>
      <c r="K173" s="72">
        <v>2.23</v>
      </c>
      <c r="L173" s="74" t="s">
        <v>56</v>
      </c>
      <c r="M173" s="71">
        <f t="shared" si="17"/>
        <v>2.23</v>
      </c>
      <c r="N173" s="72">
        <v>1.04</v>
      </c>
      <c r="O173" s="74" t="s">
        <v>56</v>
      </c>
      <c r="P173" s="71">
        <f t="shared" si="19"/>
        <v>1.04</v>
      </c>
    </row>
    <row r="174" spans="2:16">
      <c r="B174" s="108">
        <v>1.7</v>
      </c>
      <c r="C174" s="74" t="s">
        <v>57</v>
      </c>
      <c r="D174" s="70">
        <f t="shared" si="18"/>
        <v>9.3922651933701662</v>
      </c>
      <c r="E174" s="110">
        <v>76.42</v>
      </c>
      <c r="F174" s="111">
        <v>7.7759999999999996E-2</v>
      </c>
      <c r="G174" s="107">
        <f t="shared" si="14"/>
        <v>76.49776</v>
      </c>
      <c r="H174" s="72">
        <v>87.52</v>
      </c>
      <c r="I174" s="74" t="s">
        <v>56</v>
      </c>
      <c r="J174" s="71">
        <f t="shared" si="20"/>
        <v>87.52</v>
      </c>
      <c r="K174" s="72">
        <v>2.33</v>
      </c>
      <c r="L174" s="74" t="s">
        <v>56</v>
      </c>
      <c r="M174" s="71">
        <f t="shared" si="17"/>
        <v>2.33</v>
      </c>
      <c r="N174" s="72">
        <v>1.05</v>
      </c>
      <c r="O174" s="74" t="s">
        <v>56</v>
      </c>
      <c r="P174" s="71">
        <f t="shared" si="19"/>
        <v>1.05</v>
      </c>
    </row>
    <row r="175" spans="2:16">
      <c r="B175" s="108">
        <v>1.8</v>
      </c>
      <c r="C175" s="74" t="s">
        <v>57</v>
      </c>
      <c r="D175" s="70">
        <f t="shared" si="18"/>
        <v>9.94475138121547</v>
      </c>
      <c r="E175" s="110">
        <v>75.459999999999994</v>
      </c>
      <c r="F175" s="111">
        <v>7.3999999999999996E-2</v>
      </c>
      <c r="G175" s="107">
        <f t="shared" si="14"/>
        <v>75.533999999999992</v>
      </c>
      <c r="H175" s="72">
        <v>92.39</v>
      </c>
      <c r="I175" s="74" t="s">
        <v>56</v>
      </c>
      <c r="J175" s="71">
        <f t="shared" si="20"/>
        <v>92.39</v>
      </c>
      <c r="K175" s="72">
        <v>2.44</v>
      </c>
      <c r="L175" s="74" t="s">
        <v>56</v>
      </c>
      <c r="M175" s="71">
        <f t="shared" si="17"/>
        <v>2.44</v>
      </c>
      <c r="N175" s="72">
        <v>1.07</v>
      </c>
      <c r="O175" s="74" t="s">
        <v>56</v>
      </c>
      <c r="P175" s="71">
        <f t="shared" si="19"/>
        <v>1.07</v>
      </c>
    </row>
    <row r="176" spans="2:16">
      <c r="B176" s="108">
        <v>2</v>
      </c>
      <c r="C176" s="74" t="s">
        <v>57</v>
      </c>
      <c r="D176" s="70">
        <f t="shared" si="18"/>
        <v>11.049723756906078</v>
      </c>
      <c r="E176" s="110">
        <v>73.650000000000006</v>
      </c>
      <c r="F176" s="111">
        <v>6.7540000000000003E-2</v>
      </c>
      <c r="G176" s="107">
        <f t="shared" si="14"/>
        <v>73.71754</v>
      </c>
      <c r="H176" s="72">
        <v>102.31</v>
      </c>
      <c r="I176" s="74" t="s">
        <v>56</v>
      </c>
      <c r="J176" s="71">
        <f t="shared" si="20"/>
        <v>102.31</v>
      </c>
      <c r="K176" s="72">
        <v>2.81</v>
      </c>
      <c r="L176" s="74" t="s">
        <v>56</v>
      </c>
      <c r="M176" s="71">
        <f t="shared" si="17"/>
        <v>2.81</v>
      </c>
      <c r="N176" s="72">
        <v>1.1000000000000001</v>
      </c>
      <c r="O176" s="74" t="s">
        <v>56</v>
      </c>
      <c r="P176" s="71">
        <f t="shared" si="19"/>
        <v>1.1000000000000001</v>
      </c>
    </row>
    <row r="177" spans="1:16">
      <c r="A177" s="4"/>
      <c r="B177" s="108">
        <v>2.25</v>
      </c>
      <c r="C177" s="74" t="s">
        <v>57</v>
      </c>
      <c r="D177" s="70">
        <f t="shared" si="18"/>
        <v>12.430939226519337</v>
      </c>
      <c r="E177" s="110">
        <v>71.58</v>
      </c>
      <c r="F177" s="111">
        <v>6.0970000000000003E-2</v>
      </c>
      <c r="G177" s="107">
        <f t="shared" si="14"/>
        <v>71.640969999999996</v>
      </c>
      <c r="H177" s="72">
        <v>115.05</v>
      </c>
      <c r="I177" s="74" t="s">
        <v>56</v>
      </c>
      <c r="J177" s="71">
        <f t="shared" si="20"/>
        <v>115.05</v>
      </c>
      <c r="K177" s="72">
        <v>3.34</v>
      </c>
      <c r="L177" s="74" t="s">
        <v>56</v>
      </c>
      <c r="M177" s="71">
        <f t="shared" si="17"/>
        <v>3.34</v>
      </c>
      <c r="N177" s="72">
        <v>1.1299999999999999</v>
      </c>
      <c r="O177" s="74" t="s">
        <v>56</v>
      </c>
      <c r="P177" s="71">
        <f t="shared" si="19"/>
        <v>1.1299999999999999</v>
      </c>
    </row>
    <row r="178" spans="1:16">
      <c r="B178" s="72">
        <v>2.5</v>
      </c>
      <c r="C178" s="74" t="s">
        <v>57</v>
      </c>
      <c r="D178" s="70">
        <f t="shared" si="18"/>
        <v>13.812154696132596</v>
      </c>
      <c r="E178" s="110">
        <v>69.7</v>
      </c>
      <c r="F178" s="111">
        <v>5.5620000000000003E-2</v>
      </c>
      <c r="G178" s="107">
        <f t="shared" si="14"/>
        <v>69.755620000000008</v>
      </c>
      <c r="H178" s="72">
        <v>128.13999999999999</v>
      </c>
      <c r="I178" s="74" t="s">
        <v>56</v>
      </c>
      <c r="J178" s="71">
        <f t="shared" si="20"/>
        <v>128.13999999999999</v>
      </c>
      <c r="K178" s="72">
        <v>3.82</v>
      </c>
      <c r="L178" s="74" t="s">
        <v>56</v>
      </c>
      <c r="M178" s="71">
        <f t="shared" si="17"/>
        <v>3.82</v>
      </c>
      <c r="N178" s="72">
        <v>1.17</v>
      </c>
      <c r="O178" s="74" t="s">
        <v>56</v>
      </c>
      <c r="P178" s="71">
        <f t="shared" si="19"/>
        <v>1.17</v>
      </c>
    </row>
    <row r="179" spans="1:16">
      <c r="B179" s="108">
        <v>2.75</v>
      </c>
      <c r="C179" s="109" t="s">
        <v>57</v>
      </c>
      <c r="D179" s="70">
        <f t="shared" si="18"/>
        <v>15.193370165745856</v>
      </c>
      <c r="E179" s="110">
        <v>67.97</v>
      </c>
      <c r="F179" s="111">
        <v>5.1180000000000003E-2</v>
      </c>
      <c r="G179" s="107">
        <f t="shared" si="14"/>
        <v>68.021180000000001</v>
      </c>
      <c r="H179" s="72">
        <v>141.57</v>
      </c>
      <c r="I179" s="74" t="s">
        <v>56</v>
      </c>
      <c r="J179" s="71">
        <f t="shared" si="20"/>
        <v>141.57</v>
      </c>
      <c r="K179" s="72">
        <v>4.2699999999999996</v>
      </c>
      <c r="L179" s="74" t="s">
        <v>56</v>
      </c>
      <c r="M179" s="71">
        <f t="shared" si="17"/>
        <v>4.2699999999999996</v>
      </c>
      <c r="N179" s="72">
        <v>1.21</v>
      </c>
      <c r="O179" s="74" t="s">
        <v>56</v>
      </c>
      <c r="P179" s="71">
        <f t="shared" si="19"/>
        <v>1.21</v>
      </c>
    </row>
    <row r="180" spans="1:16">
      <c r="B180" s="108">
        <v>3</v>
      </c>
      <c r="C180" s="109" t="s">
        <v>57</v>
      </c>
      <c r="D180" s="70">
        <f t="shared" si="18"/>
        <v>16.574585635359117</v>
      </c>
      <c r="E180" s="110">
        <v>66.36</v>
      </c>
      <c r="F180" s="111">
        <v>4.743E-2</v>
      </c>
      <c r="G180" s="107">
        <f t="shared" si="14"/>
        <v>66.407430000000005</v>
      </c>
      <c r="H180" s="72">
        <v>155.34</v>
      </c>
      <c r="I180" s="74" t="s">
        <v>56</v>
      </c>
      <c r="J180" s="71">
        <f t="shared" si="20"/>
        <v>155.34</v>
      </c>
      <c r="K180" s="72">
        <v>4.6900000000000004</v>
      </c>
      <c r="L180" s="74" t="s">
        <v>56</v>
      </c>
      <c r="M180" s="71">
        <f t="shared" si="17"/>
        <v>4.6900000000000004</v>
      </c>
      <c r="N180" s="72">
        <v>1.25</v>
      </c>
      <c r="O180" s="74" t="s">
        <v>56</v>
      </c>
      <c r="P180" s="71">
        <f t="shared" ref="P180:P228" si="21">N180</f>
        <v>1.25</v>
      </c>
    </row>
    <row r="181" spans="1:16">
      <c r="B181" s="108">
        <v>3.25</v>
      </c>
      <c r="C181" s="109" t="s">
        <v>57</v>
      </c>
      <c r="D181" s="70">
        <f t="shared" si="18"/>
        <v>17.955801104972377</v>
      </c>
      <c r="E181" s="110">
        <v>64.849999999999994</v>
      </c>
      <c r="F181" s="111">
        <v>4.4220000000000002E-2</v>
      </c>
      <c r="G181" s="107">
        <f t="shared" si="14"/>
        <v>64.89421999999999</v>
      </c>
      <c r="H181" s="72">
        <v>169.44</v>
      </c>
      <c r="I181" s="74" t="s">
        <v>56</v>
      </c>
      <c r="J181" s="71">
        <f t="shared" si="20"/>
        <v>169.44</v>
      </c>
      <c r="K181" s="72">
        <v>5.0999999999999996</v>
      </c>
      <c r="L181" s="74" t="s">
        <v>56</v>
      </c>
      <c r="M181" s="71">
        <f t="shared" si="17"/>
        <v>5.0999999999999996</v>
      </c>
      <c r="N181" s="72">
        <v>1.29</v>
      </c>
      <c r="O181" s="74" t="s">
        <v>56</v>
      </c>
      <c r="P181" s="71">
        <f t="shared" si="21"/>
        <v>1.29</v>
      </c>
    </row>
    <row r="182" spans="1:16">
      <c r="B182" s="108">
        <v>3.5</v>
      </c>
      <c r="C182" s="109" t="s">
        <v>57</v>
      </c>
      <c r="D182" s="70">
        <f t="shared" si="18"/>
        <v>19.337016574585636</v>
      </c>
      <c r="E182" s="110">
        <v>63.41</v>
      </c>
      <c r="F182" s="111">
        <v>4.1439999999999998E-2</v>
      </c>
      <c r="G182" s="107">
        <f t="shared" si="14"/>
        <v>63.451439999999998</v>
      </c>
      <c r="H182" s="72">
        <v>183.86</v>
      </c>
      <c r="I182" s="74" t="s">
        <v>56</v>
      </c>
      <c r="J182" s="71">
        <f t="shared" si="20"/>
        <v>183.86</v>
      </c>
      <c r="K182" s="72">
        <v>5.5</v>
      </c>
      <c r="L182" s="74" t="s">
        <v>56</v>
      </c>
      <c r="M182" s="71">
        <f t="shared" si="17"/>
        <v>5.5</v>
      </c>
      <c r="N182" s="72">
        <v>1.33</v>
      </c>
      <c r="O182" s="74" t="s">
        <v>56</v>
      </c>
      <c r="P182" s="71">
        <f t="shared" si="21"/>
        <v>1.33</v>
      </c>
    </row>
    <row r="183" spans="1:16">
      <c r="B183" s="108">
        <v>3.75</v>
      </c>
      <c r="C183" s="109" t="s">
        <v>57</v>
      </c>
      <c r="D183" s="70">
        <f t="shared" si="18"/>
        <v>20.718232044198896</v>
      </c>
      <c r="E183" s="110">
        <v>62.02</v>
      </c>
      <c r="F183" s="111">
        <v>3.9E-2</v>
      </c>
      <c r="G183" s="107">
        <f t="shared" si="14"/>
        <v>62.059000000000005</v>
      </c>
      <c r="H183" s="72">
        <v>198.6</v>
      </c>
      <c r="I183" s="74" t="s">
        <v>56</v>
      </c>
      <c r="J183" s="71">
        <f t="shared" si="20"/>
        <v>198.6</v>
      </c>
      <c r="K183" s="72">
        <v>5.88</v>
      </c>
      <c r="L183" s="74" t="s">
        <v>56</v>
      </c>
      <c r="M183" s="71">
        <f t="shared" si="17"/>
        <v>5.88</v>
      </c>
      <c r="N183" s="72">
        <v>1.37</v>
      </c>
      <c r="O183" s="74" t="s">
        <v>56</v>
      </c>
      <c r="P183" s="71">
        <f t="shared" si="21"/>
        <v>1.37</v>
      </c>
    </row>
    <row r="184" spans="1:16">
      <c r="B184" s="108">
        <v>4</v>
      </c>
      <c r="C184" s="109" t="s">
        <v>57</v>
      </c>
      <c r="D184" s="70">
        <f t="shared" si="18"/>
        <v>22.099447513812155</v>
      </c>
      <c r="E184" s="110">
        <v>60.67</v>
      </c>
      <c r="F184" s="111">
        <v>3.6850000000000001E-2</v>
      </c>
      <c r="G184" s="107">
        <f t="shared" si="14"/>
        <v>60.706850000000003</v>
      </c>
      <c r="H184" s="72">
        <v>213.68</v>
      </c>
      <c r="I184" s="74" t="s">
        <v>56</v>
      </c>
      <c r="J184" s="71">
        <f t="shared" si="20"/>
        <v>213.68</v>
      </c>
      <c r="K184" s="72">
        <v>6.26</v>
      </c>
      <c r="L184" s="74" t="s">
        <v>56</v>
      </c>
      <c r="M184" s="71">
        <f t="shared" si="17"/>
        <v>6.26</v>
      </c>
      <c r="N184" s="72">
        <v>1.41</v>
      </c>
      <c r="O184" s="74" t="s">
        <v>56</v>
      </c>
      <c r="P184" s="71">
        <f t="shared" si="21"/>
        <v>1.41</v>
      </c>
    </row>
    <row r="185" spans="1:16">
      <c r="B185" s="108">
        <v>4.5</v>
      </c>
      <c r="C185" s="109" t="s">
        <v>57</v>
      </c>
      <c r="D185" s="70">
        <f t="shared" si="18"/>
        <v>24.861878453038674</v>
      </c>
      <c r="E185" s="110">
        <v>58.05</v>
      </c>
      <c r="F185" s="111">
        <v>3.322E-2</v>
      </c>
      <c r="G185" s="107">
        <f t="shared" si="14"/>
        <v>58.083219999999997</v>
      </c>
      <c r="H185" s="72">
        <v>244.85</v>
      </c>
      <c r="I185" s="74" t="s">
        <v>56</v>
      </c>
      <c r="J185" s="71">
        <f t="shared" si="20"/>
        <v>244.85</v>
      </c>
      <c r="K185" s="72">
        <v>7.66</v>
      </c>
      <c r="L185" s="74" t="s">
        <v>56</v>
      </c>
      <c r="M185" s="71">
        <f t="shared" si="17"/>
        <v>7.66</v>
      </c>
      <c r="N185" s="72">
        <v>1.49</v>
      </c>
      <c r="O185" s="74" t="s">
        <v>56</v>
      </c>
      <c r="P185" s="71">
        <f t="shared" si="21"/>
        <v>1.49</v>
      </c>
    </row>
    <row r="186" spans="1:16">
      <c r="B186" s="108">
        <v>5</v>
      </c>
      <c r="C186" s="109" t="s">
        <v>57</v>
      </c>
      <c r="D186" s="70">
        <f t="shared" si="18"/>
        <v>27.624309392265193</v>
      </c>
      <c r="E186" s="110">
        <v>55.5</v>
      </c>
      <c r="F186" s="111">
        <v>3.0269999999999998E-2</v>
      </c>
      <c r="G186" s="107">
        <f t="shared" si="14"/>
        <v>55.530270000000002</v>
      </c>
      <c r="H186" s="72">
        <v>277.45</v>
      </c>
      <c r="I186" s="74" t="s">
        <v>56</v>
      </c>
      <c r="J186" s="71">
        <f t="shared" si="20"/>
        <v>277.45</v>
      </c>
      <c r="K186" s="72">
        <v>8.94</v>
      </c>
      <c r="L186" s="74" t="s">
        <v>56</v>
      </c>
      <c r="M186" s="71">
        <f t="shared" si="17"/>
        <v>8.94</v>
      </c>
      <c r="N186" s="72">
        <v>1.58</v>
      </c>
      <c r="O186" s="74" t="s">
        <v>56</v>
      </c>
      <c r="P186" s="71">
        <f t="shared" si="21"/>
        <v>1.58</v>
      </c>
    </row>
    <row r="187" spans="1:16">
      <c r="B187" s="108">
        <v>5.5</v>
      </c>
      <c r="C187" s="109" t="s">
        <v>57</v>
      </c>
      <c r="D187" s="70">
        <f t="shared" si="18"/>
        <v>30.386740331491712</v>
      </c>
      <c r="E187" s="110">
        <v>52.98</v>
      </c>
      <c r="F187" s="111">
        <v>2.7830000000000001E-2</v>
      </c>
      <c r="G187" s="107">
        <f t="shared" si="14"/>
        <v>53.007829999999998</v>
      </c>
      <c r="H187" s="72">
        <v>311.57</v>
      </c>
      <c r="I187" s="74" t="s">
        <v>56</v>
      </c>
      <c r="J187" s="71">
        <f t="shared" si="20"/>
        <v>311.57</v>
      </c>
      <c r="K187" s="72">
        <v>10.16</v>
      </c>
      <c r="L187" s="74" t="s">
        <v>56</v>
      </c>
      <c r="M187" s="71">
        <f t="shared" si="17"/>
        <v>10.16</v>
      </c>
      <c r="N187" s="72">
        <v>1.67</v>
      </c>
      <c r="O187" s="74" t="s">
        <v>56</v>
      </c>
      <c r="P187" s="71">
        <f t="shared" si="21"/>
        <v>1.67</v>
      </c>
    </row>
    <row r="188" spans="1:16">
      <c r="B188" s="108">
        <v>6</v>
      </c>
      <c r="C188" s="109" t="s">
        <v>57</v>
      </c>
      <c r="D188" s="70">
        <f t="shared" si="18"/>
        <v>33.149171270718234</v>
      </c>
      <c r="E188" s="110">
        <v>50.67</v>
      </c>
      <c r="F188" s="111">
        <v>2.5760000000000002E-2</v>
      </c>
      <c r="G188" s="107">
        <f t="shared" si="14"/>
        <v>50.69576</v>
      </c>
      <c r="H188" s="72">
        <v>347.27</v>
      </c>
      <c r="I188" s="74" t="s">
        <v>56</v>
      </c>
      <c r="J188" s="71">
        <f t="shared" si="20"/>
        <v>347.27</v>
      </c>
      <c r="K188" s="72">
        <v>11.35</v>
      </c>
      <c r="L188" s="74" t="s">
        <v>56</v>
      </c>
      <c r="M188" s="71">
        <f t="shared" si="17"/>
        <v>11.35</v>
      </c>
      <c r="N188" s="72">
        <v>1.77</v>
      </c>
      <c r="O188" s="74" t="s">
        <v>56</v>
      </c>
      <c r="P188" s="71">
        <f t="shared" si="21"/>
        <v>1.77</v>
      </c>
    </row>
    <row r="189" spans="1:16">
      <c r="B189" s="108">
        <v>6.5</v>
      </c>
      <c r="C189" s="109" t="s">
        <v>57</v>
      </c>
      <c r="D189" s="70">
        <f t="shared" si="18"/>
        <v>35.911602209944753</v>
      </c>
      <c r="E189" s="110">
        <v>48.57</v>
      </c>
      <c r="F189" s="111">
        <v>2.4E-2</v>
      </c>
      <c r="G189" s="107">
        <f t="shared" si="14"/>
        <v>48.594000000000001</v>
      </c>
      <c r="H189" s="72">
        <v>384.57</v>
      </c>
      <c r="I189" s="74" t="s">
        <v>56</v>
      </c>
      <c r="J189" s="71">
        <f t="shared" si="20"/>
        <v>384.57</v>
      </c>
      <c r="K189" s="72">
        <v>12.52</v>
      </c>
      <c r="L189" s="74" t="s">
        <v>56</v>
      </c>
      <c r="M189" s="71">
        <f t="shared" si="17"/>
        <v>12.52</v>
      </c>
      <c r="N189" s="72">
        <v>1.87</v>
      </c>
      <c r="O189" s="74" t="s">
        <v>56</v>
      </c>
      <c r="P189" s="71">
        <f t="shared" si="21"/>
        <v>1.87</v>
      </c>
    </row>
    <row r="190" spans="1:16">
      <c r="B190" s="108">
        <v>7</v>
      </c>
      <c r="C190" s="109" t="s">
        <v>57</v>
      </c>
      <c r="D190" s="70">
        <f t="shared" si="18"/>
        <v>38.674033149171272</v>
      </c>
      <c r="E190" s="110">
        <v>46.66</v>
      </c>
      <c r="F190" s="111">
        <v>2.247E-2</v>
      </c>
      <c r="G190" s="107">
        <f t="shared" si="14"/>
        <v>46.682469999999995</v>
      </c>
      <c r="H190" s="72">
        <v>423.43</v>
      </c>
      <c r="I190" s="74" t="s">
        <v>56</v>
      </c>
      <c r="J190" s="71">
        <f t="shared" si="20"/>
        <v>423.43</v>
      </c>
      <c r="K190" s="72">
        <v>13.67</v>
      </c>
      <c r="L190" s="74" t="s">
        <v>56</v>
      </c>
      <c r="M190" s="71">
        <f t="shared" si="17"/>
        <v>13.67</v>
      </c>
      <c r="N190" s="72">
        <v>1.97</v>
      </c>
      <c r="O190" s="74" t="s">
        <v>56</v>
      </c>
      <c r="P190" s="71">
        <f t="shared" si="21"/>
        <v>1.97</v>
      </c>
    </row>
    <row r="191" spans="1:16">
      <c r="B191" s="108">
        <v>8</v>
      </c>
      <c r="C191" s="109" t="s">
        <v>57</v>
      </c>
      <c r="D191" s="70">
        <f t="shared" si="18"/>
        <v>44.19889502762431</v>
      </c>
      <c r="E191" s="110">
        <v>43.32</v>
      </c>
      <c r="F191" s="111">
        <v>1.9959999999999999E-2</v>
      </c>
      <c r="G191" s="107">
        <f t="shared" si="14"/>
        <v>43.339959999999998</v>
      </c>
      <c r="H191" s="72">
        <v>505.75</v>
      </c>
      <c r="I191" s="74" t="s">
        <v>56</v>
      </c>
      <c r="J191" s="71">
        <f t="shared" si="20"/>
        <v>505.75</v>
      </c>
      <c r="K191" s="72">
        <v>17.96</v>
      </c>
      <c r="L191" s="74" t="s">
        <v>56</v>
      </c>
      <c r="M191" s="71">
        <f t="shared" si="17"/>
        <v>17.96</v>
      </c>
      <c r="N191" s="72">
        <v>2.19</v>
      </c>
      <c r="O191" s="74" t="s">
        <v>56</v>
      </c>
      <c r="P191" s="71">
        <f t="shared" si="21"/>
        <v>2.19</v>
      </c>
    </row>
    <row r="192" spans="1:16">
      <c r="B192" s="108">
        <v>9</v>
      </c>
      <c r="C192" s="109" t="s">
        <v>57</v>
      </c>
      <c r="D192" s="70">
        <f t="shared" si="18"/>
        <v>49.723756906077348</v>
      </c>
      <c r="E192" s="110">
        <v>40.49</v>
      </c>
      <c r="F192" s="111">
        <v>1.797E-2</v>
      </c>
      <c r="G192" s="107">
        <f t="shared" si="14"/>
        <v>40.50797</v>
      </c>
      <c r="H192" s="72">
        <v>594.11</v>
      </c>
      <c r="I192" s="74" t="s">
        <v>56</v>
      </c>
      <c r="J192" s="71">
        <f t="shared" si="20"/>
        <v>594.11</v>
      </c>
      <c r="K192" s="72">
        <v>21.89</v>
      </c>
      <c r="L192" s="74" t="s">
        <v>56</v>
      </c>
      <c r="M192" s="71">
        <f t="shared" si="17"/>
        <v>21.89</v>
      </c>
      <c r="N192" s="72">
        <v>2.42</v>
      </c>
      <c r="O192" s="74" t="s">
        <v>56</v>
      </c>
      <c r="P192" s="71">
        <f t="shared" si="21"/>
        <v>2.42</v>
      </c>
    </row>
    <row r="193" spans="2:16">
      <c r="B193" s="108">
        <v>10</v>
      </c>
      <c r="C193" s="109" t="s">
        <v>57</v>
      </c>
      <c r="D193" s="70">
        <f t="shared" si="18"/>
        <v>55.248618784530386</v>
      </c>
      <c r="E193" s="110">
        <v>38.07</v>
      </c>
      <c r="F193" s="111">
        <v>1.636E-2</v>
      </c>
      <c r="G193" s="107">
        <f t="shared" si="14"/>
        <v>38.086359999999999</v>
      </c>
      <c r="H193" s="72">
        <v>688.37</v>
      </c>
      <c r="I193" s="74" t="s">
        <v>56</v>
      </c>
      <c r="J193" s="71">
        <f t="shared" si="20"/>
        <v>688.37</v>
      </c>
      <c r="K193" s="72">
        <v>25.63</v>
      </c>
      <c r="L193" s="74" t="s">
        <v>56</v>
      </c>
      <c r="M193" s="71">
        <f t="shared" si="17"/>
        <v>25.63</v>
      </c>
      <c r="N193" s="72">
        <v>2.67</v>
      </c>
      <c r="O193" s="74" t="s">
        <v>56</v>
      </c>
      <c r="P193" s="71">
        <f t="shared" si="21"/>
        <v>2.67</v>
      </c>
    </row>
    <row r="194" spans="2:16">
      <c r="B194" s="108">
        <v>11</v>
      </c>
      <c r="C194" s="109" t="s">
        <v>57</v>
      </c>
      <c r="D194" s="70">
        <f t="shared" si="18"/>
        <v>60.773480662983424</v>
      </c>
      <c r="E194" s="110">
        <v>35.97</v>
      </c>
      <c r="F194" s="111">
        <v>1.503E-2</v>
      </c>
      <c r="G194" s="107">
        <f t="shared" si="14"/>
        <v>35.985030000000002</v>
      </c>
      <c r="H194" s="72">
        <v>788.39</v>
      </c>
      <c r="I194" s="74" t="s">
        <v>56</v>
      </c>
      <c r="J194" s="71">
        <f t="shared" si="20"/>
        <v>788.39</v>
      </c>
      <c r="K194" s="72">
        <v>29.28</v>
      </c>
      <c r="L194" s="74" t="s">
        <v>56</v>
      </c>
      <c r="M194" s="71">
        <f t="shared" si="17"/>
        <v>29.28</v>
      </c>
      <c r="N194" s="72">
        <v>2.94</v>
      </c>
      <c r="O194" s="74" t="s">
        <v>56</v>
      </c>
      <c r="P194" s="71">
        <f t="shared" si="21"/>
        <v>2.94</v>
      </c>
    </row>
    <row r="195" spans="2:16">
      <c r="B195" s="108">
        <v>12</v>
      </c>
      <c r="C195" s="109" t="s">
        <v>57</v>
      </c>
      <c r="D195" s="70">
        <f t="shared" si="18"/>
        <v>66.298342541436469</v>
      </c>
      <c r="E195" s="110">
        <v>34.130000000000003</v>
      </c>
      <c r="F195" s="111">
        <v>1.3899999999999999E-2</v>
      </c>
      <c r="G195" s="107">
        <f t="shared" si="14"/>
        <v>34.143900000000002</v>
      </c>
      <c r="H195" s="72">
        <v>894.03</v>
      </c>
      <c r="I195" s="74" t="s">
        <v>56</v>
      </c>
      <c r="J195" s="71">
        <f t="shared" si="20"/>
        <v>894.03</v>
      </c>
      <c r="K195" s="72">
        <v>32.880000000000003</v>
      </c>
      <c r="L195" s="74" t="s">
        <v>56</v>
      </c>
      <c r="M195" s="71">
        <f t="shared" si="17"/>
        <v>32.880000000000003</v>
      </c>
      <c r="N195" s="72">
        <v>3.22</v>
      </c>
      <c r="O195" s="74" t="s">
        <v>56</v>
      </c>
      <c r="P195" s="71">
        <f t="shared" si="21"/>
        <v>3.22</v>
      </c>
    </row>
    <row r="196" spans="2:16">
      <c r="B196" s="108">
        <v>13</v>
      </c>
      <c r="C196" s="109" t="s">
        <v>57</v>
      </c>
      <c r="D196" s="70">
        <f t="shared" si="18"/>
        <v>71.823204419889507</v>
      </c>
      <c r="E196" s="110">
        <v>32.5</v>
      </c>
      <c r="F196" s="111">
        <v>1.294E-2</v>
      </c>
      <c r="G196" s="107">
        <f t="shared" si="14"/>
        <v>32.51294</v>
      </c>
      <c r="H196" s="72">
        <v>1.01</v>
      </c>
      <c r="I196" s="73" t="s">
        <v>12</v>
      </c>
      <c r="J196" s="75">
        <f t="shared" ref="J196:J228" si="22">H196*1000</f>
        <v>1010</v>
      </c>
      <c r="K196" s="72">
        <v>36.44</v>
      </c>
      <c r="L196" s="74" t="s">
        <v>56</v>
      </c>
      <c r="M196" s="71">
        <f t="shared" si="17"/>
        <v>36.44</v>
      </c>
      <c r="N196" s="72">
        <v>3.51</v>
      </c>
      <c r="O196" s="74" t="s">
        <v>56</v>
      </c>
      <c r="P196" s="71">
        <f t="shared" si="21"/>
        <v>3.51</v>
      </c>
    </row>
    <row r="197" spans="2:16">
      <c r="B197" s="108">
        <v>14</v>
      </c>
      <c r="C197" s="109" t="s">
        <v>57</v>
      </c>
      <c r="D197" s="70">
        <f t="shared" si="18"/>
        <v>77.348066298342545</v>
      </c>
      <c r="E197" s="110">
        <v>31.06</v>
      </c>
      <c r="F197" s="111">
        <v>1.2109999999999999E-2</v>
      </c>
      <c r="G197" s="107">
        <f t="shared" si="14"/>
        <v>31.072109999999999</v>
      </c>
      <c r="H197" s="72">
        <v>1.1200000000000001</v>
      </c>
      <c r="I197" s="74" t="s">
        <v>12</v>
      </c>
      <c r="J197" s="75">
        <f t="shared" si="22"/>
        <v>1120</v>
      </c>
      <c r="K197" s="72">
        <v>40</v>
      </c>
      <c r="L197" s="74" t="s">
        <v>56</v>
      </c>
      <c r="M197" s="71">
        <f t="shared" si="17"/>
        <v>40</v>
      </c>
      <c r="N197" s="72">
        <v>3.81</v>
      </c>
      <c r="O197" s="74" t="s">
        <v>56</v>
      </c>
      <c r="P197" s="71">
        <f t="shared" si="21"/>
        <v>3.81</v>
      </c>
    </row>
    <row r="198" spans="2:16">
      <c r="B198" s="108">
        <v>15</v>
      </c>
      <c r="C198" s="109" t="s">
        <v>57</v>
      </c>
      <c r="D198" s="70">
        <f t="shared" si="18"/>
        <v>82.872928176795583</v>
      </c>
      <c r="E198" s="110">
        <v>29.77</v>
      </c>
      <c r="F198" s="111">
        <v>1.1390000000000001E-2</v>
      </c>
      <c r="G198" s="107">
        <f t="shared" si="14"/>
        <v>29.781389999999998</v>
      </c>
      <c r="H198" s="72">
        <v>1.24</v>
      </c>
      <c r="I198" s="74" t="s">
        <v>12</v>
      </c>
      <c r="J198" s="75">
        <f t="shared" si="22"/>
        <v>1240</v>
      </c>
      <c r="K198" s="72">
        <v>43.55</v>
      </c>
      <c r="L198" s="74" t="s">
        <v>56</v>
      </c>
      <c r="M198" s="71">
        <f t="shared" si="17"/>
        <v>43.55</v>
      </c>
      <c r="N198" s="72">
        <v>4.13</v>
      </c>
      <c r="O198" s="74" t="s">
        <v>56</v>
      </c>
      <c r="P198" s="71">
        <f t="shared" si="21"/>
        <v>4.13</v>
      </c>
    </row>
    <row r="199" spans="2:16">
      <c r="B199" s="108">
        <v>16</v>
      </c>
      <c r="C199" s="109" t="s">
        <v>57</v>
      </c>
      <c r="D199" s="70">
        <f t="shared" si="18"/>
        <v>88.39779005524862</v>
      </c>
      <c r="E199" s="110">
        <v>28.6</v>
      </c>
      <c r="F199" s="111">
        <v>1.0749999999999999E-2</v>
      </c>
      <c r="G199" s="107">
        <f t="shared" si="14"/>
        <v>28.610750000000003</v>
      </c>
      <c r="H199" s="72">
        <v>1.37</v>
      </c>
      <c r="I199" s="74" t="s">
        <v>12</v>
      </c>
      <c r="J199" s="75">
        <f t="shared" si="22"/>
        <v>1370</v>
      </c>
      <c r="K199" s="72">
        <v>47.1</v>
      </c>
      <c r="L199" s="74" t="s">
        <v>56</v>
      </c>
      <c r="M199" s="71">
        <f t="shared" si="17"/>
        <v>47.1</v>
      </c>
      <c r="N199" s="72">
        <v>4.45</v>
      </c>
      <c r="O199" s="74" t="s">
        <v>56</v>
      </c>
      <c r="P199" s="71">
        <f t="shared" si="21"/>
        <v>4.45</v>
      </c>
    </row>
    <row r="200" spans="2:16">
      <c r="B200" s="108">
        <v>17</v>
      </c>
      <c r="C200" s="109" t="s">
        <v>57</v>
      </c>
      <c r="D200" s="70">
        <f t="shared" si="18"/>
        <v>93.922651933701658</v>
      </c>
      <c r="E200" s="110">
        <v>27.55</v>
      </c>
      <c r="F200" s="111">
        <v>1.018E-2</v>
      </c>
      <c r="G200" s="107">
        <f t="shared" si="14"/>
        <v>27.560179999999999</v>
      </c>
      <c r="H200" s="72">
        <v>1.5</v>
      </c>
      <c r="I200" s="74" t="s">
        <v>12</v>
      </c>
      <c r="J200" s="75">
        <f t="shared" si="22"/>
        <v>1500</v>
      </c>
      <c r="K200" s="72">
        <v>50.66</v>
      </c>
      <c r="L200" s="74" t="s">
        <v>56</v>
      </c>
      <c r="M200" s="71">
        <f t="shared" si="17"/>
        <v>50.66</v>
      </c>
      <c r="N200" s="72">
        <v>4.79</v>
      </c>
      <c r="O200" s="74" t="s">
        <v>56</v>
      </c>
      <c r="P200" s="71">
        <f t="shared" si="21"/>
        <v>4.79</v>
      </c>
    </row>
    <row r="201" spans="2:16">
      <c r="B201" s="108">
        <v>18</v>
      </c>
      <c r="C201" s="109" t="s">
        <v>57</v>
      </c>
      <c r="D201" s="70">
        <f t="shared" si="18"/>
        <v>99.447513812154696</v>
      </c>
      <c r="E201" s="110">
        <v>26.59</v>
      </c>
      <c r="F201" s="111">
        <v>9.6679999999999995E-3</v>
      </c>
      <c r="G201" s="107">
        <f t="shared" si="14"/>
        <v>26.599668000000001</v>
      </c>
      <c r="H201" s="72">
        <v>1.64</v>
      </c>
      <c r="I201" s="74" t="s">
        <v>12</v>
      </c>
      <c r="J201" s="75">
        <f t="shared" si="22"/>
        <v>1640</v>
      </c>
      <c r="K201" s="72">
        <v>54.23</v>
      </c>
      <c r="L201" s="74" t="s">
        <v>56</v>
      </c>
      <c r="M201" s="71">
        <f t="shared" si="17"/>
        <v>54.23</v>
      </c>
      <c r="N201" s="72">
        <v>5.14</v>
      </c>
      <c r="O201" s="74" t="s">
        <v>56</v>
      </c>
      <c r="P201" s="71">
        <f t="shared" si="21"/>
        <v>5.14</v>
      </c>
    </row>
    <row r="202" spans="2:16">
      <c r="B202" s="108">
        <v>20</v>
      </c>
      <c r="C202" s="109" t="s">
        <v>57</v>
      </c>
      <c r="D202" s="70">
        <f t="shared" si="18"/>
        <v>110.49723756906077</v>
      </c>
      <c r="E202" s="110">
        <v>24.91</v>
      </c>
      <c r="F202" s="111">
        <v>8.7939999999999997E-3</v>
      </c>
      <c r="G202" s="107">
        <f t="shared" si="14"/>
        <v>24.918794000000002</v>
      </c>
      <c r="H202" s="72">
        <v>1.93</v>
      </c>
      <c r="I202" s="74" t="s">
        <v>12</v>
      </c>
      <c r="J202" s="75">
        <f t="shared" si="22"/>
        <v>1930</v>
      </c>
      <c r="K202" s="72">
        <v>67.8</v>
      </c>
      <c r="L202" s="74" t="s">
        <v>56</v>
      </c>
      <c r="M202" s="71">
        <f t="shared" si="17"/>
        <v>67.8</v>
      </c>
      <c r="N202" s="72">
        <v>5.87</v>
      </c>
      <c r="O202" s="74" t="s">
        <v>56</v>
      </c>
      <c r="P202" s="71">
        <f t="shared" si="21"/>
        <v>5.87</v>
      </c>
    </row>
    <row r="203" spans="2:16">
      <c r="B203" s="108">
        <v>22.5</v>
      </c>
      <c r="C203" s="109" t="s">
        <v>57</v>
      </c>
      <c r="D203" s="70">
        <f t="shared" si="18"/>
        <v>124.30939226519337</v>
      </c>
      <c r="E203" s="110">
        <v>23.17</v>
      </c>
      <c r="F203" s="111">
        <v>7.9089999999999994E-3</v>
      </c>
      <c r="G203" s="107">
        <f t="shared" si="14"/>
        <v>23.177909000000003</v>
      </c>
      <c r="H203" s="72">
        <v>2.31</v>
      </c>
      <c r="I203" s="74" t="s">
        <v>12</v>
      </c>
      <c r="J203" s="75">
        <f t="shared" si="22"/>
        <v>2310</v>
      </c>
      <c r="K203" s="72">
        <v>86.99</v>
      </c>
      <c r="L203" s="74" t="s">
        <v>56</v>
      </c>
      <c r="M203" s="71">
        <f t="shared" si="17"/>
        <v>86.99</v>
      </c>
      <c r="N203" s="72">
        <v>6.84</v>
      </c>
      <c r="O203" s="74" t="s">
        <v>56</v>
      </c>
      <c r="P203" s="71">
        <f t="shared" si="21"/>
        <v>6.84</v>
      </c>
    </row>
    <row r="204" spans="2:16">
      <c r="B204" s="108">
        <v>25</v>
      </c>
      <c r="C204" s="109" t="s">
        <v>57</v>
      </c>
      <c r="D204" s="70">
        <f t="shared" si="18"/>
        <v>138.12154696132598</v>
      </c>
      <c r="E204" s="110">
        <v>21.73</v>
      </c>
      <c r="F204" s="111">
        <v>7.1929999999999997E-3</v>
      </c>
      <c r="G204" s="107">
        <f t="shared" si="14"/>
        <v>21.737193000000001</v>
      </c>
      <c r="H204" s="72">
        <v>2.72</v>
      </c>
      <c r="I204" s="74" t="s">
        <v>12</v>
      </c>
      <c r="J204" s="75">
        <f t="shared" si="22"/>
        <v>2720</v>
      </c>
      <c r="K204" s="72">
        <v>104.75</v>
      </c>
      <c r="L204" s="74" t="s">
        <v>56</v>
      </c>
      <c r="M204" s="71">
        <f t="shared" si="17"/>
        <v>104.75</v>
      </c>
      <c r="N204" s="72">
        <v>7.87</v>
      </c>
      <c r="O204" s="74" t="s">
        <v>56</v>
      </c>
      <c r="P204" s="71">
        <f t="shared" si="21"/>
        <v>7.87</v>
      </c>
    </row>
    <row r="205" spans="2:16">
      <c r="B205" s="108">
        <v>27.5</v>
      </c>
      <c r="C205" s="109" t="s">
        <v>57</v>
      </c>
      <c r="D205" s="70">
        <f t="shared" si="18"/>
        <v>151.93370165745856</v>
      </c>
      <c r="E205" s="110">
        <v>20.51</v>
      </c>
      <c r="F205" s="111">
        <v>6.6E-3</v>
      </c>
      <c r="G205" s="107">
        <f t="shared" si="14"/>
        <v>20.5166</v>
      </c>
      <c r="H205" s="72">
        <v>3.16</v>
      </c>
      <c r="I205" s="74" t="s">
        <v>12</v>
      </c>
      <c r="J205" s="75">
        <f t="shared" si="22"/>
        <v>3160</v>
      </c>
      <c r="K205" s="72">
        <v>121.73</v>
      </c>
      <c r="L205" s="74" t="s">
        <v>56</v>
      </c>
      <c r="M205" s="71">
        <f t="shared" si="17"/>
        <v>121.73</v>
      </c>
      <c r="N205" s="72">
        <v>8.9499999999999993</v>
      </c>
      <c r="O205" s="74" t="s">
        <v>56</v>
      </c>
      <c r="P205" s="71">
        <f t="shared" si="21"/>
        <v>8.9499999999999993</v>
      </c>
    </row>
    <row r="206" spans="2:16">
      <c r="B206" s="108">
        <v>30</v>
      </c>
      <c r="C206" s="109" t="s">
        <v>57</v>
      </c>
      <c r="D206" s="70">
        <f t="shared" si="18"/>
        <v>165.74585635359117</v>
      </c>
      <c r="E206" s="110">
        <v>19.47</v>
      </c>
      <c r="F206" s="111">
        <v>6.1009999999999997E-3</v>
      </c>
      <c r="G206" s="107">
        <f t="shared" si="14"/>
        <v>19.476101</v>
      </c>
      <c r="H206" s="72">
        <v>3.63</v>
      </c>
      <c r="I206" s="74" t="s">
        <v>12</v>
      </c>
      <c r="J206" s="75">
        <f t="shared" si="22"/>
        <v>3630</v>
      </c>
      <c r="K206" s="72">
        <v>138.24</v>
      </c>
      <c r="L206" s="74" t="s">
        <v>56</v>
      </c>
      <c r="M206" s="71">
        <f t="shared" si="17"/>
        <v>138.24</v>
      </c>
      <c r="N206" s="72">
        <v>10.08</v>
      </c>
      <c r="O206" s="74" t="s">
        <v>56</v>
      </c>
      <c r="P206" s="71">
        <f t="shared" si="21"/>
        <v>10.08</v>
      </c>
    </row>
    <row r="207" spans="2:16">
      <c r="B207" s="108">
        <v>32.5</v>
      </c>
      <c r="C207" s="109" t="s">
        <v>57</v>
      </c>
      <c r="D207" s="70">
        <f t="shared" si="18"/>
        <v>179.55801104972375</v>
      </c>
      <c r="E207" s="110">
        <v>18.57</v>
      </c>
      <c r="F207" s="111">
        <v>5.6759999999999996E-3</v>
      </c>
      <c r="G207" s="107">
        <f t="shared" si="14"/>
        <v>18.575676000000001</v>
      </c>
      <c r="H207" s="72">
        <v>4.1100000000000003</v>
      </c>
      <c r="I207" s="74" t="s">
        <v>12</v>
      </c>
      <c r="J207" s="75">
        <f t="shared" si="22"/>
        <v>4110</v>
      </c>
      <c r="K207" s="72">
        <v>154.43</v>
      </c>
      <c r="L207" s="74" t="s">
        <v>56</v>
      </c>
      <c r="M207" s="71">
        <f t="shared" si="17"/>
        <v>154.43</v>
      </c>
      <c r="N207" s="72">
        <v>11.25</v>
      </c>
      <c r="O207" s="74" t="s">
        <v>56</v>
      </c>
      <c r="P207" s="71">
        <f t="shared" si="21"/>
        <v>11.25</v>
      </c>
    </row>
    <row r="208" spans="2:16">
      <c r="B208" s="108">
        <v>35</v>
      </c>
      <c r="C208" s="109" t="s">
        <v>57</v>
      </c>
      <c r="D208" s="70">
        <f t="shared" si="18"/>
        <v>193.37016574585635</v>
      </c>
      <c r="E208" s="110">
        <v>17.79</v>
      </c>
      <c r="F208" s="111">
        <v>5.3080000000000002E-3</v>
      </c>
      <c r="G208" s="107">
        <f t="shared" si="14"/>
        <v>17.795307999999999</v>
      </c>
      <c r="H208" s="72">
        <v>4.62</v>
      </c>
      <c r="I208" s="74" t="s">
        <v>12</v>
      </c>
      <c r="J208" s="75">
        <f t="shared" si="22"/>
        <v>4620</v>
      </c>
      <c r="K208" s="72">
        <v>170.4</v>
      </c>
      <c r="L208" s="74" t="s">
        <v>56</v>
      </c>
      <c r="M208" s="71">
        <f t="shared" si="17"/>
        <v>170.4</v>
      </c>
      <c r="N208" s="72">
        <v>12.47</v>
      </c>
      <c r="O208" s="74" t="s">
        <v>56</v>
      </c>
      <c r="P208" s="71">
        <f t="shared" si="21"/>
        <v>12.47</v>
      </c>
    </row>
    <row r="209" spans="2:16">
      <c r="B209" s="108">
        <v>37.5</v>
      </c>
      <c r="C209" s="109" t="s">
        <v>57</v>
      </c>
      <c r="D209" s="70">
        <f t="shared" si="18"/>
        <v>207.18232044198896</v>
      </c>
      <c r="E209" s="110">
        <v>17.11</v>
      </c>
      <c r="F209" s="111">
        <v>4.986E-3</v>
      </c>
      <c r="G209" s="107">
        <f t="shared" si="14"/>
        <v>17.114985999999998</v>
      </c>
      <c r="H209" s="72">
        <v>5.15</v>
      </c>
      <c r="I209" s="74" t="s">
        <v>12</v>
      </c>
      <c r="J209" s="75">
        <f t="shared" si="22"/>
        <v>5150</v>
      </c>
      <c r="K209" s="72">
        <v>186.19</v>
      </c>
      <c r="L209" s="74" t="s">
        <v>56</v>
      </c>
      <c r="M209" s="71">
        <f t="shared" si="17"/>
        <v>186.19</v>
      </c>
      <c r="N209" s="72">
        <v>13.72</v>
      </c>
      <c r="O209" s="74" t="s">
        <v>56</v>
      </c>
      <c r="P209" s="71">
        <f t="shared" si="21"/>
        <v>13.72</v>
      </c>
    </row>
    <row r="210" spans="2:16">
      <c r="B210" s="108">
        <v>40</v>
      </c>
      <c r="C210" s="109" t="s">
        <v>57</v>
      </c>
      <c r="D210" s="70">
        <f t="shared" si="18"/>
        <v>220.99447513812154</v>
      </c>
      <c r="E210" s="110">
        <v>16.5</v>
      </c>
      <c r="F210" s="111">
        <v>4.7029999999999997E-3</v>
      </c>
      <c r="G210" s="107">
        <f t="shared" si="14"/>
        <v>16.504702999999999</v>
      </c>
      <c r="H210" s="72">
        <v>5.7</v>
      </c>
      <c r="I210" s="74" t="s">
        <v>12</v>
      </c>
      <c r="J210" s="75">
        <f t="shared" si="22"/>
        <v>5700</v>
      </c>
      <c r="K210" s="72">
        <v>201.84</v>
      </c>
      <c r="L210" s="74" t="s">
        <v>56</v>
      </c>
      <c r="M210" s="71">
        <f t="shared" si="17"/>
        <v>201.84</v>
      </c>
      <c r="N210" s="72">
        <v>15.01</v>
      </c>
      <c r="O210" s="74" t="s">
        <v>56</v>
      </c>
      <c r="P210" s="71">
        <f t="shared" si="21"/>
        <v>15.01</v>
      </c>
    </row>
    <row r="211" spans="2:16">
      <c r="B211" s="108">
        <v>45</v>
      </c>
      <c r="C211" s="109" t="s">
        <v>57</v>
      </c>
      <c r="D211" s="70">
        <f t="shared" si="18"/>
        <v>248.61878453038673</v>
      </c>
      <c r="E211" s="110">
        <v>15.46</v>
      </c>
      <c r="F211" s="111">
        <v>4.2269999999999999E-3</v>
      </c>
      <c r="G211" s="107">
        <f t="shared" si="14"/>
        <v>15.464227000000001</v>
      </c>
      <c r="H211" s="72">
        <v>6.86</v>
      </c>
      <c r="I211" s="74" t="s">
        <v>12</v>
      </c>
      <c r="J211" s="75">
        <f t="shared" si="22"/>
        <v>6860</v>
      </c>
      <c r="K211" s="72">
        <v>260.05</v>
      </c>
      <c r="L211" s="74" t="s">
        <v>56</v>
      </c>
      <c r="M211" s="71">
        <f t="shared" si="17"/>
        <v>260.05</v>
      </c>
      <c r="N211" s="72">
        <v>17.7</v>
      </c>
      <c r="O211" s="74" t="s">
        <v>56</v>
      </c>
      <c r="P211" s="71">
        <f t="shared" si="21"/>
        <v>17.7</v>
      </c>
    </row>
    <row r="212" spans="2:16">
      <c r="B212" s="108">
        <v>50</v>
      </c>
      <c r="C212" s="109" t="s">
        <v>57</v>
      </c>
      <c r="D212" s="70">
        <f t="shared" si="18"/>
        <v>276.24309392265195</v>
      </c>
      <c r="E212" s="110">
        <v>14.61</v>
      </c>
      <c r="F212" s="111">
        <v>3.8409999999999998E-3</v>
      </c>
      <c r="G212" s="107">
        <f t="shared" si="14"/>
        <v>14.613840999999999</v>
      </c>
      <c r="H212" s="72">
        <v>8.09</v>
      </c>
      <c r="I212" s="74" t="s">
        <v>12</v>
      </c>
      <c r="J212" s="75">
        <f t="shared" si="22"/>
        <v>8090</v>
      </c>
      <c r="K212" s="72">
        <v>313.01</v>
      </c>
      <c r="L212" s="74" t="s">
        <v>56</v>
      </c>
      <c r="M212" s="71">
        <f t="shared" si="17"/>
        <v>313.01</v>
      </c>
      <c r="N212" s="72">
        <v>20.5</v>
      </c>
      <c r="O212" s="74" t="s">
        <v>56</v>
      </c>
      <c r="P212" s="71">
        <f t="shared" si="21"/>
        <v>20.5</v>
      </c>
    </row>
    <row r="213" spans="2:16">
      <c r="B213" s="108">
        <v>55</v>
      </c>
      <c r="C213" s="109" t="s">
        <v>57</v>
      </c>
      <c r="D213" s="70">
        <f t="shared" si="18"/>
        <v>303.86740331491711</v>
      </c>
      <c r="E213" s="110">
        <v>13.9</v>
      </c>
      <c r="F213" s="111">
        <v>3.5230000000000001E-3</v>
      </c>
      <c r="G213" s="107">
        <f t="shared" ref="G213:G228" si="23">E213+F213</f>
        <v>13.903523</v>
      </c>
      <c r="H213" s="72">
        <v>9.39</v>
      </c>
      <c r="I213" s="74" t="s">
        <v>12</v>
      </c>
      <c r="J213" s="75">
        <f t="shared" si="22"/>
        <v>9390</v>
      </c>
      <c r="K213" s="72">
        <v>362.95</v>
      </c>
      <c r="L213" s="74" t="s">
        <v>56</v>
      </c>
      <c r="M213" s="71">
        <f t="shared" si="17"/>
        <v>362.95</v>
      </c>
      <c r="N213" s="72">
        <v>23.4</v>
      </c>
      <c r="O213" s="74" t="s">
        <v>56</v>
      </c>
      <c r="P213" s="71">
        <f t="shared" si="21"/>
        <v>23.4</v>
      </c>
    </row>
    <row r="214" spans="2:16">
      <c r="B214" s="108">
        <v>60</v>
      </c>
      <c r="C214" s="109" t="s">
        <v>57</v>
      </c>
      <c r="D214" s="70">
        <f t="shared" si="18"/>
        <v>331.49171270718233</v>
      </c>
      <c r="E214" s="110">
        <v>13.31</v>
      </c>
      <c r="F214" s="111">
        <v>3.2550000000000001E-3</v>
      </c>
      <c r="G214" s="107">
        <f t="shared" si="23"/>
        <v>13.313255</v>
      </c>
      <c r="H214" s="72">
        <v>10.75</v>
      </c>
      <c r="I214" s="74" t="s">
        <v>12</v>
      </c>
      <c r="J214" s="75">
        <f t="shared" si="22"/>
        <v>10750</v>
      </c>
      <c r="K214" s="72">
        <v>410.82</v>
      </c>
      <c r="L214" s="74" t="s">
        <v>56</v>
      </c>
      <c r="M214" s="71">
        <f t="shared" si="17"/>
        <v>410.82</v>
      </c>
      <c r="N214" s="72">
        <v>26.4</v>
      </c>
      <c r="O214" s="74" t="s">
        <v>56</v>
      </c>
      <c r="P214" s="71">
        <f t="shared" si="21"/>
        <v>26.4</v>
      </c>
    </row>
    <row r="215" spans="2:16">
      <c r="B215" s="108">
        <v>65</v>
      </c>
      <c r="C215" s="109" t="s">
        <v>57</v>
      </c>
      <c r="D215" s="70">
        <f t="shared" si="18"/>
        <v>359.11602209944749</v>
      </c>
      <c r="E215" s="110">
        <v>12.81</v>
      </c>
      <c r="F215" s="111">
        <v>3.026E-3</v>
      </c>
      <c r="G215" s="107">
        <f t="shared" si="23"/>
        <v>12.813026000000001</v>
      </c>
      <c r="H215" s="72">
        <v>12.17</v>
      </c>
      <c r="I215" s="74" t="s">
        <v>12</v>
      </c>
      <c r="J215" s="75">
        <f t="shared" si="22"/>
        <v>12170</v>
      </c>
      <c r="K215" s="72">
        <v>457.14</v>
      </c>
      <c r="L215" s="74" t="s">
        <v>56</v>
      </c>
      <c r="M215" s="71">
        <f t="shared" si="17"/>
        <v>457.14</v>
      </c>
      <c r="N215" s="72">
        <v>29.48</v>
      </c>
      <c r="O215" s="74" t="s">
        <v>56</v>
      </c>
      <c r="P215" s="71">
        <f t="shared" si="21"/>
        <v>29.48</v>
      </c>
    </row>
    <row r="216" spans="2:16">
      <c r="B216" s="108">
        <v>70</v>
      </c>
      <c r="C216" s="109" t="s">
        <v>57</v>
      </c>
      <c r="D216" s="70">
        <f t="shared" si="18"/>
        <v>386.74033149171271</v>
      </c>
      <c r="E216" s="110">
        <v>12.37</v>
      </c>
      <c r="F216" s="111">
        <v>2.8279999999999998E-3</v>
      </c>
      <c r="G216" s="107">
        <f t="shared" si="23"/>
        <v>12.372827999999998</v>
      </c>
      <c r="H216" s="72">
        <v>13.64</v>
      </c>
      <c r="I216" s="74" t="s">
        <v>12</v>
      </c>
      <c r="J216" s="75">
        <f t="shared" si="22"/>
        <v>13640</v>
      </c>
      <c r="K216" s="72">
        <v>502.23</v>
      </c>
      <c r="L216" s="74" t="s">
        <v>56</v>
      </c>
      <c r="M216" s="71">
        <f t="shared" si="17"/>
        <v>502.23</v>
      </c>
      <c r="N216" s="72">
        <v>32.630000000000003</v>
      </c>
      <c r="O216" s="74" t="s">
        <v>56</v>
      </c>
      <c r="P216" s="71">
        <f t="shared" si="21"/>
        <v>32.630000000000003</v>
      </c>
    </row>
    <row r="217" spans="2:16">
      <c r="B217" s="108">
        <v>80</v>
      </c>
      <c r="C217" s="109" t="s">
        <v>57</v>
      </c>
      <c r="D217" s="70">
        <f t="shared" si="18"/>
        <v>441.98895027624309</v>
      </c>
      <c r="E217" s="110">
        <v>11.67</v>
      </c>
      <c r="F217" s="111">
        <v>2.5040000000000001E-3</v>
      </c>
      <c r="G217" s="107">
        <f t="shared" si="23"/>
        <v>11.672504</v>
      </c>
      <c r="H217" s="72">
        <v>16.72</v>
      </c>
      <c r="I217" s="74" t="s">
        <v>12</v>
      </c>
      <c r="J217" s="75">
        <f t="shared" si="22"/>
        <v>16720</v>
      </c>
      <c r="K217" s="72">
        <v>664.94</v>
      </c>
      <c r="L217" s="74" t="s">
        <v>56</v>
      </c>
      <c r="M217" s="71">
        <f t="shared" si="17"/>
        <v>664.94</v>
      </c>
      <c r="N217" s="72">
        <v>39.090000000000003</v>
      </c>
      <c r="O217" s="74" t="s">
        <v>56</v>
      </c>
      <c r="P217" s="71">
        <f t="shared" si="21"/>
        <v>39.090000000000003</v>
      </c>
    </row>
    <row r="218" spans="2:16">
      <c r="B218" s="108">
        <v>90</v>
      </c>
      <c r="C218" s="109" t="s">
        <v>57</v>
      </c>
      <c r="D218" s="70">
        <f t="shared" si="18"/>
        <v>497.23756906077347</v>
      </c>
      <c r="E218" s="110">
        <v>11.12</v>
      </c>
      <c r="F218" s="111">
        <v>2.2490000000000001E-3</v>
      </c>
      <c r="G218" s="107">
        <f t="shared" si="23"/>
        <v>11.122249</v>
      </c>
      <c r="H218" s="72">
        <v>19.97</v>
      </c>
      <c r="I218" s="74" t="s">
        <v>12</v>
      </c>
      <c r="J218" s="75">
        <f t="shared" si="22"/>
        <v>19970</v>
      </c>
      <c r="K218" s="72">
        <v>808.32</v>
      </c>
      <c r="L218" s="74" t="s">
        <v>56</v>
      </c>
      <c r="M218" s="71">
        <f t="shared" si="17"/>
        <v>808.32</v>
      </c>
      <c r="N218" s="72">
        <v>45.73</v>
      </c>
      <c r="O218" s="74" t="s">
        <v>56</v>
      </c>
      <c r="P218" s="71">
        <f t="shared" si="21"/>
        <v>45.73</v>
      </c>
    </row>
    <row r="219" spans="2:16">
      <c r="B219" s="108">
        <v>100</v>
      </c>
      <c r="C219" s="109" t="s">
        <v>57</v>
      </c>
      <c r="D219" s="70">
        <f t="shared" si="18"/>
        <v>552.4861878453039</v>
      </c>
      <c r="E219" s="110">
        <v>10.69</v>
      </c>
      <c r="F219" s="111">
        <v>2.0430000000000001E-3</v>
      </c>
      <c r="G219" s="107">
        <f t="shared" si="23"/>
        <v>10.692043</v>
      </c>
      <c r="H219" s="72">
        <v>23.36</v>
      </c>
      <c r="I219" s="74" t="s">
        <v>12</v>
      </c>
      <c r="J219" s="75">
        <f t="shared" si="22"/>
        <v>23360</v>
      </c>
      <c r="K219" s="72">
        <v>940.17</v>
      </c>
      <c r="L219" s="74" t="s">
        <v>56</v>
      </c>
      <c r="M219" s="71">
        <f t="shared" si="17"/>
        <v>940.17</v>
      </c>
      <c r="N219" s="72">
        <v>52.5</v>
      </c>
      <c r="O219" s="74" t="s">
        <v>56</v>
      </c>
      <c r="P219" s="71">
        <f t="shared" si="21"/>
        <v>52.5</v>
      </c>
    </row>
    <row r="220" spans="2:16">
      <c r="B220" s="108">
        <v>110</v>
      </c>
      <c r="C220" s="109" t="s">
        <v>57</v>
      </c>
      <c r="D220" s="70">
        <f t="shared" si="18"/>
        <v>607.73480662983422</v>
      </c>
      <c r="E220" s="110">
        <v>10.34</v>
      </c>
      <c r="F220" s="111">
        <v>1.872E-3</v>
      </c>
      <c r="G220" s="107">
        <f t="shared" si="23"/>
        <v>10.341872</v>
      </c>
      <c r="H220" s="72">
        <v>26.88</v>
      </c>
      <c r="I220" s="74" t="s">
        <v>12</v>
      </c>
      <c r="J220" s="75">
        <f t="shared" si="22"/>
        <v>26880</v>
      </c>
      <c r="K220" s="72">
        <v>1.06</v>
      </c>
      <c r="L220" s="73" t="s">
        <v>12</v>
      </c>
      <c r="M220" s="75">
        <f t="shared" ref="M220:M228" si="24">K220*1000</f>
        <v>1060</v>
      </c>
      <c r="N220" s="72">
        <v>59.36</v>
      </c>
      <c r="O220" s="74" t="s">
        <v>56</v>
      </c>
      <c r="P220" s="71">
        <f t="shared" si="21"/>
        <v>59.36</v>
      </c>
    </row>
    <row r="221" spans="2:16">
      <c r="B221" s="108">
        <v>120</v>
      </c>
      <c r="C221" s="109" t="s">
        <v>57</v>
      </c>
      <c r="D221" s="70">
        <f t="shared" si="18"/>
        <v>662.98342541436466</v>
      </c>
      <c r="E221" s="110">
        <v>10.050000000000001</v>
      </c>
      <c r="F221" s="111">
        <v>1.7290000000000001E-3</v>
      </c>
      <c r="G221" s="107">
        <f t="shared" si="23"/>
        <v>10.051729</v>
      </c>
      <c r="H221" s="72">
        <v>30.51</v>
      </c>
      <c r="I221" s="74" t="s">
        <v>12</v>
      </c>
      <c r="J221" s="75">
        <f t="shared" si="22"/>
        <v>30510</v>
      </c>
      <c r="K221" s="72">
        <v>1.18</v>
      </c>
      <c r="L221" s="74" t="s">
        <v>12</v>
      </c>
      <c r="M221" s="75">
        <f t="shared" si="24"/>
        <v>1180</v>
      </c>
      <c r="N221" s="72">
        <v>66.27</v>
      </c>
      <c r="O221" s="74" t="s">
        <v>56</v>
      </c>
      <c r="P221" s="71">
        <f t="shared" si="21"/>
        <v>66.27</v>
      </c>
    </row>
    <row r="222" spans="2:16">
      <c r="B222" s="108">
        <v>130</v>
      </c>
      <c r="C222" s="109" t="s">
        <v>57</v>
      </c>
      <c r="D222" s="70">
        <f t="shared" si="18"/>
        <v>718.23204419889498</v>
      </c>
      <c r="E222" s="110">
        <v>9.8170000000000002</v>
      </c>
      <c r="F222" s="111">
        <v>1.6069999999999999E-3</v>
      </c>
      <c r="G222" s="107">
        <f t="shared" si="23"/>
        <v>9.8186070000000001</v>
      </c>
      <c r="H222" s="72">
        <v>34.24</v>
      </c>
      <c r="I222" s="74" t="s">
        <v>12</v>
      </c>
      <c r="J222" s="75">
        <f t="shared" si="22"/>
        <v>34240</v>
      </c>
      <c r="K222" s="72">
        <v>1.29</v>
      </c>
      <c r="L222" s="74" t="s">
        <v>12</v>
      </c>
      <c r="M222" s="75">
        <f t="shared" si="24"/>
        <v>1290</v>
      </c>
      <c r="N222" s="72">
        <v>73.209999999999994</v>
      </c>
      <c r="O222" s="74" t="s">
        <v>56</v>
      </c>
      <c r="P222" s="71">
        <f t="shared" si="21"/>
        <v>73.209999999999994</v>
      </c>
    </row>
    <row r="223" spans="2:16">
      <c r="B223" s="108">
        <v>140</v>
      </c>
      <c r="C223" s="109" t="s">
        <v>57</v>
      </c>
      <c r="D223" s="70">
        <f t="shared" si="18"/>
        <v>773.48066298342542</v>
      </c>
      <c r="E223" s="110">
        <v>9.6180000000000003</v>
      </c>
      <c r="F223" s="111">
        <v>1.5009999999999999E-3</v>
      </c>
      <c r="G223" s="107">
        <f t="shared" si="23"/>
        <v>9.6195009999999996</v>
      </c>
      <c r="H223" s="72">
        <v>38.049999999999997</v>
      </c>
      <c r="I223" s="74" t="s">
        <v>12</v>
      </c>
      <c r="J223" s="75">
        <f t="shared" si="22"/>
        <v>38050</v>
      </c>
      <c r="K223" s="72">
        <v>1.4</v>
      </c>
      <c r="L223" s="74" t="s">
        <v>12</v>
      </c>
      <c r="M223" s="75">
        <f t="shared" si="24"/>
        <v>1400</v>
      </c>
      <c r="N223" s="72">
        <v>80.16</v>
      </c>
      <c r="O223" s="74" t="s">
        <v>56</v>
      </c>
      <c r="P223" s="71">
        <f t="shared" si="21"/>
        <v>80.16</v>
      </c>
    </row>
    <row r="224" spans="2:16">
      <c r="B224" s="108">
        <v>150</v>
      </c>
      <c r="C224" s="109" t="s">
        <v>57</v>
      </c>
      <c r="D224" s="70">
        <f t="shared" si="18"/>
        <v>828.72928176795585</v>
      </c>
      <c r="E224" s="110">
        <v>9.4489999999999998</v>
      </c>
      <c r="F224" s="111">
        <v>1.4090000000000001E-3</v>
      </c>
      <c r="G224" s="107">
        <f t="shared" si="23"/>
        <v>9.4504090000000005</v>
      </c>
      <c r="H224" s="72">
        <v>41.93</v>
      </c>
      <c r="I224" s="74" t="s">
        <v>12</v>
      </c>
      <c r="J224" s="75">
        <f t="shared" si="22"/>
        <v>41930</v>
      </c>
      <c r="K224" s="72">
        <v>1.51</v>
      </c>
      <c r="L224" s="74" t="s">
        <v>12</v>
      </c>
      <c r="M224" s="75">
        <f t="shared" si="24"/>
        <v>1510</v>
      </c>
      <c r="N224" s="72">
        <v>87.09</v>
      </c>
      <c r="O224" s="74" t="s">
        <v>56</v>
      </c>
      <c r="P224" s="71">
        <f t="shared" si="21"/>
        <v>87.09</v>
      </c>
    </row>
    <row r="225" spans="1:16">
      <c r="B225" s="108">
        <v>160</v>
      </c>
      <c r="C225" s="109" t="s">
        <v>57</v>
      </c>
      <c r="D225" s="70">
        <f t="shared" si="18"/>
        <v>883.97790055248618</v>
      </c>
      <c r="E225" s="110">
        <v>9.3059999999999992</v>
      </c>
      <c r="F225" s="111">
        <v>1.328E-3</v>
      </c>
      <c r="G225" s="107">
        <f t="shared" si="23"/>
        <v>9.307328</v>
      </c>
      <c r="H225" s="72">
        <v>45.88</v>
      </c>
      <c r="I225" s="74" t="s">
        <v>12</v>
      </c>
      <c r="J225" s="75">
        <f t="shared" si="22"/>
        <v>45880</v>
      </c>
      <c r="K225" s="72">
        <v>1.61</v>
      </c>
      <c r="L225" s="74" t="s">
        <v>12</v>
      </c>
      <c r="M225" s="75">
        <f t="shared" si="24"/>
        <v>1610</v>
      </c>
      <c r="N225" s="72">
        <v>94.01</v>
      </c>
      <c r="O225" s="74" t="s">
        <v>56</v>
      </c>
      <c r="P225" s="71">
        <f t="shared" si="21"/>
        <v>94.01</v>
      </c>
    </row>
    <row r="226" spans="1:16">
      <c r="B226" s="108">
        <v>170</v>
      </c>
      <c r="C226" s="109" t="s">
        <v>57</v>
      </c>
      <c r="D226" s="70">
        <f t="shared" si="18"/>
        <v>939.22651933701661</v>
      </c>
      <c r="E226" s="110">
        <v>9.1829999999999998</v>
      </c>
      <c r="F226" s="111">
        <v>1.2570000000000001E-3</v>
      </c>
      <c r="G226" s="107">
        <f t="shared" si="23"/>
        <v>9.1842570000000006</v>
      </c>
      <c r="H226" s="72">
        <v>49.88</v>
      </c>
      <c r="I226" s="74" t="s">
        <v>12</v>
      </c>
      <c r="J226" s="75">
        <f t="shared" si="22"/>
        <v>49880</v>
      </c>
      <c r="K226" s="72">
        <v>1.7</v>
      </c>
      <c r="L226" s="74" t="s">
        <v>12</v>
      </c>
      <c r="M226" s="75">
        <f t="shared" si="24"/>
        <v>1700</v>
      </c>
      <c r="N226" s="72">
        <v>100.89</v>
      </c>
      <c r="O226" s="74" t="s">
        <v>56</v>
      </c>
      <c r="P226" s="71">
        <f t="shared" si="21"/>
        <v>100.89</v>
      </c>
    </row>
    <row r="227" spans="1:16">
      <c r="B227" s="108">
        <v>180</v>
      </c>
      <c r="C227" s="109" t="s">
        <v>57</v>
      </c>
      <c r="D227" s="70">
        <f t="shared" si="18"/>
        <v>994.47513812154693</v>
      </c>
      <c r="E227" s="110">
        <v>9.0779999999999994</v>
      </c>
      <c r="F227" s="111">
        <v>1.1919999999999999E-3</v>
      </c>
      <c r="G227" s="107">
        <f t="shared" si="23"/>
        <v>9.079191999999999</v>
      </c>
      <c r="H227" s="72">
        <v>53.93</v>
      </c>
      <c r="I227" s="74" t="s">
        <v>12</v>
      </c>
      <c r="J227" s="75">
        <f t="shared" si="22"/>
        <v>53930</v>
      </c>
      <c r="K227" s="72">
        <v>1.8</v>
      </c>
      <c r="L227" s="74" t="s">
        <v>12</v>
      </c>
      <c r="M227" s="75">
        <f t="shared" si="24"/>
        <v>1800</v>
      </c>
      <c r="N227" s="72">
        <v>107.73</v>
      </c>
      <c r="O227" s="74" t="s">
        <v>56</v>
      </c>
      <c r="P227" s="71">
        <f t="shared" si="21"/>
        <v>107.73</v>
      </c>
    </row>
    <row r="228" spans="1:16">
      <c r="A228" s="4">
        <v>228</v>
      </c>
      <c r="B228" s="108">
        <v>181</v>
      </c>
      <c r="C228" s="109" t="s">
        <v>57</v>
      </c>
      <c r="D228" s="70">
        <f t="shared" si="18"/>
        <v>1000</v>
      </c>
      <c r="E228" s="110">
        <v>9.0690000000000008</v>
      </c>
      <c r="F228" s="111">
        <v>1.186E-3</v>
      </c>
      <c r="G228" s="107">
        <f t="shared" si="23"/>
        <v>9.0701860000000014</v>
      </c>
      <c r="H228" s="72">
        <v>54.34</v>
      </c>
      <c r="I228" s="74" t="s">
        <v>12</v>
      </c>
      <c r="J228" s="75">
        <f t="shared" si="22"/>
        <v>54340</v>
      </c>
      <c r="K228" s="72">
        <v>1.8</v>
      </c>
      <c r="L228" s="74" t="s">
        <v>12</v>
      </c>
      <c r="M228" s="75">
        <f t="shared" si="24"/>
        <v>1800</v>
      </c>
      <c r="N228" s="72">
        <v>108.42</v>
      </c>
      <c r="O228" s="74" t="s">
        <v>56</v>
      </c>
      <c r="P228" s="71">
        <f t="shared" si="21"/>
        <v>108.42</v>
      </c>
    </row>
  </sheetData>
  <mergeCells count="1">
    <mergeCell ref="E18:G18"/>
  </mergeCells>
  <phoneticPr fontId="23"/>
  <pageMargins left="0.23622047244094491" right="0.23622047244094491" top="0.74803149606299213" bottom="0" header="0.31496062992125984" footer="0"/>
  <pageSetup paperSize="9" scale="70" fitToHeight="0" orientation="landscape" horizontalDpi="300" verticalDpi="300" r:id="rId1"/>
  <headerFooter>
    <oddHeader>&amp;L&amp;F &amp;A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0"/>
  <dimension ref="A1:Y228"/>
  <sheetViews>
    <sheetView zoomScale="70" zoomScaleNormal="70" workbookViewId="0">
      <selection activeCell="F3" sqref="F3"/>
    </sheetView>
  </sheetViews>
  <sheetFormatPr defaultRowHeight="12"/>
  <cols>
    <col min="1" max="1" width="4.375" style="1" customWidth="1"/>
    <col min="2" max="2" width="9.875" style="1" customWidth="1"/>
    <col min="3" max="3" width="8.625" style="1" customWidth="1"/>
    <col min="4" max="4" width="7.75" style="1" customWidth="1"/>
    <col min="5" max="6" width="8.875" style="1" bestFit="1" customWidth="1"/>
    <col min="7" max="7" width="8.875" style="1" customWidth="1"/>
    <col min="8" max="8" width="6.125" style="1" customWidth="1"/>
    <col min="9" max="9" width="5.375" style="1" customWidth="1"/>
    <col min="10" max="10" width="7.875" style="1" customWidth="1"/>
    <col min="11" max="11" width="9.875" style="1" customWidth="1"/>
    <col min="12" max="12" width="3.75" style="1" customWidth="1"/>
    <col min="13" max="13" width="7.5" style="1" customWidth="1"/>
    <col min="14" max="14" width="6.375" style="1" customWidth="1"/>
    <col min="15" max="15" width="3.875" style="1" customWidth="1"/>
    <col min="16" max="16" width="6.75" style="1" customWidth="1"/>
    <col min="17" max="17" width="3.125" style="1" customWidth="1"/>
    <col min="18" max="18" width="8" style="5" customWidth="1"/>
    <col min="19" max="19" width="9.625" style="55" customWidth="1"/>
    <col min="20" max="20" width="9" style="1"/>
    <col min="21" max="21" width="9.75" style="1" customWidth="1"/>
    <col min="22" max="22" width="8.875" style="1" bestFit="1" customWidth="1"/>
    <col min="23" max="23" width="7.25" style="1" customWidth="1"/>
    <col min="24" max="24" width="9.125" style="1" customWidth="1"/>
    <col min="25" max="25" width="5.625" style="1" customWidth="1"/>
    <col min="26" max="16384" width="9" style="1"/>
  </cols>
  <sheetData>
    <row r="1" spans="1:25">
      <c r="A1" s="1">
        <v>1</v>
      </c>
      <c r="B1" s="2">
        <v>2</v>
      </c>
      <c r="C1" s="3">
        <v>3</v>
      </c>
      <c r="D1" s="3">
        <v>4</v>
      </c>
      <c r="E1" s="3">
        <v>5</v>
      </c>
      <c r="F1" s="3">
        <v>6</v>
      </c>
      <c r="G1" s="3">
        <v>7</v>
      </c>
      <c r="H1" s="2">
        <v>8</v>
      </c>
      <c r="I1" s="2">
        <v>9</v>
      </c>
      <c r="J1" s="3">
        <v>10</v>
      </c>
      <c r="K1" s="4">
        <v>11</v>
      </c>
      <c r="L1" s="1">
        <v>12</v>
      </c>
      <c r="M1" s="4">
        <v>13</v>
      </c>
      <c r="N1" s="1">
        <v>14</v>
      </c>
      <c r="O1" s="1">
        <v>15</v>
      </c>
      <c r="P1" s="4">
        <v>16</v>
      </c>
      <c r="R1" s="46"/>
      <c r="S1" s="120"/>
      <c r="T1" s="25"/>
      <c r="U1" s="25"/>
      <c r="V1" s="25"/>
      <c r="W1" s="25"/>
      <c r="X1" s="25"/>
      <c r="Y1" s="25"/>
    </row>
    <row r="2" spans="1:25" ht="18.75">
      <c r="A2" s="1">
        <v>2</v>
      </c>
      <c r="B2" s="6" t="s">
        <v>91</v>
      </c>
      <c r="F2" s="7"/>
      <c r="G2" s="7"/>
      <c r="L2" s="5" t="s">
        <v>92</v>
      </c>
      <c r="M2" s="8"/>
      <c r="N2" s="9" t="s">
        <v>13</v>
      </c>
      <c r="R2" s="46"/>
      <c r="S2" s="127"/>
      <c r="T2" s="25"/>
      <c r="U2" s="46"/>
      <c r="V2" s="128"/>
      <c r="W2" s="25"/>
      <c r="X2" s="25"/>
      <c r="Y2" s="25"/>
    </row>
    <row r="3" spans="1:25">
      <c r="A3" s="4">
        <v>3</v>
      </c>
      <c r="B3" s="12" t="s">
        <v>14</v>
      </c>
      <c r="C3" s="13" t="s">
        <v>15</v>
      </c>
      <c r="E3" s="12" t="s">
        <v>108</v>
      </c>
      <c r="F3" s="184"/>
      <c r="G3" s="14" t="s">
        <v>16</v>
      </c>
      <c r="H3" s="14"/>
      <c r="I3" s="14"/>
      <c r="K3" s="15"/>
      <c r="L3" s="5" t="s">
        <v>93</v>
      </c>
      <c r="M3" s="16"/>
      <c r="N3" s="9" t="s">
        <v>94</v>
      </c>
      <c r="O3" s="9"/>
      <c r="R3" s="25"/>
      <c r="S3" s="25"/>
      <c r="T3" s="25"/>
      <c r="U3" s="46"/>
      <c r="V3" s="121"/>
      <c r="W3" s="122"/>
      <c r="X3" s="25"/>
      <c r="Y3" s="25"/>
    </row>
    <row r="4" spans="1:25">
      <c r="A4" s="4">
        <v>4</v>
      </c>
      <c r="B4" s="12" t="s">
        <v>95</v>
      </c>
      <c r="C4" s="20">
        <v>73</v>
      </c>
      <c r="D4" s="21"/>
      <c r="F4" s="14" t="s">
        <v>11</v>
      </c>
      <c r="G4" s="14" t="s">
        <v>11</v>
      </c>
      <c r="H4" s="14" t="s">
        <v>17</v>
      </c>
      <c r="I4" s="14" t="s">
        <v>1</v>
      </c>
      <c r="J4" s="9"/>
      <c r="K4" s="22" t="s">
        <v>18</v>
      </c>
      <c r="L4" s="9"/>
      <c r="M4" s="9"/>
      <c r="N4" s="9"/>
      <c r="O4" s="9"/>
      <c r="R4" s="46"/>
      <c r="S4" s="23"/>
      <c r="T4" s="25"/>
      <c r="U4" s="25"/>
      <c r="V4" s="129"/>
      <c r="W4" s="25"/>
      <c r="X4" s="25"/>
      <c r="Y4" s="25"/>
    </row>
    <row r="5" spans="1:25">
      <c r="A5" s="1">
        <v>5</v>
      </c>
      <c r="B5" s="12" t="s">
        <v>19</v>
      </c>
      <c r="C5" s="20">
        <v>181</v>
      </c>
      <c r="D5" s="21" t="s">
        <v>20</v>
      </c>
      <c r="F5" s="14" t="s">
        <v>0</v>
      </c>
      <c r="G5" s="14" t="s">
        <v>21</v>
      </c>
      <c r="H5" s="14" t="s">
        <v>22</v>
      </c>
      <c r="I5" s="14" t="s">
        <v>22</v>
      </c>
      <c r="J5" s="24" t="s">
        <v>23</v>
      </c>
      <c r="K5" s="5" t="s">
        <v>58</v>
      </c>
      <c r="L5" s="14"/>
      <c r="M5" s="14"/>
      <c r="N5" s="9"/>
      <c r="O5" s="15" t="s">
        <v>106</v>
      </c>
      <c r="P5" s="1" t="str">
        <f ca="1">RIGHT(CELL("filename",A1),LEN(CELL("filename",A1))-FIND("]",CELL("filename",A1)))</f>
        <v>srim181Ta_Au</v>
      </c>
      <c r="R5" s="46"/>
      <c r="S5" s="23"/>
      <c r="T5" s="123"/>
      <c r="U5" s="120"/>
      <c r="V5" s="98"/>
      <c r="W5" s="25"/>
      <c r="X5" s="25"/>
      <c r="Y5" s="25"/>
    </row>
    <row r="6" spans="1:25">
      <c r="A6" s="4">
        <v>6</v>
      </c>
      <c r="B6" s="12" t="s">
        <v>59</v>
      </c>
      <c r="C6" s="26" t="s">
        <v>82</v>
      </c>
      <c r="D6" s="21" t="s">
        <v>25</v>
      </c>
      <c r="F6" s="27" t="s">
        <v>81</v>
      </c>
      <c r="G6" s="28">
        <v>79</v>
      </c>
      <c r="H6" s="28">
        <v>100</v>
      </c>
      <c r="I6" s="29">
        <v>100</v>
      </c>
      <c r="J6" s="4">
        <v>1</v>
      </c>
      <c r="K6" s="30">
        <v>193.1</v>
      </c>
      <c r="L6" s="22" t="s">
        <v>96</v>
      </c>
      <c r="M6" s="9"/>
      <c r="N6" s="9"/>
      <c r="O6" s="15" t="s">
        <v>105</v>
      </c>
      <c r="P6" s="130" t="s">
        <v>107</v>
      </c>
      <c r="R6" s="46"/>
      <c r="S6" s="23"/>
      <c r="T6" s="58"/>
      <c r="U6" s="120"/>
      <c r="V6" s="98"/>
      <c r="W6" s="25"/>
      <c r="X6" s="25"/>
      <c r="Y6" s="25"/>
    </row>
    <row r="7" spans="1:25">
      <c r="A7" s="1">
        <v>7</v>
      </c>
      <c r="B7" s="31"/>
      <c r="C7" s="26" t="s">
        <v>83</v>
      </c>
      <c r="F7" s="32"/>
      <c r="G7" s="33"/>
      <c r="H7" s="33"/>
      <c r="I7" s="34"/>
      <c r="J7" s="4">
        <v>2</v>
      </c>
      <c r="K7" s="35">
        <v>1931</v>
      </c>
      <c r="L7" s="22" t="s">
        <v>97</v>
      </c>
      <c r="M7" s="9"/>
      <c r="N7" s="9"/>
      <c r="O7" s="9"/>
      <c r="R7" s="46"/>
      <c r="S7" s="23"/>
      <c r="T7" s="25"/>
      <c r="U7" s="120"/>
      <c r="V7" s="98"/>
      <c r="W7" s="25"/>
      <c r="X7" s="36"/>
      <c r="Y7" s="25"/>
    </row>
    <row r="8" spans="1:25">
      <c r="A8" s="1">
        <v>8</v>
      </c>
      <c r="B8" s="12" t="s">
        <v>98</v>
      </c>
      <c r="C8" s="37">
        <v>19.311</v>
      </c>
      <c r="D8" s="38" t="s">
        <v>9</v>
      </c>
      <c r="F8" s="32"/>
      <c r="G8" s="33"/>
      <c r="H8" s="33"/>
      <c r="I8" s="34"/>
      <c r="J8" s="4">
        <v>3</v>
      </c>
      <c r="K8" s="35">
        <v>1931</v>
      </c>
      <c r="L8" s="22" t="s">
        <v>27</v>
      </c>
      <c r="M8" s="9"/>
      <c r="N8" s="9"/>
      <c r="O8" s="9"/>
      <c r="R8" s="46"/>
      <c r="S8" s="23"/>
      <c r="T8" s="25"/>
      <c r="U8" s="120"/>
      <c r="V8" s="99"/>
      <c r="W8" s="25"/>
      <c r="X8" s="40"/>
      <c r="Y8" s="124"/>
    </row>
    <row r="9" spans="1:25">
      <c r="A9" s="1">
        <v>9</v>
      </c>
      <c r="B9" s="31"/>
      <c r="C9" s="37">
        <v>5.904E+22</v>
      </c>
      <c r="D9" s="21" t="s">
        <v>10</v>
      </c>
      <c r="F9" s="32"/>
      <c r="G9" s="33"/>
      <c r="H9" s="33"/>
      <c r="I9" s="34"/>
      <c r="J9" s="4">
        <v>4</v>
      </c>
      <c r="K9" s="35">
        <v>1</v>
      </c>
      <c r="L9" s="22" t="s">
        <v>62</v>
      </c>
      <c r="M9" s="9"/>
      <c r="N9" s="9"/>
      <c r="O9" s="9"/>
      <c r="R9" s="46"/>
      <c r="S9" s="41"/>
      <c r="T9" s="125"/>
      <c r="U9" s="120"/>
      <c r="V9" s="99"/>
      <c r="W9" s="25"/>
      <c r="X9" s="40"/>
      <c r="Y9" s="124"/>
    </row>
    <row r="10" spans="1:25">
      <c r="A10" s="1">
        <v>10</v>
      </c>
      <c r="B10" s="12" t="s">
        <v>99</v>
      </c>
      <c r="C10" s="42">
        <v>0</v>
      </c>
      <c r="D10" s="21"/>
      <c r="F10" s="32"/>
      <c r="G10" s="33"/>
      <c r="H10" s="33"/>
      <c r="I10" s="34"/>
      <c r="J10" s="4">
        <v>5</v>
      </c>
      <c r="K10" s="35">
        <v>1</v>
      </c>
      <c r="L10" s="22" t="s">
        <v>100</v>
      </c>
      <c r="M10" s="9"/>
      <c r="N10" s="9"/>
      <c r="O10" s="9"/>
      <c r="R10" s="46"/>
      <c r="S10" s="41"/>
      <c r="T10" s="58"/>
      <c r="U10" s="120"/>
      <c r="V10" s="99"/>
      <c r="W10" s="25"/>
      <c r="X10" s="40"/>
      <c r="Y10" s="124"/>
    </row>
    <row r="11" spans="1:25">
      <c r="A11" s="1">
        <v>11</v>
      </c>
      <c r="C11" s="43" t="s">
        <v>63</v>
      </c>
      <c r="D11" s="7" t="s">
        <v>32</v>
      </c>
      <c r="F11" s="32"/>
      <c r="G11" s="33"/>
      <c r="H11" s="33"/>
      <c r="I11" s="34"/>
      <c r="J11" s="4">
        <v>6</v>
      </c>
      <c r="K11" s="35">
        <v>1000</v>
      </c>
      <c r="L11" s="22" t="s">
        <v>64</v>
      </c>
      <c r="M11" s="9"/>
      <c r="N11" s="9"/>
      <c r="O11" s="9"/>
      <c r="R11" s="46"/>
      <c r="S11" s="47"/>
      <c r="T11" s="25"/>
      <c r="U11" s="25"/>
      <c r="V11" s="36"/>
      <c r="W11" s="36"/>
      <c r="X11" s="36"/>
      <c r="Y11" s="25"/>
    </row>
    <row r="12" spans="1:25">
      <c r="A12" s="1">
        <v>12</v>
      </c>
      <c r="B12" s="5" t="s">
        <v>65</v>
      </c>
      <c r="C12" s="44">
        <v>20</v>
      </c>
      <c r="D12" s="45">
        <f>$C$5/100</f>
        <v>1.81</v>
      </c>
      <c r="E12" s="21" t="s">
        <v>89</v>
      </c>
      <c r="F12" s="32"/>
      <c r="G12" s="33"/>
      <c r="H12" s="33"/>
      <c r="I12" s="34"/>
      <c r="J12" s="4">
        <v>7</v>
      </c>
      <c r="K12" s="35">
        <v>327.07</v>
      </c>
      <c r="L12" s="22" t="s">
        <v>35</v>
      </c>
      <c r="M12" s="9"/>
      <c r="R12" s="46"/>
      <c r="S12" s="47"/>
      <c r="T12" s="25"/>
      <c r="U12" s="25"/>
      <c r="V12" s="93"/>
      <c r="W12" s="93"/>
      <c r="X12" s="93"/>
      <c r="Y12" s="25"/>
    </row>
    <row r="13" spans="1:25">
      <c r="A13" s="1">
        <v>13</v>
      </c>
      <c r="B13" s="5" t="s">
        <v>36</v>
      </c>
      <c r="C13" s="48">
        <v>228</v>
      </c>
      <c r="D13" s="45">
        <f>$C$5*1000000</f>
        <v>181000000</v>
      </c>
      <c r="E13" s="21" t="s">
        <v>67</v>
      </c>
      <c r="F13" s="49"/>
      <c r="G13" s="50"/>
      <c r="H13" s="50"/>
      <c r="I13" s="51"/>
      <c r="J13" s="4">
        <v>8</v>
      </c>
      <c r="K13" s="52">
        <v>8.3838999999999997E-2</v>
      </c>
      <c r="L13" s="22" t="s">
        <v>37</v>
      </c>
      <c r="R13" s="46"/>
      <c r="S13" s="47"/>
      <c r="T13" s="25"/>
      <c r="U13" s="46"/>
      <c r="V13" s="93"/>
      <c r="W13" s="93"/>
      <c r="X13" s="39"/>
      <c r="Y13" s="25"/>
    </row>
    <row r="14" spans="1:25" ht="13.5">
      <c r="A14" s="1">
        <v>14</v>
      </c>
      <c r="B14" s="5" t="s">
        <v>161</v>
      </c>
      <c r="C14" s="81"/>
      <c r="D14" s="21" t="s">
        <v>162</v>
      </c>
      <c r="E14" s="25"/>
      <c r="F14" s="25"/>
      <c r="G14" s="25"/>
      <c r="H14" s="85">
        <f>SUM(H6:H13)</f>
        <v>100</v>
      </c>
      <c r="I14" s="85">
        <f>SUM(I6:I13)</f>
        <v>100</v>
      </c>
      <c r="J14" s="4">
        <v>0</v>
      </c>
      <c r="K14" s="53" t="s">
        <v>38</v>
      </c>
      <c r="L14" s="54"/>
      <c r="N14" s="43"/>
      <c r="O14" s="43"/>
      <c r="P14" s="43"/>
      <c r="R14" s="46"/>
      <c r="S14" s="47"/>
      <c r="T14" s="25"/>
      <c r="U14" s="46"/>
      <c r="V14" s="96"/>
      <c r="W14" s="96"/>
      <c r="X14" s="126"/>
      <c r="Y14" s="25"/>
    </row>
    <row r="15" spans="1:25" ht="13.5">
      <c r="A15" s="1">
        <v>15</v>
      </c>
      <c r="B15" s="5" t="s">
        <v>164</v>
      </c>
      <c r="C15" s="82"/>
      <c r="D15" s="80" t="s">
        <v>165</v>
      </c>
      <c r="E15" s="100"/>
      <c r="F15" s="100"/>
      <c r="G15" s="100"/>
      <c r="H15" s="58"/>
      <c r="I15" s="58"/>
      <c r="J15" s="101"/>
      <c r="K15" s="59"/>
      <c r="L15" s="60"/>
      <c r="M15" s="101"/>
      <c r="N15" s="21"/>
      <c r="O15" s="21"/>
      <c r="P15" s="101"/>
      <c r="R15" s="46"/>
      <c r="S15" s="47"/>
      <c r="T15" s="25"/>
      <c r="U15" s="25"/>
      <c r="V15" s="97"/>
      <c r="W15" s="97"/>
      <c r="X15" s="40"/>
      <c r="Y15" s="25"/>
    </row>
    <row r="16" spans="1:25">
      <c r="A16" s="1">
        <v>16</v>
      </c>
      <c r="B16" s="21"/>
      <c r="C16" s="56"/>
      <c r="D16" s="57"/>
      <c r="F16" s="61" t="s">
        <v>39</v>
      </c>
      <c r="G16" s="100"/>
      <c r="H16" s="62"/>
      <c r="I16" s="58"/>
      <c r="J16" s="102"/>
      <c r="K16" s="59"/>
      <c r="L16" s="60"/>
      <c r="M16" s="21"/>
      <c r="N16" s="21"/>
      <c r="O16" s="21"/>
      <c r="P16" s="21"/>
      <c r="R16" s="46"/>
      <c r="S16" s="47"/>
      <c r="T16" s="25"/>
      <c r="U16" s="25"/>
      <c r="V16" s="97"/>
      <c r="W16" s="97"/>
      <c r="X16" s="40"/>
      <c r="Y16" s="25"/>
    </row>
    <row r="17" spans="1:16">
      <c r="A17" s="1">
        <v>17</v>
      </c>
      <c r="B17" s="63" t="s">
        <v>40</v>
      </c>
      <c r="C17" s="11"/>
      <c r="D17" s="10"/>
      <c r="E17" s="63" t="s">
        <v>41</v>
      </c>
      <c r="F17" s="64" t="s">
        <v>42</v>
      </c>
      <c r="G17" s="65" t="s">
        <v>43</v>
      </c>
      <c r="H17" s="63" t="s">
        <v>44</v>
      </c>
      <c r="I17" s="11"/>
      <c r="J17" s="10"/>
      <c r="K17" s="63" t="s">
        <v>45</v>
      </c>
      <c r="L17" s="66"/>
      <c r="M17" s="67"/>
      <c r="N17" s="63" t="s">
        <v>46</v>
      </c>
      <c r="O17" s="11"/>
      <c r="P17" s="10"/>
    </row>
    <row r="18" spans="1:16">
      <c r="A18" s="1">
        <v>18</v>
      </c>
      <c r="B18" s="68" t="s">
        <v>47</v>
      </c>
      <c r="C18" s="25"/>
      <c r="D18" s="119" t="s">
        <v>48</v>
      </c>
      <c r="E18" s="181" t="s">
        <v>49</v>
      </c>
      <c r="F18" s="182"/>
      <c r="G18" s="183"/>
      <c r="H18" s="68" t="s">
        <v>50</v>
      </c>
      <c r="I18" s="25"/>
      <c r="J18" s="119" t="s">
        <v>51</v>
      </c>
      <c r="K18" s="68" t="s">
        <v>52</v>
      </c>
      <c r="L18" s="69"/>
      <c r="M18" s="119" t="s">
        <v>51</v>
      </c>
      <c r="N18" s="68" t="s">
        <v>52</v>
      </c>
      <c r="O18" s="25"/>
      <c r="P18" s="119" t="s">
        <v>51</v>
      </c>
    </row>
    <row r="19" spans="1:16">
      <c r="A19" s="1">
        <v>19</v>
      </c>
      <c r="B19" s="17"/>
      <c r="C19" s="18"/>
      <c r="D19" s="19"/>
      <c r="E19" s="17"/>
      <c r="F19" s="18"/>
      <c r="G19" s="19"/>
      <c r="H19" s="17"/>
      <c r="I19" s="18"/>
      <c r="J19" s="19"/>
      <c r="K19" s="17"/>
      <c r="L19" s="18"/>
      <c r="M19" s="19"/>
      <c r="N19" s="17"/>
      <c r="O19" s="18"/>
      <c r="P19" s="19"/>
    </row>
    <row r="20" spans="1:16">
      <c r="A20" s="4">
        <v>20</v>
      </c>
      <c r="B20" s="103">
        <v>2</v>
      </c>
      <c r="C20" s="104" t="s">
        <v>53</v>
      </c>
      <c r="D20" s="117">
        <f>B20/1000/$C$5</f>
        <v>1.1049723756906078E-5</v>
      </c>
      <c r="E20" s="105">
        <v>2.579E-2</v>
      </c>
      <c r="F20" s="106">
        <v>0.76719999999999999</v>
      </c>
      <c r="G20" s="107">
        <f>E20+F20</f>
        <v>0.79298999999999997</v>
      </c>
      <c r="H20" s="103">
        <v>13</v>
      </c>
      <c r="I20" s="104" t="s">
        <v>54</v>
      </c>
      <c r="J20" s="76">
        <f>H20/1000/10</f>
        <v>1.2999999999999999E-3</v>
      </c>
      <c r="K20" s="103">
        <v>11</v>
      </c>
      <c r="L20" s="104" t="s">
        <v>54</v>
      </c>
      <c r="M20" s="76">
        <f t="shared" ref="M20:M83" si="0">K20/1000/10</f>
        <v>1.0999999999999998E-3</v>
      </c>
      <c r="N20" s="103">
        <v>8</v>
      </c>
      <c r="O20" s="104" t="s">
        <v>54</v>
      </c>
      <c r="P20" s="76">
        <f t="shared" ref="P20:P83" si="1">N20/1000/10</f>
        <v>8.0000000000000004E-4</v>
      </c>
    </row>
    <row r="21" spans="1:16">
      <c r="B21" s="108">
        <v>2.25</v>
      </c>
      <c r="C21" s="109" t="s">
        <v>53</v>
      </c>
      <c r="D21" s="95">
        <f t="shared" ref="D21:D84" si="2">B21/1000/$C$5</f>
        <v>1.2430939226519336E-5</v>
      </c>
      <c r="E21" s="110">
        <v>2.7349999999999999E-2</v>
      </c>
      <c r="F21" s="111">
        <v>0.8165</v>
      </c>
      <c r="G21" s="107">
        <f t="shared" ref="G21:G84" si="3">E21+F21</f>
        <v>0.84384999999999999</v>
      </c>
      <c r="H21" s="108">
        <v>14</v>
      </c>
      <c r="I21" s="109" t="s">
        <v>54</v>
      </c>
      <c r="J21" s="70">
        <f t="shared" ref="J21:J84" si="4">H21/1000/10</f>
        <v>1.4E-3</v>
      </c>
      <c r="K21" s="108">
        <v>11</v>
      </c>
      <c r="L21" s="109" t="s">
        <v>54</v>
      </c>
      <c r="M21" s="70">
        <f t="shared" si="0"/>
        <v>1.0999999999999998E-3</v>
      </c>
      <c r="N21" s="108">
        <v>8</v>
      </c>
      <c r="O21" s="109" t="s">
        <v>54</v>
      </c>
      <c r="P21" s="70">
        <f t="shared" si="1"/>
        <v>8.0000000000000004E-4</v>
      </c>
    </row>
    <row r="22" spans="1:16">
      <c r="B22" s="108">
        <v>2.5</v>
      </c>
      <c r="C22" s="109" t="s">
        <v>53</v>
      </c>
      <c r="D22" s="95">
        <f t="shared" si="2"/>
        <v>1.3812154696132597E-5</v>
      </c>
      <c r="E22" s="110">
        <v>2.8830000000000001E-2</v>
      </c>
      <c r="F22" s="111">
        <v>0.8629</v>
      </c>
      <c r="G22" s="107">
        <f t="shared" si="3"/>
        <v>0.89173000000000002</v>
      </c>
      <c r="H22" s="108">
        <v>15</v>
      </c>
      <c r="I22" s="109" t="s">
        <v>54</v>
      </c>
      <c r="J22" s="70">
        <f t="shared" si="4"/>
        <v>1.5E-3</v>
      </c>
      <c r="K22" s="108">
        <v>12</v>
      </c>
      <c r="L22" s="109" t="s">
        <v>54</v>
      </c>
      <c r="M22" s="70">
        <f t="shared" si="0"/>
        <v>1.2000000000000001E-3</v>
      </c>
      <c r="N22" s="108">
        <v>9</v>
      </c>
      <c r="O22" s="109" t="s">
        <v>54</v>
      </c>
      <c r="P22" s="70">
        <f t="shared" si="1"/>
        <v>8.9999999999999998E-4</v>
      </c>
    </row>
    <row r="23" spans="1:16">
      <c r="B23" s="108">
        <v>2.75</v>
      </c>
      <c r="C23" s="109" t="s">
        <v>53</v>
      </c>
      <c r="D23" s="95">
        <f t="shared" si="2"/>
        <v>1.5193370165745856E-5</v>
      </c>
      <c r="E23" s="110">
        <v>3.024E-2</v>
      </c>
      <c r="F23" s="111">
        <v>0.90659999999999996</v>
      </c>
      <c r="G23" s="107">
        <f t="shared" si="3"/>
        <v>0.93684000000000001</v>
      </c>
      <c r="H23" s="108">
        <v>15</v>
      </c>
      <c r="I23" s="109" t="s">
        <v>54</v>
      </c>
      <c r="J23" s="70">
        <f t="shared" si="4"/>
        <v>1.5E-3</v>
      </c>
      <c r="K23" s="108">
        <v>12</v>
      </c>
      <c r="L23" s="109" t="s">
        <v>54</v>
      </c>
      <c r="M23" s="70">
        <f t="shared" si="0"/>
        <v>1.2000000000000001E-3</v>
      </c>
      <c r="N23" s="108">
        <v>9</v>
      </c>
      <c r="O23" s="109" t="s">
        <v>54</v>
      </c>
      <c r="P23" s="70">
        <f t="shared" si="1"/>
        <v>8.9999999999999998E-4</v>
      </c>
    </row>
    <row r="24" spans="1:16">
      <c r="B24" s="108">
        <v>3</v>
      </c>
      <c r="C24" s="109" t="s">
        <v>53</v>
      </c>
      <c r="D24" s="95">
        <f t="shared" si="2"/>
        <v>1.6574585635359117E-5</v>
      </c>
      <c r="E24" s="110">
        <v>3.1579999999999997E-2</v>
      </c>
      <c r="F24" s="111">
        <v>0.94799999999999995</v>
      </c>
      <c r="G24" s="107">
        <f t="shared" si="3"/>
        <v>0.9795799999999999</v>
      </c>
      <c r="H24" s="108">
        <v>16</v>
      </c>
      <c r="I24" s="109" t="s">
        <v>54</v>
      </c>
      <c r="J24" s="70">
        <f t="shared" si="4"/>
        <v>1.6000000000000001E-3</v>
      </c>
      <c r="K24" s="108">
        <v>13</v>
      </c>
      <c r="L24" s="109" t="s">
        <v>54</v>
      </c>
      <c r="M24" s="70">
        <f t="shared" si="0"/>
        <v>1.2999999999999999E-3</v>
      </c>
      <c r="N24" s="108">
        <v>9</v>
      </c>
      <c r="O24" s="109" t="s">
        <v>54</v>
      </c>
      <c r="P24" s="70">
        <f t="shared" si="1"/>
        <v>8.9999999999999998E-4</v>
      </c>
    </row>
    <row r="25" spans="1:16">
      <c r="B25" s="108">
        <v>3.25</v>
      </c>
      <c r="C25" s="109" t="s">
        <v>53</v>
      </c>
      <c r="D25" s="95">
        <f t="shared" si="2"/>
        <v>1.7955801104972374E-5</v>
      </c>
      <c r="E25" s="110">
        <v>3.2870000000000003E-2</v>
      </c>
      <c r="F25" s="111">
        <v>0.98750000000000004</v>
      </c>
      <c r="G25" s="107">
        <f t="shared" si="3"/>
        <v>1.02037</v>
      </c>
      <c r="H25" s="108">
        <v>17</v>
      </c>
      <c r="I25" s="109" t="s">
        <v>54</v>
      </c>
      <c r="J25" s="70">
        <f t="shared" si="4"/>
        <v>1.7000000000000001E-3</v>
      </c>
      <c r="K25" s="108">
        <v>13</v>
      </c>
      <c r="L25" s="109" t="s">
        <v>54</v>
      </c>
      <c r="M25" s="70">
        <f t="shared" si="0"/>
        <v>1.2999999999999999E-3</v>
      </c>
      <c r="N25" s="108">
        <v>10</v>
      </c>
      <c r="O25" s="109" t="s">
        <v>54</v>
      </c>
      <c r="P25" s="70">
        <f t="shared" si="1"/>
        <v>1E-3</v>
      </c>
    </row>
    <row r="26" spans="1:16">
      <c r="B26" s="108">
        <v>3.5</v>
      </c>
      <c r="C26" s="109" t="s">
        <v>53</v>
      </c>
      <c r="D26" s="95">
        <f t="shared" si="2"/>
        <v>1.9337016574585635E-5</v>
      </c>
      <c r="E26" s="110">
        <v>3.4110000000000001E-2</v>
      </c>
      <c r="F26" s="111">
        <v>1.0249999999999999</v>
      </c>
      <c r="G26" s="107">
        <f t="shared" si="3"/>
        <v>1.05911</v>
      </c>
      <c r="H26" s="108">
        <v>17</v>
      </c>
      <c r="I26" s="109" t="s">
        <v>54</v>
      </c>
      <c r="J26" s="70">
        <f t="shared" si="4"/>
        <v>1.7000000000000001E-3</v>
      </c>
      <c r="K26" s="108">
        <v>14</v>
      </c>
      <c r="L26" s="109" t="s">
        <v>54</v>
      </c>
      <c r="M26" s="70">
        <f t="shared" si="0"/>
        <v>1.4E-3</v>
      </c>
      <c r="N26" s="108">
        <v>10</v>
      </c>
      <c r="O26" s="109" t="s">
        <v>54</v>
      </c>
      <c r="P26" s="70">
        <f t="shared" si="1"/>
        <v>1E-3</v>
      </c>
    </row>
    <row r="27" spans="1:16">
      <c r="B27" s="108">
        <v>3.75</v>
      </c>
      <c r="C27" s="109" t="s">
        <v>53</v>
      </c>
      <c r="D27" s="95">
        <f t="shared" si="2"/>
        <v>2.0718232044198896E-5</v>
      </c>
      <c r="E27" s="110">
        <v>3.5310000000000001E-2</v>
      </c>
      <c r="F27" s="111">
        <v>1.0609999999999999</v>
      </c>
      <c r="G27" s="107">
        <f t="shared" si="3"/>
        <v>1.0963099999999999</v>
      </c>
      <c r="H27" s="108">
        <v>18</v>
      </c>
      <c r="I27" s="109" t="s">
        <v>54</v>
      </c>
      <c r="J27" s="70">
        <f t="shared" si="4"/>
        <v>1.8E-3</v>
      </c>
      <c r="K27" s="108">
        <v>14</v>
      </c>
      <c r="L27" s="109" t="s">
        <v>54</v>
      </c>
      <c r="M27" s="70">
        <f t="shared" si="0"/>
        <v>1.4E-3</v>
      </c>
      <c r="N27" s="108">
        <v>10</v>
      </c>
      <c r="O27" s="109" t="s">
        <v>54</v>
      </c>
      <c r="P27" s="70">
        <f t="shared" si="1"/>
        <v>1E-3</v>
      </c>
    </row>
    <row r="28" spans="1:16">
      <c r="B28" s="108">
        <v>4</v>
      </c>
      <c r="C28" s="109" t="s">
        <v>53</v>
      </c>
      <c r="D28" s="95">
        <f t="shared" si="2"/>
        <v>2.2099447513812157E-5</v>
      </c>
      <c r="E28" s="110">
        <v>3.6470000000000002E-2</v>
      </c>
      <c r="F28" s="111">
        <v>1.0960000000000001</v>
      </c>
      <c r="G28" s="107">
        <f t="shared" si="3"/>
        <v>1.1324700000000001</v>
      </c>
      <c r="H28" s="108">
        <v>18</v>
      </c>
      <c r="I28" s="109" t="s">
        <v>54</v>
      </c>
      <c r="J28" s="70">
        <f t="shared" si="4"/>
        <v>1.8E-3</v>
      </c>
      <c r="K28" s="108">
        <v>14</v>
      </c>
      <c r="L28" s="109" t="s">
        <v>54</v>
      </c>
      <c r="M28" s="70">
        <f t="shared" si="0"/>
        <v>1.4E-3</v>
      </c>
      <c r="N28" s="108">
        <v>11</v>
      </c>
      <c r="O28" s="109" t="s">
        <v>54</v>
      </c>
      <c r="P28" s="70">
        <f t="shared" si="1"/>
        <v>1.0999999999999998E-3</v>
      </c>
    </row>
    <row r="29" spans="1:16">
      <c r="B29" s="108">
        <v>4.5</v>
      </c>
      <c r="C29" s="109" t="s">
        <v>53</v>
      </c>
      <c r="D29" s="95">
        <f t="shared" si="2"/>
        <v>2.4861878453038672E-5</v>
      </c>
      <c r="E29" s="110">
        <v>3.8679999999999999E-2</v>
      </c>
      <c r="F29" s="111">
        <v>1.161</v>
      </c>
      <c r="G29" s="107">
        <f t="shared" si="3"/>
        <v>1.1996800000000001</v>
      </c>
      <c r="H29" s="108">
        <v>19</v>
      </c>
      <c r="I29" s="109" t="s">
        <v>54</v>
      </c>
      <c r="J29" s="70">
        <f t="shared" si="4"/>
        <v>1.9E-3</v>
      </c>
      <c r="K29" s="108">
        <v>15</v>
      </c>
      <c r="L29" s="109" t="s">
        <v>54</v>
      </c>
      <c r="M29" s="70">
        <f t="shared" si="0"/>
        <v>1.5E-3</v>
      </c>
      <c r="N29" s="108">
        <v>11</v>
      </c>
      <c r="O29" s="109" t="s">
        <v>54</v>
      </c>
      <c r="P29" s="70">
        <f t="shared" si="1"/>
        <v>1.0999999999999998E-3</v>
      </c>
    </row>
    <row r="30" spans="1:16">
      <c r="B30" s="108">
        <v>5</v>
      </c>
      <c r="C30" s="109" t="s">
        <v>53</v>
      </c>
      <c r="D30" s="95">
        <f t="shared" si="2"/>
        <v>2.7624309392265193E-5</v>
      </c>
      <c r="E30" s="110">
        <v>4.0770000000000001E-2</v>
      </c>
      <c r="F30" s="111">
        <v>1.222</v>
      </c>
      <c r="G30" s="107">
        <f t="shared" si="3"/>
        <v>1.2627699999999999</v>
      </c>
      <c r="H30" s="108">
        <v>20</v>
      </c>
      <c r="I30" s="109" t="s">
        <v>54</v>
      </c>
      <c r="J30" s="70">
        <f t="shared" si="4"/>
        <v>2E-3</v>
      </c>
      <c r="K30" s="108">
        <v>16</v>
      </c>
      <c r="L30" s="109" t="s">
        <v>54</v>
      </c>
      <c r="M30" s="70">
        <f t="shared" si="0"/>
        <v>1.6000000000000001E-3</v>
      </c>
      <c r="N30" s="108">
        <v>12</v>
      </c>
      <c r="O30" s="109" t="s">
        <v>54</v>
      </c>
      <c r="P30" s="70">
        <f t="shared" si="1"/>
        <v>1.2000000000000001E-3</v>
      </c>
    </row>
    <row r="31" spans="1:16">
      <c r="B31" s="108">
        <v>5.5</v>
      </c>
      <c r="C31" s="109" t="s">
        <v>53</v>
      </c>
      <c r="D31" s="95">
        <f t="shared" si="2"/>
        <v>3.0386740331491712E-5</v>
      </c>
      <c r="E31" s="110">
        <v>4.2759999999999999E-2</v>
      </c>
      <c r="F31" s="111">
        <v>1.2789999999999999</v>
      </c>
      <c r="G31" s="107">
        <f t="shared" si="3"/>
        <v>1.3217599999999998</v>
      </c>
      <c r="H31" s="108">
        <v>21</v>
      </c>
      <c r="I31" s="109" t="s">
        <v>54</v>
      </c>
      <c r="J31" s="70">
        <f t="shared" si="4"/>
        <v>2.1000000000000003E-3</v>
      </c>
      <c r="K31" s="108">
        <v>17</v>
      </c>
      <c r="L31" s="109" t="s">
        <v>54</v>
      </c>
      <c r="M31" s="70">
        <f t="shared" si="0"/>
        <v>1.7000000000000001E-3</v>
      </c>
      <c r="N31" s="108">
        <v>12</v>
      </c>
      <c r="O31" s="109" t="s">
        <v>54</v>
      </c>
      <c r="P31" s="70">
        <f t="shared" si="1"/>
        <v>1.2000000000000001E-3</v>
      </c>
    </row>
    <row r="32" spans="1:16">
      <c r="B32" s="108">
        <v>6</v>
      </c>
      <c r="C32" s="109" t="s">
        <v>53</v>
      </c>
      <c r="D32" s="95">
        <f t="shared" si="2"/>
        <v>3.3149171270718233E-5</v>
      </c>
      <c r="E32" s="110">
        <v>4.4659999999999998E-2</v>
      </c>
      <c r="F32" s="111">
        <v>1.333</v>
      </c>
      <c r="G32" s="107">
        <f t="shared" si="3"/>
        <v>1.3776599999999999</v>
      </c>
      <c r="H32" s="108">
        <v>22</v>
      </c>
      <c r="I32" s="109" t="s">
        <v>54</v>
      </c>
      <c r="J32" s="70">
        <f t="shared" si="4"/>
        <v>2.1999999999999997E-3</v>
      </c>
      <c r="K32" s="108">
        <v>17</v>
      </c>
      <c r="L32" s="109" t="s">
        <v>54</v>
      </c>
      <c r="M32" s="70">
        <f t="shared" si="0"/>
        <v>1.7000000000000001E-3</v>
      </c>
      <c r="N32" s="108">
        <v>12</v>
      </c>
      <c r="O32" s="109" t="s">
        <v>54</v>
      </c>
      <c r="P32" s="70">
        <f t="shared" si="1"/>
        <v>1.2000000000000001E-3</v>
      </c>
    </row>
    <row r="33" spans="2:16">
      <c r="B33" s="108">
        <v>6.5</v>
      </c>
      <c r="C33" s="109" t="s">
        <v>53</v>
      </c>
      <c r="D33" s="95">
        <f t="shared" si="2"/>
        <v>3.5911602209944748E-5</v>
      </c>
      <c r="E33" s="110">
        <v>4.6489999999999997E-2</v>
      </c>
      <c r="F33" s="111">
        <v>1.3839999999999999</v>
      </c>
      <c r="G33" s="107">
        <f t="shared" si="3"/>
        <v>1.4304899999999998</v>
      </c>
      <c r="H33" s="108">
        <v>23</v>
      </c>
      <c r="I33" s="109" t="s">
        <v>54</v>
      </c>
      <c r="J33" s="70">
        <f t="shared" si="4"/>
        <v>2.3E-3</v>
      </c>
      <c r="K33" s="108">
        <v>18</v>
      </c>
      <c r="L33" s="109" t="s">
        <v>54</v>
      </c>
      <c r="M33" s="70">
        <f t="shared" si="0"/>
        <v>1.8E-3</v>
      </c>
      <c r="N33" s="108">
        <v>13</v>
      </c>
      <c r="O33" s="109" t="s">
        <v>54</v>
      </c>
      <c r="P33" s="70">
        <f t="shared" si="1"/>
        <v>1.2999999999999999E-3</v>
      </c>
    </row>
    <row r="34" spans="2:16">
      <c r="B34" s="108">
        <v>7</v>
      </c>
      <c r="C34" s="109" t="s">
        <v>53</v>
      </c>
      <c r="D34" s="95">
        <f t="shared" si="2"/>
        <v>3.867403314917127E-5</v>
      </c>
      <c r="E34" s="110">
        <v>4.8239999999999998E-2</v>
      </c>
      <c r="F34" s="111">
        <v>1.4319999999999999</v>
      </c>
      <c r="G34" s="107">
        <f t="shared" si="3"/>
        <v>1.48024</v>
      </c>
      <c r="H34" s="108">
        <v>24</v>
      </c>
      <c r="I34" s="109" t="s">
        <v>54</v>
      </c>
      <c r="J34" s="70">
        <f t="shared" si="4"/>
        <v>2.4000000000000002E-3</v>
      </c>
      <c r="K34" s="108">
        <v>18</v>
      </c>
      <c r="L34" s="109" t="s">
        <v>54</v>
      </c>
      <c r="M34" s="70">
        <f t="shared" si="0"/>
        <v>1.8E-3</v>
      </c>
      <c r="N34" s="108">
        <v>13</v>
      </c>
      <c r="O34" s="109" t="s">
        <v>54</v>
      </c>
      <c r="P34" s="70">
        <f t="shared" si="1"/>
        <v>1.2999999999999999E-3</v>
      </c>
    </row>
    <row r="35" spans="2:16">
      <c r="B35" s="108">
        <v>8</v>
      </c>
      <c r="C35" s="109" t="s">
        <v>53</v>
      </c>
      <c r="D35" s="95">
        <f t="shared" si="2"/>
        <v>4.4198895027624314E-5</v>
      </c>
      <c r="E35" s="110">
        <v>5.1569999999999998E-2</v>
      </c>
      <c r="F35" s="111">
        <v>1.522</v>
      </c>
      <c r="G35" s="107">
        <f t="shared" si="3"/>
        <v>1.5735699999999999</v>
      </c>
      <c r="H35" s="108">
        <v>26</v>
      </c>
      <c r="I35" s="109" t="s">
        <v>54</v>
      </c>
      <c r="J35" s="70">
        <f t="shared" si="4"/>
        <v>2.5999999999999999E-3</v>
      </c>
      <c r="K35" s="108">
        <v>20</v>
      </c>
      <c r="L35" s="109" t="s">
        <v>54</v>
      </c>
      <c r="M35" s="70">
        <f t="shared" si="0"/>
        <v>2E-3</v>
      </c>
      <c r="N35" s="108">
        <v>14</v>
      </c>
      <c r="O35" s="109" t="s">
        <v>54</v>
      </c>
      <c r="P35" s="70">
        <f t="shared" si="1"/>
        <v>1.4E-3</v>
      </c>
    </row>
    <row r="36" spans="2:16">
      <c r="B36" s="108">
        <v>9</v>
      </c>
      <c r="C36" s="109" t="s">
        <v>53</v>
      </c>
      <c r="D36" s="95">
        <f t="shared" si="2"/>
        <v>4.9723756906077343E-5</v>
      </c>
      <c r="E36" s="110">
        <v>5.4699999999999999E-2</v>
      </c>
      <c r="F36" s="111">
        <v>1.605</v>
      </c>
      <c r="G36" s="107">
        <f t="shared" si="3"/>
        <v>1.6597</v>
      </c>
      <c r="H36" s="108">
        <v>27</v>
      </c>
      <c r="I36" s="109" t="s">
        <v>54</v>
      </c>
      <c r="J36" s="70">
        <f t="shared" si="4"/>
        <v>2.7000000000000001E-3</v>
      </c>
      <c r="K36" s="108">
        <v>21</v>
      </c>
      <c r="L36" s="109" t="s">
        <v>54</v>
      </c>
      <c r="M36" s="70">
        <f t="shared" si="0"/>
        <v>2.1000000000000003E-3</v>
      </c>
      <c r="N36" s="108">
        <v>15</v>
      </c>
      <c r="O36" s="109" t="s">
        <v>54</v>
      </c>
      <c r="P36" s="70">
        <f t="shared" si="1"/>
        <v>1.5E-3</v>
      </c>
    </row>
    <row r="37" spans="2:16">
      <c r="B37" s="108">
        <v>10</v>
      </c>
      <c r="C37" s="109" t="s">
        <v>53</v>
      </c>
      <c r="D37" s="95">
        <f t="shared" si="2"/>
        <v>5.5248618784530387E-5</v>
      </c>
      <c r="E37" s="110">
        <v>5.7660000000000003E-2</v>
      </c>
      <c r="F37" s="111">
        <v>1.681</v>
      </c>
      <c r="G37" s="107">
        <f t="shared" si="3"/>
        <v>1.7386600000000001</v>
      </c>
      <c r="H37" s="108">
        <v>29</v>
      </c>
      <c r="I37" s="109" t="s">
        <v>54</v>
      </c>
      <c r="J37" s="70">
        <f t="shared" si="4"/>
        <v>2.9000000000000002E-3</v>
      </c>
      <c r="K37" s="108">
        <v>22</v>
      </c>
      <c r="L37" s="109" t="s">
        <v>54</v>
      </c>
      <c r="M37" s="70">
        <f t="shared" si="0"/>
        <v>2.1999999999999997E-3</v>
      </c>
      <c r="N37" s="108">
        <v>15</v>
      </c>
      <c r="O37" s="109" t="s">
        <v>54</v>
      </c>
      <c r="P37" s="70">
        <f t="shared" si="1"/>
        <v>1.5E-3</v>
      </c>
    </row>
    <row r="38" spans="2:16">
      <c r="B38" s="108">
        <v>11</v>
      </c>
      <c r="C38" s="109" t="s">
        <v>53</v>
      </c>
      <c r="D38" s="95">
        <f t="shared" si="2"/>
        <v>6.0773480662983424E-5</v>
      </c>
      <c r="E38" s="110">
        <v>6.0470000000000003E-2</v>
      </c>
      <c r="F38" s="111">
        <v>1.752</v>
      </c>
      <c r="G38" s="107">
        <f t="shared" si="3"/>
        <v>1.81247</v>
      </c>
      <c r="H38" s="108">
        <v>30</v>
      </c>
      <c r="I38" s="109" t="s">
        <v>54</v>
      </c>
      <c r="J38" s="70">
        <f t="shared" si="4"/>
        <v>3.0000000000000001E-3</v>
      </c>
      <c r="K38" s="108">
        <v>23</v>
      </c>
      <c r="L38" s="109" t="s">
        <v>54</v>
      </c>
      <c r="M38" s="70">
        <f t="shared" si="0"/>
        <v>2.3E-3</v>
      </c>
      <c r="N38" s="108">
        <v>16</v>
      </c>
      <c r="O38" s="109" t="s">
        <v>54</v>
      </c>
      <c r="P38" s="70">
        <f t="shared" si="1"/>
        <v>1.6000000000000001E-3</v>
      </c>
    </row>
    <row r="39" spans="2:16">
      <c r="B39" s="108">
        <v>12</v>
      </c>
      <c r="C39" s="109" t="s">
        <v>53</v>
      </c>
      <c r="D39" s="95">
        <f t="shared" si="2"/>
        <v>6.6298342541436467E-5</v>
      </c>
      <c r="E39" s="110">
        <v>6.3159999999999994E-2</v>
      </c>
      <c r="F39" s="111">
        <v>1.8180000000000001</v>
      </c>
      <c r="G39" s="107">
        <f t="shared" si="3"/>
        <v>1.8811599999999999</v>
      </c>
      <c r="H39" s="108">
        <v>32</v>
      </c>
      <c r="I39" s="109" t="s">
        <v>54</v>
      </c>
      <c r="J39" s="70">
        <f t="shared" si="4"/>
        <v>3.2000000000000002E-3</v>
      </c>
      <c r="K39" s="108">
        <v>24</v>
      </c>
      <c r="L39" s="109" t="s">
        <v>54</v>
      </c>
      <c r="M39" s="70">
        <f t="shared" si="0"/>
        <v>2.4000000000000002E-3</v>
      </c>
      <c r="N39" s="108">
        <v>17</v>
      </c>
      <c r="O39" s="109" t="s">
        <v>54</v>
      </c>
      <c r="P39" s="70">
        <f t="shared" si="1"/>
        <v>1.7000000000000001E-3</v>
      </c>
    </row>
    <row r="40" spans="2:16">
      <c r="B40" s="108">
        <v>13</v>
      </c>
      <c r="C40" s="109" t="s">
        <v>53</v>
      </c>
      <c r="D40" s="95">
        <f t="shared" si="2"/>
        <v>7.1823204419889497E-5</v>
      </c>
      <c r="E40" s="110">
        <v>6.5740000000000007E-2</v>
      </c>
      <c r="F40" s="111">
        <v>1.88</v>
      </c>
      <c r="G40" s="107">
        <f t="shared" si="3"/>
        <v>1.9457399999999998</v>
      </c>
      <c r="H40" s="108">
        <v>33</v>
      </c>
      <c r="I40" s="109" t="s">
        <v>54</v>
      </c>
      <c r="J40" s="70">
        <f t="shared" si="4"/>
        <v>3.3E-3</v>
      </c>
      <c r="K40" s="108">
        <v>25</v>
      </c>
      <c r="L40" s="109" t="s">
        <v>54</v>
      </c>
      <c r="M40" s="70">
        <f t="shared" si="0"/>
        <v>2.5000000000000001E-3</v>
      </c>
      <c r="N40" s="108">
        <v>17</v>
      </c>
      <c r="O40" s="109" t="s">
        <v>54</v>
      </c>
      <c r="P40" s="70">
        <f t="shared" si="1"/>
        <v>1.7000000000000001E-3</v>
      </c>
    </row>
    <row r="41" spans="2:16">
      <c r="B41" s="108">
        <v>14</v>
      </c>
      <c r="C41" s="109" t="s">
        <v>53</v>
      </c>
      <c r="D41" s="95">
        <f t="shared" si="2"/>
        <v>7.734806629834254E-5</v>
      </c>
      <c r="E41" s="110">
        <v>6.8220000000000003E-2</v>
      </c>
      <c r="F41" s="111">
        <v>1.9390000000000001</v>
      </c>
      <c r="G41" s="107">
        <f t="shared" si="3"/>
        <v>2.0072200000000002</v>
      </c>
      <c r="H41" s="108">
        <v>34</v>
      </c>
      <c r="I41" s="109" t="s">
        <v>54</v>
      </c>
      <c r="J41" s="70">
        <f t="shared" si="4"/>
        <v>3.4000000000000002E-3</v>
      </c>
      <c r="K41" s="108">
        <v>25</v>
      </c>
      <c r="L41" s="109" t="s">
        <v>54</v>
      </c>
      <c r="M41" s="70">
        <f t="shared" si="0"/>
        <v>2.5000000000000001E-3</v>
      </c>
      <c r="N41" s="108">
        <v>18</v>
      </c>
      <c r="O41" s="109" t="s">
        <v>54</v>
      </c>
      <c r="P41" s="70">
        <f t="shared" si="1"/>
        <v>1.8E-3</v>
      </c>
    </row>
    <row r="42" spans="2:16">
      <c r="B42" s="108">
        <v>15</v>
      </c>
      <c r="C42" s="109" t="s">
        <v>53</v>
      </c>
      <c r="D42" s="95">
        <f t="shared" si="2"/>
        <v>8.2872928176795584E-5</v>
      </c>
      <c r="E42" s="110">
        <v>7.0620000000000002E-2</v>
      </c>
      <c r="F42" s="111">
        <v>1.9950000000000001</v>
      </c>
      <c r="G42" s="107">
        <f t="shared" si="3"/>
        <v>2.06562</v>
      </c>
      <c r="H42" s="108">
        <v>36</v>
      </c>
      <c r="I42" s="109" t="s">
        <v>54</v>
      </c>
      <c r="J42" s="70">
        <f t="shared" si="4"/>
        <v>3.5999999999999999E-3</v>
      </c>
      <c r="K42" s="108">
        <v>26</v>
      </c>
      <c r="L42" s="109" t="s">
        <v>54</v>
      </c>
      <c r="M42" s="70">
        <f t="shared" si="0"/>
        <v>2.5999999999999999E-3</v>
      </c>
      <c r="N42" s="108">
        <v>19</v>
      </c>
      <c r="O42" s="109" t="s">
        <v>54</v>
      </c>
      <c r="P42" s="70">
        <f t="shared" si="1"/>
        <v>1.9E-3</v>
      </c>
    </row>
    <row r="43" spans="2:16">
      <c r="B43" s="108">
        <v>16</v>
      </c>
      <c r="C43" s="109" t="s">
        <v>53</v>
      </c>
      <c r="D43" s="95">
        <f t="shared" si="2"/>
        <v>8.8397790055248627E-5</v>
      </c>
      <c r="E43" s="110">
        <v>7.2929999999999995E-2</v>
      </c>
      <c r="F43" s="111">
        <v>2.0470000000000002</v>
      </c>
      <c r="G43" s="107">
        <f t="shared" si="3"/>
        <v>2.1199300000000001</v>
      </c>
      <c r="H43" s="108">
        <v>37</v>
      </c>
      <c r="I43" s="109" t="s">
        <v>54</v>
      </c>
      <c r="J43" s="70">
        <f t="shared" si="4"/>
        <v>3.6999999999999997E-3</v>
      </c>
      <c r="K43" s="108">
        <v>27</v>
      </c>
      <c r="L43" s="109" t="s">
        <v>54</v>
      </c>
      <c r="M43" s="70">
        <f t="shared" si="0"/>
        <v>2.7000000000000001E-3</v>
      </c>
      <c r="N43" s="108">
        <v>19</v>
      </c>
      <c r="O43" s="109" t="s">
        <v>54</v>
      </c>
      <c r="P43" s="70">
        <f t="shared" si="1"/>
        <v>1.9E-3</v>
      </c>
    </row>
    <row r="44" spans="2:16">
      <c r="B44" s="108">
        <v>17</v>
      </c>
      <c r="C44" s="109" t="s">
        <v>53</v>
      </c>
      <c r="D44" s="95">
        <f t="shared" si="2"/>
        <v>9.3922651933701671E-5</v>
      </c>
      <c r="E44" s="110">
        <v>7.5179999999999997E-2</v>
      </c>
      <c r="F44" s="111">
        <v>2.0979999999999999</v>
      </c>
      <c r="G44" s="107">
        <f t="shared" si="3"/>
        <v>2.1731799999999999</v>
      </c>
      <c r="H44" s="108">
        <v>38</v>
      </c>
      <c r="I44" s="109" t="s">
        <v>54</v>
      </c>
      <c r="J44" s="70">
        <f t="shared" si="4"/>
        <v>3.8E-3</v>
      </c>
      <c r="K44" s="108">
        <v>28</v>
      </c>
      <c r="L44" s="109" t="s">
        <v>54</v>
      </c>
      <c r="M44" s="70">
        <f t="shared" si="0"/>
        <v>2.8E-3</v>
      </c>
      <c r="N44" s="108">
        <v>20</v>
      </c>
      <c r="O44" s="109" t="s">
        <v>54</v>
      </c>
      <c r="P44" s="70">
        <f t="shared" si="1"/>
        <v>2E-3</v>
      </c>
    </row>
    <row r="45" spans="2:16">
      <c r="B45" s="108">
        <v>18</v>
      </c>
      <c r="C45" s="109" t="s">
        <v>53</v>
      </c>
      <c r="D45" s="95">
        <f t="shared" si="2"/>
        <v>9.9447513812154687E-5</v>
      </c>
      <c r="E45" s="110">
        <v>7.7359999999999998E-2</v>
      </c>
      <c r="F45" s="111">
        <v>2.1459999999999999</v>
      </c>
      <c r="G45" s="107">
        <f t="shared" si="3"/>
        <v>2.22336</v>
      </c>
      <c r="H45" s="108">
        <v>39</v>
      </c>
      <c r="I45" s="109" t="s">
        <v>54</v>
      </c>
      <c r="J45" s="70">
        <f t="shared" si="4"/>
        <v>3.8999999999999998E-3</v>
      </c>
      <c r="K45" s="108">
        <v>29</v>
      </c>
      <c r="L45" s="109" t="s">
        <v>54</v>
      </c>
      <c r="M45" s="70">
        <f t="shared" si="0"/>
        <v>2.9000000000000002E-3</v>
      </c>
      <c r="N45" s="108">
        <v>20</v>
      </c>
      <c r="O45" s="109" t="s">
        <v>54</v>
      </c>
      <c r="P45" s="70">
        <f t="shared" si="1"/>
        <v>2E-3</v>
      </c>
    </row>
    <row r="46" spans="2:16">
      <c r="B46" s="108">
        <v>20</v>
      </c>
      <c r="C46" s="109" t="s">
        <v>53</v>
      </c>
      <c r="D46" s="95">
        <f t="shared" si="2"/>
        <v>1.1049723756906077E-4</v>
      </c>
      <c r="E46" s="110">
        <v>8.1540000000000001E-2</v>
      </c>
      <c r="F46" s="111">
        <v>2.2349999999999999</v>
      </c>
      <c r="G46" s="107">
        <f t="shared" si="3"/>
        <v>2.3165399999999998</v>
      </c>
      <c r="H46" s="108">
        <v>42</v>
      </c>
      <c r="I46" s="109" t="s">
        <v>54</v>
      </c>
      <c r="J46" s="70">
        <f t="shared" si="4"/>
        <v>4.2000000000000006E-3</v>
      </c>
      <c r="K46" s="108">
        <v>30</v>
      </c>
      <c r="L46" s="109" t="s">
        <v>54</v>
      </c>
      <c r="M46" s="70">
        <f t="shared" si="0"/>
        <v>3.0000000000000001E-3</v>
      </c>
      <c r="N46" s="108">
        <v>21</v>
      </c>
      <c r="O46" s="109" t="s">
        <v>54</v>
      </c>
      <c r="P46" s="70">
        <f t="shared" si="1"/>
        <v>2.1000000000000003E-3</v>
      </c>
    </row>
    <row r="47" spans="2:16">
      <c r="B47" s="108">
        <v>22.5</v>
      </c>
      <c r="C47" s="109" t="s">
        <v>53</v>
      </c>
      <c r="D47" s="95">
        <f t="shared" si="2"/>
        <v>1.2430939226519336E-4</v>
      </c>
      <c r="E47" s="110">
        <v>8.6489999999999997E-2</v>
      </c>
      <c r="F47" s="111">
        <v>2.3380000000000001</v>
      </c>
      <c r="G47" s="107">
        <f t="shared" si="3"/>
        <v>2.42449</v>
      </c>
      <c r="H47" s="108">
        <v>45</v>
      </c>
      <c r="I47" s="109" t="s">
        <v>54</v>
      </c>
      <c r="J47" s="70">
        <f t="shared" si="4"/>
        <v>4.4999999999999997E-3</v>
      </c>
      <c r="K47" s="108">
        <v>32</v>
      </c>
      <c r="L47" s="109" t="s">
        <v>54</v>
      </c>
      <c r="M47" s="70">
        <f t="shared" si="0"/>
        <v>3.2000000000000002E-3</v>
      </c>
      <c r="N47" s="108">
        <v>23</v>
      </c>
      <c r="O47" s="109" t="s">
        <v>54</v>
      </c>
      <c r="P47" s="70">
        <f t="shared" si="1"/>
        <v>2.3E-3</v>
      </c>
    </row>
    <row r="48" spans="2:16">
      <c r="B48" s="108">
        <v>25</v>
      </c>
      <c r="C48" s="109" t="s">
        <v>53</v>
      </c>
      <c r="D48" s="95">
        <f t="shared" si="2"/>
        <v>1.3812154696132598E-4</v>
      </c>
      <c r="E48" s="110">
        <v>9.1170000000000001E-2</v>
      </c>
      <c r="F48" s="111">
        <v>2.431</v>
      </c>
      <c r="G48" s="107">
        <f t="shared" si="3"/>
        <v>2.52217</v>
      </c>
      <c r="H48" s="108">
        <v>47</v>
      </c>
      <c r="I48" s="109" t="s">
        <v>54</v>
      </c>
      <c r="J48" s="70">
        <f t="shared" si="4"/>
        <v>4.7000000000000002E-3</v>
      </c>
      <c r="K48" s="108">
        <v>34</v>
      </c>
      <c r="L48" s="109" t="s">
        <v>54</v>
      </c>
      <c r="M48" s="70">
        <f t="shared" si="0"/>
        <v>3.4000000000000002E-3</v>
      </c>
      <c r="N48" s="108">
        <v>24</v>
      </c>
      <c r="O48" s="109" t="s">
        <v>54</v>
      </c>
      <c r="P48" s="70">
        <f t="shared" si="1"/>
        <v>2.4000000000000002E-3</v>
      </c>
    </row>
    <row r="49" spans="2:16">
      <c r="B49" s="108">
        <v>27.5</v>
      </c>
      <c r="C49" s="109" t="s">
        <v>53</v>
      </c>
      <c r="D49" s="95">
        <f t="shared" si="2"/>
        <v>1.5193370165745857E-4</v>
      </c>
      <c r="E49" s="110">
        <v>9.5619999999999997E-2</v>
      </c>
      <c r="F49" s="111">
        <v>2.516</v>
      </c>
      <c r="G49" s="107">
        <f t="shared" si="3"/>
        <v>2.6116199999999998</v>
      </c>
      <c r="H49" s="108">
        <v>50</v>
      </c>
      <c r="I49" s="109" t="s">
        <v>54</v>
      </c>
      <c r="J49" s="70">
        <f t="shared" si="4"/>
        <v>5.0000000000000001E-3</v>
      </c>
      <c r="K49" s="108">
        <v>35</v>
      </c>
      <c r="L49" s="109" t="s">
        <v>54</v>
      </c>
      <c r="M49" s="70">
        <f t="shared" si="0"/>
        <v>3.5000000000000005E-3</v>
      </c>
      <c r="N49" s="108">
        <v>25</v>
      </c>
      <c r="O49" s="109" t="s">
        <v>54</v>
      </c>
      <c r="P49" s="70">
        <f t="shared" si="1"/>
        <v>2.5000000000000001E-3</v>
      </c>
    </row>
    <row r="50" spans="2:16">
      <c r="B50" s="108">
        <v>30</v>
      </c>
      <c r="C50" s="109" t="s">
        <v>53</v>
      </c>
      <c r="D50" s="95">
        <f t="shared" si="2"/>
        <v>1.6574585635359117E-4</v>
      </c>
      <c r="E50" s="110">
        <v>9.987E-2</v>
      </c>
      <c r="F50" s="111">
        <v>2.5950000000000002</v>
      </c>
      <c r="G50" s="107">
        <f t="shared" si="3"/>
        <v>2.6948700000000003</v>
      </c>
      <c r="H50" s="108">
        <v>53</v>
      </c>
      <c r="I50" s="109" t="s">
        <v>54</v>
      </c>
      <c r="J50" s="70">
        <f t="shared" si="4"/>
        <v>5.3E-3</v>
      </c>
      <c r="K50" s="108">
        <v>37</v>
      </c>
      <c r="L50" s="109" t="s">
        <v>54</v>
      </c>
      <c r="M50" s="70">
        <f t="shared" si="0"/>
        <v>3.6999999999999997E-3</v>
      </c>
      <c r="N50" s="108">
        <v>26</v>
      </c>
      <c r="O50" s="109" t="s">
        <v>54</v>
      </c>
      <c r="P50" s="70">
        <f t="shared" si="1"/>
        <v>2.5999999999999999E-3</v>
      </c>
    </row>
    <row r="51" spans="2:16">
      <c r="B51" s="108">
        <v>32.5</v>
      </c>
      <c r="C51" s="109" t="s">
        <v>53</v>
      </c>
      <c r="D51" s="95">
        <f t="shared" si="2"/>
        <v>1.7955801104972376E-4</v>
      </c>
      <c r="E51" s="110">
        <v>0.10390000000000001</v>
      </c>
      <c r="F51" s="111">
        <v>2.6680000000000001</v>
      </c>
      <c r="G51" s="107">
        <f t="shared" si="3"/>
        <v>2.7719</v>
      </c>
      <c r="H51" s="108">
        <v>55</v>
      </c>
      <c r="I51" s="109" t="s">
        <v>54</v>
      </c>
      <c r="J51" s="70">
        <f t="shared" si="4"/>
        <v>5.4999999999999997E-3</v>
      </c>
      <c r="K51" s="108">
        <v>38</v>
      </c>
      <c r="L51" s="109" t="s">
        <v>54</v>
      </c>
      <c r="M51" s="70">
        <f t="shared" si="0"/>
        <v>3.8E-3</v>
      </c>
      <c r="N51" s="108">
        <v>27</v>
      </c>
      <c r="O51" s="109" t="s">
        <v>54</v>
      </c>
      <c r="P51" s="70">
        <f t="shared" si="1"/>
        <v>2.7000000000000001E-3</v>
      </c>
    </row>
    <row r="52" spans="2:16">
      <c r="B52" s="108">
        <v>35</v>
      </c>
      <c r="C52" s="109" t="s">
        <v>53</v>
      </c>
      <c r="D52" s="95">
        <f t="shared" si="2"/>
        <v>1.9337016574585638E-4</v>
      </c>
      <c r="E52" s="110">
        <v>0.1079</v>
      </c>
      <c r="F52" s="111">
        <v>2.7360000000000002</v>
      </c>
      <c r="G52" s="107">
        <f t="shared" si="3"/>
        <v>2.8439000000000001</v>
      </c>
      <c r="H52" s="108">
        <v>58</v>
      </c>
      <c r="I52" s="109" t="s">
        <v>54</v>
      </c>
      <c r="J52" s="70">
        <f t="shared" si="4"/>
        <v>5.8000000000000005E-3</v>
      </c>
      <c r="K52" s="108">
        <v>40</v>
      </c>
      <c r="L52" s="109" t="s">
        <v>54</v>
      </c>
      <c r="M52" s="70">
        <f t="shared" si="0"/>
        <v>4.0000000000000001E-3</v>
      </c>
      <c r="N52" s="108">
        <v>28</v>
      </c>
      <c r="O52" s="109" t="s">
        <v>54</v>
      </c>
      <c r="P52" s="70">
        <f t="shared" si="1"/>
        <v>2.8E-3</v>
      </c>
    </row>
    <row r="53" spans="2:16">
      <c r="B53" s="108">
        <v>37.5</v>
      </c>
      <c r="C53" s="109" t="s">
        <v>53</v>
      </c>
      <c r="D53" s="95">
        <f t="shared" si="2"/>
        <v>2.0718232044198895E-4</v>
      </c>
      <c r="E53" s="110">
        <v>0.11169999999999999</v>
      </c>
      <c r="F53" s="111">
        <v>2.8</v>
      </c>
      <c r="G53" s="107">
        <f t="shared" si="3"/>
        <v>2.9116999999999997</v>
      </c>
      <c r="H53" s="108">
        <v>60</v>
      </c>
      <c r="I53" s="109" t="s">
        <v>54</v>
      </c>
      <c r="J53" s="70">
        <f t="shared" si="4"/>
        <v>6.0000000000000001E-3</v>
      </c>
      <c r="K53" s="108">
        <v>41</v>
      </c>
      <c r="L53" s="109" t="s">
        <v>54</v>
      </c>
      <c r="M53" s="70">
        <f t="shared" si="0"/>
        <v>4.1000000000000003E-3</v>
      </c>
      <c r="N53" s="108">
        <v>29</v>
      </c>
      <c r="O53" s="109" t="s">
        <v>54</v>
      </c>
      <c r="P53" s="70">
        <f t="shared" si="1"/>
        <v>2.9000000000000002E-3</v>
      </c>
    </row>
    <row r="54" spans="2:16">
      <c r="B54" s="108">
        <v>40</v>
      </c>
      <c r="C54" s="109" t="s">
        <v>53</v>
      </c>
      <c r="D54" s="95">
        <f t="shared" si="2"/>
        <v>2.2099447513812155E-4</v>
      </c>
      <c r="E54" s="110">
        <v>0.1153</v>
      </c>
      <c r="F54" s="111">
        <v>2.86</v>
      </c>
      <c r="G54" s="107">
        <f t="shared" si="3"/>
        <v>2.9752999999999998</v>
      </c>
      <c r="H54" s="108">
        <v>63</v>
      </c>
      <c r="I54" s="109" t="s">
        <v>54</v>
      </c>
      <c r="J54" s="70">
        <f t="shared" si="4"/>
        <v>6.3E-3</v>
      </c>
      <c r="K54" s="108">
        <v>43</v>
      </c>
      <c r="L54" s="109" t="s">
        <v>54</v>
      </c>
      <c r="M54" s="70">
        <f t="shared" si="0"/>
        <v>4.3E-3</v>
      </c>
      <c r="N54" s="108">
        <v>30</v>
      </c>
      <c r="O54" s="109" t="s">
        <v>54</v>
      </c>
      <c r="P54" s="70">
        <f t="shared" si="1"/>
        <v>3.0000000000000001E-3</v>
      </c>
    </row>
    <row r="55" spans="2:16">
      <c r="B55" s="108">
        <v>45</v>
      </c>
      <c r="C55" s="109" t="s">
        <v>53</v>
      </c>
      <c r="D55" s="95">
        <f t="shared" si="2"/>
        <v>2.4861878453038671E-4</v>
      </c>
      <c r="E55" s="110">
        <v>0.12230000000000001</v>
      </c>
      <c r="F55" s="111">
        <v>2.97</v>
      </c>
      <c r="G55" s="107">
        <f t="shared" si="3"/>
        <v>3.0923000000000003</v>
      </c>
      <c r="H55" s="108">
        <v>67</v>
      </c>
      <c r="I55" s="109" t="s">
        <v>54</v>
      </c>
      <c r="J55" s="70">
        <f t="shared" si="4"/>
        <v>6.7000000000000002E-3</v>
      </c>
      <c r="K55" s="108">
        <v>45</v>
      </c>
      <c r="L55" s="109" t="s">
        <v>54</v>
      </c>
      <c r="M55" s="70">
        <f t="shared" si="0"/>
        <v>4.4999999999999997E-3</v>
      </c>
      <c r="N55" s="108">
        <v>32</v>
      </c>
      <c r="O55" s="109" t="s">
        <v>54</v>
      </c>
      <c r="P55" s="70">
        <f t="shared" si="1"/>
        <v>3.2000000000000002E-3</v>
      </c>
    </row>
    <row r="56" spans="2:16">
      <c r="B56" s="108">
        <v>50</v>
      </c>
      <c r="C56" s="109" t="s">
        <v>53</v>
      </c>
      <c r="D56" s="95">
        <f t="shared" si="2"/>
        <v>2.7624309392265195E-4</v>
      </c>
      <c r="E56" s="110">
        <v>0.12889999999999999</v>
      </c>
      <c r="F56" s="111">
        <v>3.0680000000000001</v>
      </c>
      <c r="G56" s="107">
        <f t="shared" si="3"/>
        <v>3.1968999999999999</v>
      </c>
      <c r="H56" s="108">
        <v>72</v>
      </c>
      <c r="I56" s="109" t="s">
        <v>54</v>
      </c>
      <c r="J56" s="70">
        <f t="shared" si="4"/>
        <v>7.1999999999999998E-3</v>
      </c>
      <c r="K56" s="108">
        <v>48</v>
      </c>
      <c r="L56" s="109" t="s">
        <v>54</v>
      </c>
      <c r="M56" s="70">
        <f t="shared" si="0"/>
        <v>4.8000000000000004E-3</v>
      </c>
      <c r="N56" s="108">
        <v>34</v>
      </c>
      <c r="O56" s="109" t="s">
        <v>54</v>
      </c>
      <c r="P56" s="70">
        <f t="shared" si="1"/>
        <v>3.4000000000000002E-3</v>
      </c>
    </row>
    <row r="57" spans="2:16">
      <c r="B57" s="108">
        <v>55</v>
      </c>
      <c r="C57" s="109" t="s">
        <v>53</v>
      </c>
      <c r="D57" s="95">
        <f t="shared" si="2"/>
        <v>3.0386740331491714E-4</v>
      </c>
      <c r="E57" s="110">
        <v>0.13519999999999999</v>
      </c>
      <c r="F57" s="111">
        <v>3.157</v>
      </c>
      <c r="G57" s="107">
        <f t="shared" si="3"/>
        <v>3.2922000000000002</v>
      </c>
      <c r="H57" s="108">
        <v>76</v>
      </c>
      <c r="I57" s="109" t="s">
        <v>54</v>
      </c>
      <c r="J57" s="70">
        <f t="shared" si="4"/>
        <v>7.6E-3</v>
      </c>
      <c r="K57" s="108">
        <v>51</v>
      </c>
      <c r="L57" s="109" t="s">
        <v>54</v>
      </c>
      <c r="M57" s="70">
        <f t="shared" si="0"/>
        <v>5.0999999999999995E-3</v>
      </c>
      <c r="N57" s="108">
        <v>36</v>
      </c>
      <c r="O57" s="109" t="s">
        <v>54</v>
      </c>
      <c r="P57" s="70">
        <f t="shared" si="1"/>
        <v>3.5999999999999999E-3</v>
      </c>
    </row>
    <row r="58" spans="2:16">
      <c r="B58" s="108">
        <v>60</v>
      </c>
      <c r="C58" s="109" t="s">
        <v>53</v>
      </c>
      <c r="D58" s="95">
        <f t="shared" si="2"/>
        <v>3.3149171270718233E-4</v>
      </c>
      <c r="E58" s="110">
        <v>0.14119999999999999</v>
      </c>
      <c r="F58" s="111">
        <v>3.2389999999999999</v>
      </c>
      <c r="G58" s="107">
        <f t="shared" si="3"/>
        <v>3.3801999999999999</v>
      </c>
      <c r="H58" s="108">
        <v>81</v>
      </c>
      <c r="I58" s="109" t="s">
        <v>54</v>
      </c>
      <c r="J58" s="70">
        <f t="shared" si="4"/>
        <v>8.0999999999999996E-3</v>
      </c>
      <c r="K58" s="108">
        <v>53</v>
      </c>
      <c r="L58" s="109" t="s">
        <v>54</v>
      </c>
      <c r="M58" s="70">
        <f t="shared" si="0"/>
        <v>5.3E-3</v>
      </c>
      <c r="N58" s="108">
        <v>38</v>
      </c>
      <c r="O58" s="109" t="s">
        <v>54</v>
      </c>
      <c r="P58" s="70">
        <f t="shared" si="1"/>
        <v>3.8E-3</v>
      </c>
    </row>
    <row r="59" spans="2:16">
      <c r="B59" s="108">
        <v>65</v>
      </c>
      <c r="C59" s="109" t="s">
        <v>53</v>
      </c>
      <c r="D59" s="95">
        <f t="shared" si="2"/>
        <v>3.5911602209944752E-4</v>
      </c>
      <c r="E59" s="110">
        <v>0.14699999999999999</v>
      </c>
      <c r="F59" s="111">
        <v>3.3130000000000002</v>
      </c>
      <c r="G59" s="107">
        <f t="shared" si="3"/>
        <v>3.46</v>
      </c>
      <c r="H59" s="108">
        <v>85</v>
      </c>
      <c r="I59" s="109" t="s">
        <v>54</v>
      </c>
      <c r="J59" s="70">
        <f t="shared" si="4"/>
        <v>8.5000000000000006E-3</v>
      </c>
      <c r="K59" s="108">
        <v>56</v>
      </c>
      <c r="L59" s="109" t="s">
        <v>54</v>
      </c>
      <c r="M59" s="70">
        <f t="shared" si="0"/>
        <v>5.5999999999999999E-3</v>
      </c>
      <c r="N59" s="108">
        <v>40</v>
      </c>
      <c r="O59" s="109" t="s">
        <v>54</v>
      </c>
      <c r="P59" s="70">
        <f t="shared" si="1"/>
        <v>4.0000000000000001E-3</v>
      </c>
    </row>
    <row r="60" spans="2:16">
      <c r="B60" s="108">
        <v>70</v>
      </c>
      <c r="C60" s="109" t="s">
        <v>53</v>
      </c>
      <c r="D60" s="95">
        <f t="shared" si="2"/>
        <v>3.8674033149171277E-4</v>
      </c>
      <c r="E60" s="110">
        <v>0.15260000000000001</v>
      </c>
      <c r="F60" s="111">
        <v>3.3820000000000001</v>
      </c>
      <c r="G60" s="107">
        <f t="shared" si="3"/>
        <v>3.5346000000000002</v>
      </c>
      <c r="H60" s="108">
        <v>89</v>
      </c>
      <c r="I60" s="109" t="s">
        <v>54</v>
      </c>
      <c r="J60" s="70">
        <f t="shared" si="4"/>
        <v>8.8999999999999999E-3</v>
      </c>
      <c r="K60" s="108">
        <v>58</v>
      </c>
      <c r="L60" s="109" t="s">
        <v>54</v>
      </c>
      <c r="M60" s="70">
        <f t="shared" si="0"/>
        <v>5.8000000000000005E-3</v>
      </c>
      <c r="N60" s="108">
        <v>42</v>
      </c>
      <c r="O60" s="109" t="s">
        <v>54</v>
      </c>
      <c r="P60" s="70">
        <f t="shared" si="1"/>
        <v>4.2000000000000006E-3</v>
      </c>
    </row>
    <row r="61" spans="2:16">
      <c r="B61" s="108">
        <v>80</v>
      </c>
      <c r="C61" s="109" t="s">
        <v>53</v>
      </c>
      <c r="D61" s="95">
        <f t="shared" si="2"/>
        <v>4.419889502762431E-4</v>
      </c>
      <c r="E61" s="110">
        <v>0.16309999999999999</v>
      </c>
      <c r="F61" s="111">
        <v>3.504</v>
      </c>
      <c r="G61" s="107">
        <f t="shared" si="3"/>
        <v>3.6671</v>
      </c>
      <c r="H61" s="108">
        <v>98</v>
      </c>
      <c r="I61" s="109" t="s">
        <v>54</v>
      </c>
      <c r="J61" s="70">
        <f t="shared" si="4"/>
        <v>9.7999999999999997E-3</v>
      </c>
      <c r="K61" s="108">
        <v>63</v>
      </c>
      <c r="L61" s="109" t="s">
        <v>54</v>
      </c>
      <c r="M61" s="70">
        <f t="shared" si="0"/>
        <v>6.3E-3</v>
      </c>
      <c r="N61" s="108">
        <v>45</v>
      </c>
      <c r="O61" s="109" t="s">
        <v>54</v>
      </c>
      <c r="P61" s="70">
        <f t="shared" si="1"/>
        <v>4.4999999999999997E-3</v>
      </c>
    </row>
    <row r="62" spans="2:16">
      <c r="B62" s="108">
        <v>90</v>
      </c>
      <c r="C62" s="109" t="s">
        <v>53</v>
      </c>
      <c r="D62" s="95">
        <f t="shared" si="2"/>
        <v>4.9723756906077342E-4</v>
      </c>
      <c r="E62" s="110">
        <v>0.17299999999999999</v>
      </c>
      <c r="F62" s="111">
        <v>3.61</v>
      </c>
      <c r="G62" s="107">
        <f t="shared" si="3"/>
        <v>3.7829999999999999</v>
      </c>
      <c r="H62" s="108">
        <v>106</v>
      </c>
      <c r="I62" s="109" t="s">
        <v>54</v>
      </c>
      <c r="J62" s="70">
        <f t="shared" si="4"/>
        <v>1.06E-2</v>
      </c>
      <c r="K62" s="108">
        <v>67</v>
      </c>
      <c r="L62" s="109" t="s">
        <v>54</v>
      </c>
      <c r="M62" s="70">
        <f t="shared" si="0"/>
        <v>6.7000000000000002E-3</v>
      </c>
      <c r="N62" s="108">
        <v>48</v>
      </c>
      <c r="O62" s="109" t="s">
        <v>54</v>
      </c>
      <c r="P62" s="70">
        <f t="shared" si="1"/>
        <v>4.8000000000000004E-3</v>
      </c>
    </row>
    <row r="63" spans="2:16">
      <c r="B63" s="108">
        <v>100</v>
      </c>
      <c r="C63" s="109" t="s">
        <v>53</v>
      </c>
      <c r="D63" s="95">
        <f t="shared" si="2"/>
        <v>5.5248618784530391E-4</v>
      </c>
      <c r="E63" s="110">
        <v>0.18229999999999999</v>
      </c>
      <c r="F63" s="111">
        <v>3.7029999999999998</v>
      </c>
      <c r="G63" s="107">
        <f t="shared" si="3"/>
        <v>3.8853</v>
      </c>
      <c r="H63" s="108">
        <v>114</v>
      </c>
      <c r="I63" s="109" t="s">
        <v>54</v>
      </c>
      <c r="J63" s="70">
        <f t="shared" si="4"/>
        <v>1.14E-2</v>
      </c>
      <c r="K63" s="108">
        <v>71</v>
      </c>
      <c r="L63" s="109" t="s">
        <v>54</v>
      </c>
      <c r="M63" s="70">
        <f t="shared" si="0"/>
        <v>7.0999999999999995E-3</v>
      </c>
      <c r="N63" s="108">
        <v>51</v>
      </c>
      <c r="O63" s="109" t="s">
        <v>54</v>
      </c>
      <c r="P63" s="70">
        <f t="shared" si="1"/>
        <v>5.0999999999999995E-3</v>
      </c>
    </row>
    <row r="64" spans="2:16">
      <c r="B64" s="108">
        <v>110</v>
      </c>
      <c r="C64" s="109" t="s">
        <v>53</v>
      </c>
      <c r="D64" s="95">
        <f t="shared" si="2"/>
        <v>6.0773480662983429E-4</v>
      </c>
      <c r="E64" s="110">
        <v>0.19120000000000001</v>
      </c>
      <c r="F64" s="111">
        <v>3.7850000000000001</v>
      </c>
      <c r="G64" s="107">
        <f t="shared" si="3"/>
        <v>3.9762</v>
      </c>
      <c r="H64" s="108">
        <v>122</v>
      </c>
      <c r="I64" s="109" t="s">
        <v>54</v>
      </c>
      <c r="J64" s="70">
        <f t="shared" si="4"/>
        <v>1.2199999999999999E-2</v>
      </c>
      <c r="K64" s="108">
        <v>76</v>
      </c>
      <c r="L64" s="109" t="s">
        <v>54</v>
      </c>
      <c r="M64" s="70">
        <f t="shared" si="0"/>
        <v>7.6E-3</v>
      </c>
      <c r="N64" s="108">
        <v>54</v>
      </c>
      <c r="O64" s="109" t="s">
        <v>54</v>
      </c>
      <c r="P64" s="70">
        <f t="shared" si="1"/>
        <v>5.4000000000000003E-3</v>
      </c>
    </row>
    <row r="65" spans="2:16">
      <c r="B65" s="108">
        <v>120</v>
      </c>
      <c r="C65" s="109" t="s">
        <v>53</v>
      </c>
      <c r="D65" s="95">
        <f t="shared" si="2"/>
        <v>6.6298342541436467E-4</v>
      </c>
      <c r="E65" s="110">
        <v>0.19969999999999999</v>
      </c>
      <c r="F65" s="111">
        <v>3.859</v>
      </c>
      <c r="G65" s="107">
        <f t="shared" si="3"/>
        <v>4.0587</v>
      </c>
      <c r="H65" s="108">
        <v>129</v>
      </c>
      <c r="I65" s="109" t="s">
        <v>54</v>
      </c>
      <c r="J65" s="70">
        <f t="shared" si="4"/>
        <v>1.29E-2</v>
      </c>
      <c r="K65" s="108">
        <v>80</v>
      </c>
      <c r="L65" s="109" t="s">
        <v>54</v>
      </c>
      <c r="M65" s="70">
        <f t="shared" si="0"/>
        <v>8.0000000000000002E-3</v>
      </c>
      <c r="N65" s="108">
        <v>57</v>
      </c>
      <c r="O65" s="109" t="s">
        <v>54</v>
      </c>
      <c r="P65" s="70">
        <f t="shared" si="1"/>
        <v>5.7000000000000002E-3</v>
      </c>
    </row>
    <row r="66" spans="2:16">
      <c r="B66" s="108">
        <v>130</v>
      </c>
      <c r="C66" s="109" t="s">
        <v>53</v>
      </c>
      <c r="D66" s="95">
        <f t="shared" si="2"/>
        <v>7.1823204419889505E-4</v>
      </c>
      <c r="E66" s="110">
        <v>0.2079</v>
      </c>
      <c r="F66" s="111">
        <v>3.9249999999999998</v>
      </c>
      <c r="G66" s="107">
        <f t="shared" si="3"/>
        <v>4.1329000000000002</v>
      </c>
      <c r="H66" s="108">
        <v>137</v>
      </c>
      <c r="I66" s="109" t="s">
        <v>54</v>
      </c>
      <c r="J66" s="70">
        <f t="shared" si="4"/>
        <v>1.37E-2</v>
      </c>
      <c r="K66" s="108">
        <v>84</v>
      </c>
      <c r="L66" s="109" t="s">
        <v>54</v>
      </c>
      <c r="M66" s="70">
        <f t="shared" si="0"/>
        <v>8.4000000000000012E-3</v>
      </c>
      <c r="N66" s="108">
        <v>60</v>
      </c>
      <c r="O66" s="109" t="s">
        <v>54</v>
      </c>
      <c r="P66" s="70">
        <f t="shared" si="1"/>
        <v>6.0000000000000001E-3</v>
      </c>
    </row>
    <row r="67" spans="2:16">
      <c r="B67" s="108">
        <v>140</v>
      </c>
      <c r="C67" s="109" t="s">
        <v>53</v>
      </c>
      <c r="D67" s="95">
        <f t="shared" si="2"/>
        <v>7.7348066298342554E-4</v>
      </c>
      <c r="E67" s="110">
        <v>0.2157</v>
      </c>
      <c r="F67" s="111">
        <v>3.9849999999999999</v>
      </c>
      <c r="G67" s="107">
        <f t="shared" si="3"/>
        <v>4.2006999999999994</v>
      </c>
      <c r="H67" s="108">
        <v>144</v>
      </c>
      <c r="I67" s="109" t="s">
        <v>54</v>
      </c>
      <c r="J67" s="70">
        <f t="shared" si="4"/>
        <v>1.44E-2</v>
      </c>
      <c r="K67" s="108">
        <v>88</v>
      </c>
      <c r="L67" s="109" t="s">
        <v>54</v>
      </c>
      <c r="M67" s="70">
        <f t="shared" si="0"/>
        <v>8.7999999999999988E-3</v>
      </c>
      <c r="N67" s="108">
        <v>63</v>
      </c>
      <c r="O67" s="109" t="s">
        <v>54</v>
      </c>
      <c r="P67" s="70">
        <f t="shared" si="1"/>
        <v>6.3E-3</v>
      </c>
    </row>
    <row r="68" spans="2:16">
      <c r="B68" s="108">
        <v>150</v>
      </c>
      <c r="C68" s="109" t="s">
        <v>53</v>
      </c>
      <c r="D68" s="95">
        <f t="shared" si="2"/>
        <v>8.2872928176795581E-4</v>
      </c>
      <c r="E68" s="110">
        <v>0.2233</v>
      </c>
      <c r="F68" s="111">
        <v>4.0389999999999997</v>
      </c>
      <c r="G68" s="107">
        <f t="shared" si="3"/>
        <v>4.2622999999999998</v>
      </c>
      <c r="H68" s="108">
        <v>152</v>
      </c>
      <c r="I68" s="109" t="s">
        <v>54</v>
      </c>
      <c r="J68" s="70">
        <f t="shared" si="4"/>
        <v>1.52E-2</v>
      </c>
      <c r="K68" s="108">
        <v>92</v>
      </c>
      <c r="L68" s="109" t="s">
        <v>54</v>
      </c>
      <c r="M68" s="70">
        <f t="shared" si="0"/>
        <v>9.1999999999999998E-3</v>
      </c>
      <c r="N68" s="108">
        <v>66</v>
      </c>
      <c r="O68" s="109" t="s">
        <v>54</v>
      </c>
      <c r="P68" s="70">
        <f t="shared" si="1"/>
        <v>6.6E-3</v>
      </c>
    </row>
    <row r="69" spans="2:16">
      <c r="B69" s="108">
        <v>160</v>
      </c>
      <c r="C69" s="109" t="s">
        <v>53</v>
      </c>
      <c r="D69" s="95">
        <f t="shared" si="2"/>
        <v>8.8397790055248619E-4</v>
      </c>
      <c r="E69" s="110">
        <v>0.2306</v>
      </c>
      <c r="F69" s="111">
        <v>4.0880000000000001</v>
      </c>
      <c r="G69" s="107">
        <f t="shared" si="3"/>
        <v>4.3186</v>
      </c>
      <c r="H69" s="108">
        <v>159</v>
      </c>
      <c r="I69" s="109" t="s">
        <v>54</v>
      </c>
      <c r="J69" s="70">
        <f t="shared" si="4"/>
        <v>1.5900000000000001E-2</v>
      </c>
      <c r="K69" s="108">
        <v>96</v>
      </c>
      <c r="L69" s="109" t="s">
        <v>54</v>
      </c>
      <c r="M69" s="70">
        <f t="shared" si="0"/>
        <v>9.6000000000000009E-3</v>
      </c>
      <c r="N69" s="108">
        <v>69</v>
      </c>
      <c r="O69" s="109" t="s">
        <v>54</v>
      </c>
      <c r="P69" s="70">
        <f t="shared" si="1"/>
        <v>6.9000000000000008E-3</v>
      </c>
    </row>
    <row r="70" spans="2:16">
      <c r="B70" s="108">
        <v>170</v>
      </c>
      <c r="C70" s="109" t="s">
        <v>53</v>
      </c>
      <c r="D70" s="95">
        <f t="shared" si="2"/>
        <v>9.3922651933701668E-4</v>
      </c>
      <c r="E70" s="110">
        <v>0.23769999999999999</v>
      </c>
      <c r="F70" s="111">
        <v>4.133</v>
      </c>
      <c r="G70" s="107">
        <f t="shared" si="3"/>
        <v>4.3707000000000003</v>
      </c>
      <c r="H70" s="108">
        <v>166</v>
      </c>
      <c r="I70" s="109" t="s">
        <v>54</v>
      </c>
      <c r="J70" s="70">
        <f t="shared" si="4"/>
        <v>1.66E-2</v>
      </c>
      <c r="K70" s="108">
        <v>99</v>
      </c>
      <c r="L70" s="109" t="s">
        <v>54</v>
      </c>
      <c r="M70" s="70">
        <f t="shared" si="0"/>
        <v>9.9000000000000008E-3</v>
      </c>
      <c r="N70" s="108">
        <v>71</v>
      </c>
      <c r="O70" s="109" t="s">
        <v>54</v>
      </c>
      <c r="P70" s="70">
        <f t="shared" si="1"/>
        <v>7.0999999999999995E-3</v>
      </c>
    </row>
    <row r="71" spans="2:16">
      <c r="B71" s="108">
        <v>180</v>
      </c>
      <c r="C71" s="109" t="s">
        <v>53</v>
      </c>
      <c r="D71" s="95">
        <f t="shared" si="2"/>
        <v>9.9447513812154684E-4</v>
      </c>
      <c r="E71" s="110">
        <v>0.24460000000000001</v>
      </c>
      <c r="F71" s="111">
        <v>4.1749999999999998</v>
      </c>
      <c r="G71" s="107">
        <f t="shared" si="3"/>
        <v>4.4196</v>
      </c>
      <c r="H71" s="108">
        <v>174</v>
      </c>
      <c r="I71" s="109" t="s">
        <v>54</v>
      </c>
      <c r="J71" s="70">
        <f t="shared" si="4"/>
        <v>1.7399999999999999E-2</v>
      </c>
      <c r="K71" s="108">
        <v>103</v>
      </c>
      <c r="L71" s="109" t="s">
        <v>54</v>
      </c>
      <c r="M71" s="70">
        <f t="shared" si="0"/>
        <v>1.03E-2</v>
      </c>
      <c r="N71" s="108">
        <v>74</v>
      </c>
      <c r="O71" s="109" t="s">
        <v>54</v>
      </c>
      <c r="P71" s="70">
        <f t="shared" si="1"/>
        <v>7.3999999999999995E-3</v>
      </c>
    </row>
    <row r="72" spans="2:16">
      <c r="B72" s="108">
        <v>200</v>
      </c>
      <c r="C72" s="109" t="s">
        <v>53</v>
      </c>
      <c r="D72" s="95">
        <f t="shared" si="2"/>
        <v>1.1049723756906078E-3</v>
      </c>
      <c r="E72" s="110">
        <v>0.25790000000000002</v>
      </c>
      <c r="F72" s="111">
        <v>4.2469999999999999</v>
      </c>
      <c r="G72" s="107">
        <f t="shared" si="3"/>
        <v>4.5049000000000001</v>
      </c>
      <c r="H72" s="108">
        <v>188</v>
      </c>
      <c r="I72" s="109" t="s">
        <v>54</v>
      </c>
      <c r="J72" s="70">
        <f t="shared" si="4"/>
        <v>1.8800000000000001E-2</v>
      </c>
      <c r="K72" s="108">
        <v>111</v>
      </c>
      <c r="L72" s="109" t="s">
        <v>54</v>
      </c>
      <c r="M72" s="70">
        <f t="shared" si="0"/>
        <v>1.11E-2</v>
      </c>
      <c r="N72" s="108">
        <v>79</v>
      </c>
      <c r="O72" s="109" t="s">
        <v>54</v>
      </c>
      <c r="P72" s="70">
        <f t="shared" si="1"/>
        <v>7.9000000000000008E-3</v>
      </c>
    </row>
    <row r="73" spans="2:16">
      <c r="B73" s="108">
        <v>225</v>
      </c>
      <c r="C73" s="109" t="s">
        <v>53</v>
      </c>
      <c r="D73" s="95">
        <f t="shared" si="2"/>
        <v>1.2430939226519338E-3</v>
      </c>
      <c r="E73" s="110">
        <v>0.27350000000000002</v>
      </c>
      <c r="F73" s="111">
        <v>4.3230000000000004</v>
      </c>
      <c r="G73" s="107">
        <f t="shared" si="3"/>
        <v>4.5965000000000007</v>
      </c>
      <c r="H73" s="108">
        <v>206</v>
      </c>
      <c r="I73" s="109" t="s">
        <v>54</v>
      </c>
      <c r="J73" s="70">
        <f t="shared" si="4"/>
        <v>2.06E-2</v>
      </c>
      <c r="K73" s="108">
        <v>120</v>
      </c>
      <c r="L73" s="109" t="s">
        <v>54</v>
      </c>
      <c r="M73" s="70">
        <f t="shared" si="0"/>
        <v>1.2E-2</v>
      </c>
      <c r="N73" s="108">
        <v>86</v>
      </c>
      <c r="O73" s="109" t="s">
        <v>54</v>
      </c>
      <c r="P73" s="70">
        <f t="shared" si="1"/>
        <v>8.6E-3</v>
      </c>
    </row>
    <row r="74" spans="2:16">
      <c r="B74" s="108">
        <v>250</v>
      </c>
      <c r="C74" s="109" t="s">
        <v>53</v>
      </c>
      <c r="D74" s="95">
        <f t="shared" si="2"/>
        <v>1.3812154696132596E-3</v>
      </c>
      <c r="E74" s="110">
        <v>0.2883</v>
      </c>
      <c r="F74" s="111">
        <v>4.3860000000000001</v>
      </c>
      <c r="G74" s="107">
        <f t="shared" si="3"/>
        <v>4.6743000000000006</v>
      </c>
      <c r="H74" s="108">
        <v>223</v>
      </c>
      <c r="I74" s="109" t="s">
        <v>54</v>
      </c>
      <c r="J74" s="70">
        <f t="shared" si="4"/>
        <v>2.23E-2</v>
      </c>
      <c r="K74" s="108">
        <v>129</v>
      </c>
      <c r="L74" s="109" t="s">
        <v>54</v>
      </c>
      <c r="M74" s="70">
        <f t="shared" si="0"/>
        <v>1.29E-2</v>
      </c>
      <c r="N74" s="108">
        <v>92</v>
      </c>
      <c r="O74" s="109" t="s">
        <v>54</v>
      </c>
      <c r="P74" s="70">
        <f t="shared" si="1"/>
        <v>9.1999999999999998E-3</v>
      </c>
    </row>
    <row r="75" spans="2:16">
      <c r="B75" s="108">
        <v>275</v>
      </c>
      <c r="C75" s="109" t="s">
        <v>53</v>
      </c>
      <c r="D75" s="95">
        <f t="shared" si="2"/>
        <v>1.5193370165745858E-3</v>
      </c>
      <c r="E75" s="110">
        <v>0.3024</v>
      </c>
      <c r="F75" s="111">
        <v>4.4379999999999997</v>
      </c>
      <c r="G75" s="107">
        <f t="shared" si="3"/>
        <v>4.7403999999999993</v>
      </c>
      <c r="H75" s="108">
        <v>240</v>
      </c>
      <c r="I75" s="109" t="s">
        <v>54</v>
      </c>
      <c r="J75" s="70">
        <f t="shared" si="4"/>
        <v>2.4E-2</v>
      </c>
      <c r="K75" s="108">
        <v>137</v>
      </c>
      <c r="L75" s="109" t="s">
        <v>54</v>
      </c>
      <c r="M75" s="70">
        <f t="shared" si="0"/>
        <v>1.37E-2</v>
      </c>
      <c r="N75" s="108">
        <v>98</v>
      </c>
      <c r="O75" s="109" t="s">
        <v>54</v>
      </c>
      <c r="P75" s="70">
        <f t="shared" si="1"/>
        <v>9.7999999999999997E-3</v>
      </c>
    </row>
    <row r="76" spans="2:16">
      <c r="B76" s="108">
        <v>300</v>
      </c>
      <c r="C76" s="109" t="s">
        <v>53</v>
      </c>
      <c r="D76" s="95">
        <f t="shared" si="2"/>
        <v>1.6574585635359116E-3</v>
      </c>
      <c r="E76" s="110">
        <v>0.31580000000000003</v>
      </c>
      <c r="F76" s="111">
        <v>4.4809999999999999</v>
      </c>
      <c r="G76" s="107">
        <f t="shared" si="3"/>
        <v>4.7968000000000002</v>
      </c>
      <c r="H76" s="108">
        <v>258</v>
      </c>
      <c r="I76" s="109" t="s">
        <v>54</v>
      </c>
      <c r="J76" s="70">
        <f t="shared" si="4"/>
        <v>2.58E-2</v>
      </c>
      <c r="K76" s="108">
        <v>146</v>
      </c>
      <c r="L76" s="109" t="s">
        <v>54</v>
      </c>
      <c r="M76" s="70">
        <f t="shared" si="0"/>
        <v>1.4599999999999998E-2</v>
      </c>
      <c r="N76" s="108">
        <v>105</v>
      </c>
      <c r="O76" s="109" t="s">
        <v>54</v>
      </c>
      <c r="P76" s="70">
        <f t="shared" si="1"/>
        <v>1.0499999999999999E-2</v>
      </c>
    </row>
    <row r="77" spans="2:16">
      <c r="B77" s="108">
        <v>325</v>
      </c>
      <c r="C77" s="109" t="s">
        <v>53</v>
      </c>
      <c r="D77" s="95">
        <f t="shared" si="2"/>
        <v>1.7955801104972376E-3</v>
      </c>
      <c r="E77" s="110">
        <v>0.32869999999999999</v>
      </c>
      <c r="F77" s="111">
        <v>4.5170000000000003</v>
      </c>
      <c r="G77" s="107">
        <f t="shared" si="3"/>
        <v>4.8457000000000008</v>
      </c>
      <c r="H77" s="108">
        <v>275</v>
      </c>
      <c r="I77" s="109" t="s">
        <v>54</v>
      </c>
      <c r="J77" s="70">
        <f t="shared" si="4"/>
        <v>2.7500000000000004E-2</v>
      </c>
      <c r="K77" s="108">
        <v>155</v>
      </c>
      <c r="L77" s="109" t="s">
        <v>54</v>
      </c>
      <c r="M77" s="70">
        <f t="shared" si="0"/>
        <v>1.55E-2</v>
      </c>
      <c r="N77" s="108">
        <v>111</v>
      </c>
      <c r="O77" s="109" t="s">
        <v>54</v>
      </c>
      <c r="P77" s="70">
        <f t="shared" si="1"/>
        <v>1.11E-2</v>
      </c>
    </row>
    <row r="78" spans="2:16">
      <c r="B78" s="108">
        <v>350</v>
      </c>
      <c r="C78" s="109" t="s">
        <v>53</v>
      </c>
      <c r="D78" s="95">
        <f t="shared" si="2"/>
        <v>1.9337016574585634E-3</v>
      </c>
      <c r="E78" s="110">
        <v>0.34110000000000001</v>
      </c>
      <c r="F78" s="111">
        <v>4.5469999999999997</v>
      </c>
      <c r="G78" s="107">
        <f t="shared" si="3"/>
        <v>4.8880999999999997</v>
      </c>
      <c r="H78" s="108">
        <v>292</v>
      </c>
      <c r="I78" s="109" t="s">
        <v>54</v>
      </c>
      <c r="J78" s="70">
        <f t="shared" si="4"/>
        <v>2.9199999999999997E-2</v>
      </c>
      <c r="K78" s="108">
        <v>163</v>
      </c>
      <c r="L78" s="109" t="s">
        <v>54</v>
      </c>
      <c r="M78" s="70">
        <f t="shared" si="0"/>
        <v>1.6300000000000002E-2</v>
      </c>
      <c r="N78" s="108">
        <v>116</v>
      </c>
      <c r="O78" s="109" t="s">
        <v>54</v>
      </c>
      <c r="P78" s="70">
        <f t="shared" si="1"/>
        <v>1.1600000000000001E-2</v>
      </c>
    </row>
    <row r="79" spans="2:16">
      <c r="B79" s="108">
        <v>375</v>
      </c>
      <c r="C79" s="109" t="s">
        <v>53</v>
      </c>
      <c r="D79" s="95">
        <f t="shared" si="2"/>
        <v>2.0718232044198894E-3</v>
      </c>
      <c r="E79" s="110">
        <v>0.36330000000000001</v>
      </c>
      <c r="F79" s="111">
        <v>4.5720000000000001</v>
      </c>
      <c r="G79" s="107">
        <f t="shared" si="3"/>
        <v>4.9352999999999998</v>
      </c>
      <c r="H79" s="108">
        <v>309</v>
      </c>
      <c r="I79" s="109" t="s">
        <v>54</v>
      </c>
      <c r="J79" s="70">
        <f t="shared" si="4"/>
        <v>3.09E-2</v>
      </c>
      <c r="K79" s="108">
        <v>172</v>
      </c>
      <c r="L79" s="109" t="s">
        <v>54</v>
      </c>
      <c r="M79" s="70">
        <f t="shared" si="0"/>
        <v>1.72E-2</v>
      </c>
      <c r="N79" s="108">
        <v>122</v>
      </c>
      <c r="O79" s="109" t="s">
        <v>54</v>
      </c>
      <c r="P79" s="70">
        <f t="shared" si="1"/>
        <v>1.2199999999999999E-2</v>
      </c>
    </row>
    <row r="80" spans="2:16">
      <c r="B80" s="108">
        <v>400</v>
      </c>
      <c r="C80" s="109" t="s">
        <v>53</v>
      </c>
      <c r="D80" s="95">
        <f t="shared" si="2"/>
        <v>2.2099447513812156E-3</v>
      </c>
      <c r="E80" s="110">
        <v>0.38990000000000002</v>
      </c>
      <c r="F80" s="111">
        <v>4.5919999999999996</v>
      </c>
      <c r="G80" s="107">
        <f t="shared" si="3"/>
        <v>4.9818999999999996</v>
      </c>
      <c r="H80" s="108">
        <v>326</v>
      </c>
      <c r="I80" s="109" t="s">
        <v>54</v>
      </c>
      <c r="J80" s="70">
        <f t="shared" si="4"/>
        <v>3.2600000000000004E-2</v>
      </c>
      <c r="K80" s="108">
        <v>180</v>
      </c>
      <c r="L80" s="109" t="s">
        <v>54</v>
      </c>
      <c r="M80" s="70">
        <f t="shared" si="0"/>
        <v>1.7999999999999999E-2</v>
      </c>
      <c r="N80" s="108">
        <v>128</v>
      </c>
      <c r="O80" s="109" t="s">
        <v>54</v>
      </c>
      <c r="P80" s="70">
        <f t="shared" si="1"/>
        <v>1.2800000000000001E-2</v>
      </c>
    </row>
    <row r="81" spans="2:16">
      <c r="B81" s="108">
        <v>450</v>
      </c>
      <c r="C81" s="109" t="s">
        <v>53</v>
      </c>
      <c r="D81" s="95">
        <f t="shared" si="2"/>
        <v>2.4861878453038676E-3</v>
      </c>
      <c r="E81" s="110">
        <v>0.4294</v>
      </c>
      <c r="F81" s="111">
        <v>4.6219999999999999</v>
      </c>
      <c r="G81" s="107">
        <f t="shared" si="3"/>
        <v>5.0514000000000001</v>
      </c>
      <c r="H81" s="108">
        <v>360</v>
      </c>
      <c r="I81" s="109" t="s">
        <v>54</v>
      </c>
      <c r="J81" s="70">
        <f t="shared" si="4"/>
        <v>3.5999999999999997E-2</v>
      </c>
      <c r="K81" s="108">
        <v>196</v>
      </c>
      <c r="L81" s="109" t="s">
        <v>54</v>
      </c>
      <c r="M81" s="70">
        <f t="shared" si="0"/>
        <v>1.9599999999999999E-2</v>
      </c>
      <c r="N81" s="108">
        <v>140</v>
      </c>
      <c r="O81" s="109" t="s">
        <v>54</v>
      </c>
      <c r="P81" s="70">
        <f t="shared" si="1"/>
        <v>1.4000000000000002E-2</v>
      </c>
    </row>
    <row r="82" spans="2:16">
      <c r="B82" s="108">
        <v>500</v>
      </c>
      <c r="C82" s="109" t="s">
        <v>53</v>
      </c>
      <c r="D82" s="95">
        <f t="shared" si="2"/>
        <v>2.7624309392265192E-3</v>
      </c>
      <c r="E82" s="110">
        <v>0.4572</v>
      </c>
      <c r="F82" s="111">
        <v>4.641</v>
      </c>
      <c r="G82" s="107">
        <f t="shared" si="3"/>
        <v>5.0982000000000003</v>
      </c>
      <c r="H82" s="108">
        <v>393</v>
      </c>
      <c r="I82" s="109" t="s">
        <v>54</v>
      </c>
      <c r="J82" s="70">
        <f t="shared" si="4"/>
        <v>3.9300000000000002E-2</v>
      </c>
      <c r="K82" s="108">
        <v>212</v>
      </c>
      <c r="L82" s="109" t="s">
        <v>54</v>
      </c>
      <c r="M82" s="70">
        <f t="shared" si="0"/>
        <v>2.12E-2</v>
      </c>
      <c r="N82" s="108">
        <v>151</v>
      </c>
      <c r="O82" s="109" t="s">
        <v>54</v>
      </c>
      <c r="P82" s="70">
        <f t="shared" si="1"/>
        <v>1.5099999999999999E-2</v>
      </c>
    </row>
    <row r="83" spans="2:16">
      <c r="B83" s="108">
        <v>550</v>
      </c>
      <c r="C83" s="109" t="s">
        <v>53</v>
      </c>
      <c r="D83" s="95">
        <f t="shared" si="2"/>
        <v>3.0386740331491717E-3</v>
      </c>
      <c r="E83" s="110">
        <v>0.4783</v>
      </c>
      <c r="F83" s="111">
        <v>4.6509999999999998</v>
      </c>
      <c r="G83" s="107">
        <f t="shared" si="3"/>
        <v>5.1292999999999997</v>
      </c>
      <c r="H83" s="108">
        <v>427</v>
      </c>
      <c r="I83" s="109" t="s">
        <v>54</v>
      </c>
      <c r="J83" s="70">
        <f t="shared" si="4"/>
        <v>4.2700000000000002E-2</v>
      </c>
      <c r="K83" s="108">
        <v>228</v>
      </c>
      <c r="L83" s="109" t="s">
        <v>54</v>
      </c>
      <c r="M83" s="70">
        <f t="shared" si="0"/>
        <v>2.2800000000000001E-2</v>
      </c>
      <c r="N83" s="108">
        <v>162</v>
      </c>
      <c r="O83" s="109" t="s">
        <v>54</v>
      </c>
      <c r="P83" s="70">
        <f t="shared" si="1"/>
        <v>1.6199999999999999E-2</v>
      </c>
    </row>
    <row r="84" spans="2:16">
      <c r="B84" s="108">
        <v>600</v>
      </c>
      <c r="C84" s="109" t="s">
        <v>53</v>
      </c>
      <c r="D84" s="95">
        <f t="shared" si="2"/>
        <v>3.3149171270718232E-3</v>
      </c>
      <c r="E84" s="110">
        <v>0.49540000000000001</v>
      </c>
      <c r="F84" s="111">
        <v>4.6539999999999999</v>
      </c>
      <c r="G84" s="107">
        <f t="shared" si="3"/>
        <v>5.1494</v>
      </c>
      <c r="H84" s="108">
        <v>461</v>
      </c>
      <c r="I84" s="109" t="s">
        <v>54</v>
      </c>
      <c r="J84" s="70">
        <f t="shared" si="4"/>
        <v>4.6100000000000002E-2</v>
      </c>
      <c r="K84" s="108">
        <v>244</v>
      </c>
      <c r="L84" s="109" t="s">
        <v>54</v>
      </c>
      <c r="M84" s="70">
        <f t="shared" ref="M84:M147" si="5">K84/1000/10</f>
        <v>2.4399999999999998E-2</v>
      </c>
      <c r="N84" s="108">
        <v>173</v>
      </c>
      <c r="O84" s="109" t="s">
        <v>54</v>
      </c>
      <c r="P84" s="70">
        <f t="shared" ref="P84:P147" si="6">N84/1000/10</f>
        <v>1.7299999999999999E-2</v>
      </c>
    </row>
    <row r="85" spans="2:16">
      <c r="B85" s="108">
        <v>650</v>
      </c>
      <c r="C85" s="109" t="s">
        <v>53</v>
      </c>
      <c r="D85" s="95">
        <f t="shared" ref="D85:D88" si="7">B85/1000/$C$5</f>
        <v>3.5911602209944752E-3</v>
      </c>
      <c r="E85" s="110">
        <v>0.51049999999999995</v>
      </c>
      <c r="F85" s="111">
        <v>4.6520000000000001</v>
      </c>
      <c r="G85" s="107">
        <f t="shared" ref="G85:G148" si="8">E85+F85</f>
        <v>5.1624999999999996</v>
      </c>
      <c r="H85" s="108">
        <v>494</v>
      </c>
      <c r="I85" s="109" t="s">
        <v>54</v>
      </c>
      <c r="J85" s="70">
        <f t="shared" ref="J85:J116" si="9">H85/1000/10</f>
        <v>4.9399999999999999E-2</v>
      </c>
      <c r="K85" s="108">
        <v>260</v>
      </c>
      <c r="L85" s="109" t="s">
        <v>54</v>
      </c>
      <c r="M85" s="70">
        <f t="shared" si="5"/>
        <v>2.6000000000000002E-2</v>
      </c>
      <c r="N85" s="108">
        <v>183</v>
      </c>
      <c r="O85" s="109" t="s">
        <v>54</v>
      </c>
      <c r="P85" s="70">
        <f t="shared" si="6"/>
        <v>1.83E-2</v>
      </c>
    </row>
    <row r="86" spans="2:16">
      <c r="B86" s="108">
        <v>700</v>
      </c>
      <c r="C86" s="109" t="s">
        <v>53</v>
      </c>
      <c r="D86" s="95">
        <f t="shared" si="7"/>
        <v>3.8674033149171268E-3</v>
      </c>
      <c r="E86" s="110">
        <v>0.52490000000000003</v>
      </c>
      <c r="F86" s="111">
        <v>4.6459999999999999</v>
      </c>
      <c r="G86" s="107">
        <f t="shared" si="8"/>
        <v>5.1708999999999996</v>
      </c>
      <c r="H86" s="108">
        <v>528</v>
      </c>
      <c r="I86" s="109" t="s">
        <v>54</v>
      </c>
      <c r="J86" s="70">
        <f t="shared" si="9"/>
        <v>5.28E-2</v>
      </c>
      <c r="K86" s="108">
        <v>276</v>
      </c>
      <c r="L86" s="109" t="s">
        <v>54</v>
      </c>
      <c r="M86" s="70">
        <f t="shared" si="5"/>
        <v>2.7600000000000003E-2</v>
      </c>
      <c r="N86" s="108">
        <v>194</v>
      </c>
      <c r="O86" s="109" t="s">
        <v>54</v>
      </c>
      <c r="P86" s="70">
        <f t="shared" si="6"/>
        <v>1.9400000000000001E-2</v>
      </c>
    </row>
    <row r="87" spans="2:16">
      <c r="B87" s="108">
        <v>800</v>
      </c>
      <c r="C87" s="109" t="s">
        <v>53</v>
      </c>
      <c r="D87" s="95">
        <f t="shared" si="7"/>
        <v>4.4198895027624313E-3</v>
      </c>
      <c r="E87" s="110">
        <v>0.55379999999999996</v>
      </c>
      <c r="F87" s="111">
        <v>4.6230000000000002</v>
      </c>
      <c r="G87" s="107">
        <f t="shared" si="8"/>
        <v>5.1768000000000001</v>
      </c>
      <c r="H87" s="108">
        <v>597</v>
      </c>
      <c r="I87" s="109" t="s">
        <v>54</v>
      </c>
      <c r="J87" s="70">
        <f t="shared" si="9"/>
        <v>5.9699999999999996E-2</v>
      </c>
      <c r="K87" s="108">
        <v>308</v>
      </c>
      <c r="L87" s="109" t="s">
        <v>54</v>
      </c>
      <c r="M87" s="70">
        <f t="shared" si="5"/>
        <v>3.0800000000000001E-2</v>
      </c>
      <c r="N87" s="108">
        <v>215</v>
      </c>
      <c r="O87" s="109" t="s">
        <v>54</v>
      </c>
      <c r="P87" s="70">
        <f t="shared" si="6"/>
        <v>2.1499999999999998E-2</v>
      </c>
    </row>
    <row r="88" spans="2:16">
      <c r="B88" s="108">
        <v>900</v>
      </c>
      <c r="C88" s="109" t="s">
        <v>53</v>
      </c>
      <c r="D88" s="95">
        <f t="shared" si="7"/>
        <v>4.9723756906077353E-3</v>
      </c>
      <c r="E88" s="110">
        <v>0.58460000000000001</v>
      </c>
      <c r="F88" s="111">
        <v>4.59</v>
      </c>
      <c r="G88" s="107">
        <f t="shared" si="8"/>
        <v>5.1745999999999999</v>
      </c>
      <c r="H88" s="108">
        <v>666</v>
      </c>
      <c r="I88" s="109" t="s">
        <v>54</v>
      </c>
      <c r="J88" s="70">
        <f t="shared" si="9"/>
        <v>6.6600000000000006E-2</v>
      </c>
      <c r="K88" s="108">
        <v>339</v>
      </c>
      <c r="L88" s="109" t="s">
        <v>54</v>
      </c>
      <c r="M88" s="70">
        <f t="shared" si="5"/>
        <v>3.39E-2</v>
      </c>
      <c r="N88" s="108">
        <v>236</v>
      </c>
      <c r="O88" s="109" t="s">
        <v>54</v>
      </c>
      <c r="P88" s="70">
        <f t="shared" si="6"/>
        <v>2.3599999999999999E-2</v>
      </c>
    </row>
    <row r="89" spans="2:16">
      <c r="B89" s="108">
        <v>1</v>
      </c>
      <c r="C89" s="118" t="s">
        <v>55</v>
      </c>
      <c r="D89" s="70">
        <f t="shared" ref="D89:D152" si="10">B89/$C$5</f>
        <v>5.5248618784530384E-3</v>
      </c>
      <c r="E89" s="110">
        <v>0.61770000000000003</v>
      </c>
      <c r="F89" s="111">
        <v>4.5519999999999996</v>
      </c>
      <c r="G89" s="107">
        <f t="shared" si="8"/>
        <v>5.1696999999999997</v>
      </c>
      <c r="H89" s="108">
        <v>735</v>
      </c>
      <c r="I89" s="109" t="s">
        <v>54</v>
      </c>
      <c r="J89" s="70">
        <f t="shared" si="9"/>
        <v>7.3499999999999996E-2</v>
      </c>
      <c r="K89" s="108">
        <v>371</v>
      </c>
      <c r="L89" s="109" t="s">
        <v>54</v>
      </c>
      <c r="M89" s="70">
        <f t="shared" si="5"/>
        <v>3.7100000000000001E-2</v>
      </c>
      <c r="N89" s="108">
        <v>257</v>
      </c>
      <c r="O89" s="109" t="s">
        <v>54</v>
      </c>
      <c r="P89" s="70">
        <f t="shared" si="6"/>
        <v>2.5700000000000001E-2</v>
      </c>
    </row>
    <row r="90" spans="2:16">
      <c r="B90" s="108">
        <v>1.1000000000000001</v>
      </c>
      <c r="C90" s="109" t="s">
        <v>55</v>
      </c>
      <c r="D90" s="70">
        <f t="shared" si="10"/>
        <v>6.0773480662983433E-3</v>
      </c>
      <c r="E90" s="110">
        <v>0.65259999999999996</v>
      </c>
      <c r="F90" s="111">
        <v>4.5090000000000003</v>
      </c>
      <c r="G90" s="107">
        <f t="shared" si="8"/>
        <v>5.1616</v>
      </c>
      <c r="H90" s="108">
        <v>806</v>
      </c>
      <c r="I90" s="109" t="s">
        <v>54</v>
      </c>
      <c r="J90" s="70">
        <f t="shared" si="9"/>
        <v>8.0600000000000005E-2</v>
      </c>
      <c r="K90" s="108">
        <v>402</v>
      </c>
      <c r="L90" s="109" t="s">
        <v>54</v>
      </c>
      <c r="M90" s="70">
        <f t="shared" si="5"/>
        <v>4.02E-2</v>
      </c>
      <c r="N90" s="108">
        <v>278</v>
      </c>
      <c r="O90" s="109" t="s">
        <v>54</v>
      </c>
      <c r="P90" s="70">
        <f t="shared" si="6"/>
        <v>2.7800000000000002E-2</v>
      </c>
    </row>
    <row r="91" spans="2:16">
      <c r="B91" s="108">
        <v>1.2</v>
      </c>
      <c r="C91" s="109" t="s">
        <v>55</v>
      </c>
      <c r="D91" s="70">
        <f t="shared" si="10"/>
        <v>6.6298342541436465E-3</v>
      </c>
      <c r="E91" s="110">
        <v>0.68869999999999998</v>
      </c>
      <c r="F91" s="111">
        <v>4.4640000000000004</v>
      </c>
      <c r="G91" s="107">
        <f t="shared" si="8"/>
        <v>5.1527000000000003</v>
      </c>
      <c r="H91" s="108">
        <v>876</v>
      </c>
      <c r="I91" s="109" t="s">
        <v>54</v>
      </c>
      <c r="J91" s="70">
        <f t="shared" si="9"/>
        <v>8.7599999999999997E-2</v>
      </c>
      <c r="K91" s="108">
        <v>433</v>
      </c>
      <c r="L91" s="109" t="s">
        <v>54</v>
      </c>
      <c r="M91" s="70">
        <f t="shared" si="5"/>
        <v>4.3299999999999998E-2</v>
      </c>
      <c r="N91" s="108">
        <v>298</v>
      </c>
      <c r="O91" s="109" t="s">
        <v>54</v>
      </c>
      <c r="P91" s="70">
        <f t="shared" si="6"/>
        <v>2.98E-2</v>
      </c>
    </row>
    <row r="92" spans="2:16">
      <c r="B92" s="108">
        <v>1.3</v>
      </c>
      <c r="C92" s="109" t="s">
        <v>55</v>
      </c>
      <c r="D92" s="70">
        <f t="shared" si="10"/>
        <v>7.1823204419889505E-3</v>
      </c>
      <c r="E92" s="110">
        <v>0.72540000000000004</v>
      </c>
      <c r="F92" s="111">
        <v>4.4160000000000004</v>
      </c>
      <c r="G92" s="107">
        <f t="shared" si="8"/>
        <v>5.1414000000000009</v>
      </c>
      <c r="H92" s="108">
        <v>948</v>
      </c>
      <c r="I92" s="109" t="s">
        <v>54</v>
      </c>
      <c r="J92" s="70">
        <f t="shared" si="9"/>
        <v>9.4799999999999995E-2</v>
      </c>
      <c r="K92" s="108">
        <v>464</v>
      </c>
      <c r="L92" s="109" t="s">
        <v>54</v>
      </c>
      <c r="M92" s="70">
        <f t="shared" si="5"/>
        <v>4.6400000000000004E-2</v>
      </c>
      <c r="N92" s="108">
        <v>319</v>
      </c>
      <c r="O92" s="109" t="s">
        <v>54</v>
      </c>
      <c r="P92" s="70">
        <f t="shared" si="6"/>
        <v>3.1899999999999998E-2</v>
      </c>
    </row>
    <row r="93" spans="2:16">
      <c r="B93" s="108">
        <v>1.4</v>
      </c>
      <c r="C93" s="109" t="s">
        <v>55</v>
      </c>
      <c r="D93" s="70">
        <f t="shared" si="10"/>
        <v>7.7348066298342536E-3</v>
      </c>
      <c r="E93" s="110">
        <v>0.76219999999999999</v>
      </c>
      <c r="F93" s="111">
        <v>4.3680000000000003</v>
      </c>
      <c r="G93" s="107">
        <f t="shared" si="8"/>
        <v>5.1302000000000003</v>
      </c>
      <c r="H93" s="108">
        <v>1020</v>
      </c>
      <c r="I93" s="109" t="s">
        <v>54</v>
      </c>
      <c r="J93" s="70">
        <f t="shared" si="9"/>
        <v>0.10200000000000001</v>
      </c>
      <c r="K93" s="108">
        <v>495</v>
      </c>
      <c r="L93" s="109" t="s">
        <v>54</v>
      </c>
      <c r="M93" s="70">
        <f t="shared" si="5"/>
        <v>4.9500000000000002E-2</v>
      </c>
      <c r="N93" s="108">
        <v>340</v>
      </c>
      <c r="O93" s="109" t="s">
        <v>54</v>
      </c>
      <c r="P93" s="70">
        <f t="shared" si="6"/>
        <v>3.4000000000000002E-2</v>
      </c>
    </row>
    <row r="94" spans="2:16">
      <c r="B94" s="108">
        <v>1.5</v>
      </c>
      <c r="C94" s="109" t="s">
        <v>55</v>
      </c>
      <c r="D94" s="70">
        <f t="shared" si="10"/>
        <v>8.2872928176795577E-3</v>
      </c>
      <c r="E94" s="110">
        <v>0.79879999999999995</v>
      </c>
      <c r="F94" s="111">
        <v>4.32</v>
      </c>
      <c r="G94" s="107">
        <f t="shared" si="8"/>
        <v>5.1188000000000002</v>
      </c>
      <c r="H94" s="108">
        <v>1092</v>
      </c>
      <c r="I94" s="109" t="s">
        <v>54</v>
      </c>
      <c r="J94" s="70">
        <f t="shared" si="9"/>
        <v>0.10920000000000001</v>
      </c>
      <c r="K94" s="108">
        <v>526</v>
      </c>
      <c r="L94" s="109" t="s">
        <v>54</v>
      </c>
      <c r="M94" s="70">
        <f t="shared" si="5"/>
        <v>5.2600000000000001E-2</v>
      </c>
      <c r="N94" s="108">
        <v>361</v>
      </c>
      <c r="O94" s="109" t="s">
        <v>54</v>
      </c>
      <c r="P94" s="70">
        <f t="shared" si="6"/>
        <v>3.61E-2</v>
      </c>
    </row>
    <row r="95" spans="2:16">
      <c r="B95" s="108">
        <v>1.6</v>
      </c>
      <c r="C95" s="109" t="s">
        <v>55</v>
      </c>
      <c r="D95" s="70">
        <f t="shared" si="10"/>
        <v>8.8397790055248626E-3</v>
      </c>
      <c r="E95" s="110">
        <v>0.83499999999999996</v>
      </c>
      <c r="F95" s="111">
        <v>4.2709999999999999</v>
      </c>
      <c r="G95" s="107">
        <f t="shared" si="8"/>
        <v>5.1059999999999999</v>
      </c>
      <c r="H95" s="108">
        <v>1165</v>
      </c>
      <c r="I95" s="109" t="s">
        <v>54</v>
      </c>
      <c r="J95" s="70">
        <f t="shared" si="9"/>
        <v>0.11650000000000001</v>
      </c>
      <c r="K95" s="108">
        <v>556</v>
      </c>
      <c r="L95" s="109" t="s">
        <v>54</v>
      </c>
      <c r="M95" s="70">
        <f t="shared" si="5"/>
        <v>5.5600000000000004E-2</v>
      </c>
      <c r="N95" s="108">
        <v>381</v>
      </c>
      <c r="O95" s="109" t="s">
        <v>54</v>
      </c>
      <c r="P95" s="70">
        <f t="shared" si="6"/>
        <v>3.8100000000000002E-2</v>
      </c>
    </row>
    <row r="96" spans="2:16">
      <c r="B96" s="108">
        <v>1.7</v>
      </c>
      <c r="C96" s="109" t="s">
        <v>55</v>
      </c>
      <c r="D96" s="70">
        <f t="shared" si="10"/>
        <v>9.3922651933701657E-3</v>
      </c>
      <c r="E96" s="110">
        <v>0.87070000000000003</v>
      </c>
      <c r="F96" s="111">
        <v>4.2229999999999999</v>
      </c>
      <c r="G96" s="107">
        <f t="shared" si="8"/>
        <v>5.0937000000000001</v>
      </c>
      <c r="H96" s="108">
        <v>1239</v>
      </c>
      <c r="I96" s="109" t="s">
        <v>54</v>
      </c>
      <c r="J96" s="70">
        <f t="shared" si="9"/>
        <v>0.12390000000000001</v>
      </c>
      <c r="K96" s="108">
        <v>587</v>
      </c>
      <c r="L96" s="109" t="s">
        <v>54</v>
      </c>
      <c r="M96" s="70">
        <f t="shared" si="5"/>
        <v>5.8699999999999995E-2</v>
      </c>
      <c r="N96" s="108">
        <v>402</v>
      </c>
      <c r="O96" s="109" t="s">
        <v>54</v>
      </c>
      <c r="P96" s="70">
        <f t="shared" si="6"/>
        <v>4.02E-2</v>
      </c>
    </row>
    <row r="97" spans="2:16">
      <c r="B97" s="108">
        <v>1.8</v>
      </c>
      <c r="C97" s="109" t="s">
        <v>55</v>
      </c>
      <c r="D97" s="70">
        <f t="shared" si="10"/>
        <v>9.9447513812154706E-3</v>
      </c>
      <c r="E97" s="110">
        <v>0.90559999999999996</v>
      </c>
      <c r="F97" s="111">
        <v>4.1749999999999998</v>
      </c>
      <c r="G97" s="107">
        <f t="shared" si="8"/>
        <v>5.0805999999999996</v>
      </c>
      <c r="H97" s="108">
        <v>1313</v>
      </c>
      <c r="I97" s="109" t="s">
        <v>54</v>
      </c>
      <c r="J97" s="70">
        <f t="shared" si="9"/>
        <v>0.1313</v>
      </c>
      <c r="K97" s="108">
        <v>617</v>
      </c>
      <c r="L97" s="109" t="s">
        <v>54</v>
      </c>
      <c r="M97" s="70">
        <f t="shared" si="5"/>
        <v>6.1699999999999998E-2</v>
      </c>
      <c r="N97" s="108">
        <v>423</v>
      </c>
      <c r="O97" s="109" t="s">
        <v>54</v>
      </c>
      <c r="P97" s="70">
        <f t="shared" si="6"/>
        <v>4.2299999999999997E-2</v>
      </c>
    </row>
    <row r="98" spans="2:16">
      <c r="B98" s="108">
        <v>2</v>
      </c>
      <c r="C98" s="109" t="s">
        <v>55</v>
      </c>
      <c r="D98" s="70">
        <f t="shared" si="10"/>
        <v>1.1049723756906077E-2</v>
      </c>
      <c r="E98" s="110">
        <v>0.97299999999999998</v>
      </c>
      <c r="F98" s="111">
        <v>4.0810000000000004</v>
      </c>
      <c r="G98" s="107">
        <f t="shared" si="8"/>
        <v>5.0540000000000003</v>
      </c>
      <c r="H98" s="108">
        <v>1463</v>
      </c>
      <c r="I98" s="109" t="s">
        <v>54</v>
      </c>
      <c r="J98" s="70">
        <f t="shared" si="9"/>
        <v>0.14630000000000001</v>
      </c>
      <c r="K98" s="108">
        <v>678</v>
      </c>
      <c r="L98" s="109" t="s">
        <v>54</v>
      </c>
      <c r="M98" s="70">
        <f t="shared" si="5"/>
        <v>6.7799999999999999E-2</v>
      </c>
      <c r="N98" s="108">
        <v>465</v>
      </c>
      <c r="O98" s="109" t="s">
        <v>54</v>
      </c>
      <c r="P98" s="70">
        <f t="shared" si="6"/>
        <v>4.65E-2</v>
      </c>
    </row>
    <row r="99" spans="2:16">
      <c r="B99" s="108">
        <v>2.25</v>
      </c>
      <c r="C99" s="109" t="s">
        <v>55</v>
      </c>
      <c r="D99" s="70">
        <f t="shared" si="10"/>
        <v>1.2430939226519336E-2</v>
      </c>
      <c r="E99" s="110">
        <v>1.052</v>
      </c>
      <c r="F99" s="111">
        <v>3.968</v>
      </c>
      <c r="G99" s="107">
        <f t="shared" si="8"/>
        <v>5.0199999999999996</v>
      </c>
      <c r="H99" s="108">
        <v>1653</v>
      </c>
      <c r="I99" s="109" t="s">
        <v>54</v>
      </c>
      <c r="J99" s="70">
        <f t="shared" si="9"/>
        <v>0.1653</v>
      </c>
      <c r="K99" s="108">
        <v>752</v>
      </c>
      <c r="L99" s="109" t="s">
        <v>54</v>
      </c>
      <c r="M99" s="70">
        <f t="shared" si="5"/>
        <v>7.5200000000000003E-2</v>
      </c>
      <c r="N99" s="108">
        <v>517</v>
      </c>
      <c r="O99" s="109" t="s">
        <v>54</v>
      </c>
      <c r="P99" s="70">
        <f t="shared" si="6"/>
        <v>5.1700000000000003E-2</v>
      </c>
    </row>
    <row r="100" spans="2:16">
      <c r="B100" s="108">
        <v>2.5</v>
      </c>
      <c r="C100" s="109" t="s">
        <v>55</v>
      </c>
      <c r="D100" s="70">
        <f t="shared" si="10"/>
        <v>1.3812154696132596E-2</v>
      </c>
      <c r="E100" s="110">
        <v>1.127</v>
      </c>
      <c r="F100" s="111">
        <v>3.86</v>
      </c>
      <c r="G100" s="107">
        <f t="shared" si="8"/>
        <v>4.9870000000000001</v>
      </c>
      <c r="H100" s="108">
        <v>1845</v>
      </c>
      <c r="I100" s="109" t="s">
        <v>54</v>
      </c>
      <c r="J100" s="70">
        <f t="shared" si="9"/>
        <v>0.1845</v>
      </c>
      <c r="K100" s="108">
        <v>827</v>
      </c>
      <c r="L100" s="109" t="s">
        <v>54</v>
      </c>
      <c r="M100" s="70">
        <f t="shared" si="5"/>
        <v>8.2699999999999996E-2</v>
      </c>
      <c r="N100" s="108">
        <v>570</v>
      </c>
      <c r="O100" s="109" t="s">
        <v>54</v>
      </c>
      <c r="P100" s="70">
        <f t="shared" si="6"/>
        <v>5.6999999999999995E-2</v>
      </c>
    </row>
    <row r="101" spans="2:16">
      <c r="B101" s="108">
        <v>2.75</v>
      </c>
      <c r="C101" s="109" t="s">
        <v>55</v>
      </c>
      <c r="D101" s="70">
        <f t="shared" si="10"/>
        <v>1.5193370165745856E-2</v>
      </c>
      <c r="E101" s="110">
        <v>1.196</v>
      </c>
      <c r="F101" s="111">
        <v>3.758</v>
      </c>
      <c r="G101" s="107">
        <f t="shared" si="8"/>
        <v>4.9539999999999997</v>
      </c>
      <c r="H101" s="108">
        <v>2041</v>
      </c>
      <c r="I101" s="109" t="s">
        <v>54</v>
      </c>
      <c r="J101" s="70">
        <f t="shared" si="9"/>
        <v>0.2041</v>
      </c>
      <c r="K101" s="108">
        <v>901</v>
      </c>
      <c r="L101" s="109" t="s">
        <v>54</v>
      </c>
      <c r="M101" s="70">
        <f t="shared" si="5"/>
        <v>9.01E-2</v>
      </c>
      <c r="N101" s="108">
        <v>623</v>
      </c>
      <c r="O101" s="109" t="s">
        <v>54</v>
      </c>
      <c r="P101" s="70">
        <f t="shared" si="6"/>
        <v>6.2300000000000001E-2</v>
      </c>
    </row>
    <row r="102" spans="2:16">
      <c r="B102" s="108">
        <v>3</v>
      </c>
      <c r="C102" s="109" t="s">
        <v>55</v>
      </c>
      <c r="D102" s="70">
        <f t="shared" si="10"/>
        <v>1.6574585635359115E-2</v>
      </c>
      <c r="E102" s="110">
        <v>1.2609999999999999</v>
      </c>
      <c r="F102" s="111">
        <v>3.6619999999999999</v>
      </c>
      <c r="G102" s="107">
        <f t="shared" si="8"/>
        <v>4.923</v>
      </c>
      <c r="H102" s="108">
        <v>2239</v>
      </c>
      <c r="I102" s="109" t="s">
        <v>54</v>
      </c>
      <c r="J102" s="70">
        <f t="shared" si="9"/>
        <v>0.22389999999999999</v>
      </c>
      <c r="K102" s="108">
        <v>974</v>
      </c>
      <c r="L102" s="109" t="s">
        <v>54</v>
      </c>
      <c r="M102" s="70">
        <f t="shared" si="5"/>
        <v>9.74E-2</v>
      </c>
      <c r="N102" s="108">
        <v>676</v>
      </c>
      <c r="O102" s="109" t="s">
        <v>54</v>
      </c>
      <c r="P102" s="70">
        <f t="shared" si="6"/>
        <v>6.7600000000000007E-2</v>
      </c>
    </row>
    <row r="103" spans="2:16">
      <c r="B103" s="108">
        <v>3.25</v>
      </c>
      <c r="C103" s="109" t="s">
        <v>55</v>
      </c>
      <c r="D103" s="70">
        <f t="shared" si="10"/>
        <v>1.7955801104972375E-2</v>
      </c>
      <c r="E103" s="110">
        <v>1.321</v>
      </c>
      <c r="F103" s="111">
        <v>3.57</v>
      </c>
      <c r="G103" s="107">
        <f t="shared" si="8"/>
        <v>4.891</v>
      </c>
      <c r="H103" s="108">
        <v>2440</v>
      </c>
      <c r="I103" s="109" t="s">
        <v>54</v>
      </c>
      <c r="J103" s="70">
        <f t="shared" si="9"/>
        <v>0.24399999999999999</v>
      </c>
      <c r="K103" s="108">
        <v>1047</v>
      </c>
      <c r="L103" s="109" t="s">
        <v>54</v>
      </c>
      <c r="M103" s="70">
        <f t="shared" si="5"/>
        <v>0.10469999999999999</v>
      </c>
      <c r="N103" s="108">
        <v>729</v>
      </c>
      <c r="O103" s="109" t="s">
        <v>54</v>
      </c>
      <c r="P103" s="70">
        <f t="shared" si="6"/>
        <v>7.2899999999999993E-2</v>
      </c>
    </row>
    <row r="104" spans="2:16">
      <c r="B104" s="108">
        <v>3.5</v>
      </c>
      <c r="C104" s="109" t="s">
        <v>55</v>
      </c>
      <c r="D104" s="70">
        <f t="shared" si="10"/>
        <v>1.9337016574585635E-2</v>
      </c>
      <c r="E104" s="110">
        <v>1.379</v>
      </c>
      <c r="F104" s="111">
        <v>3.4830000000000001</v>
      </c>
      <c r="G104" s="107">
        <f t="shared" si="8"/>
        <v>4.8620000000000001</v>
      </c>
      <c r="H104" s="108">
        <v>2643</v>
      </c>
      <c r="I104" s="109" t="s">
        <v>54</v>
      </c>
      <c r="J104" s="70">
        <f t="shared" si="9"/>
        <v>0.26429999999999998</v>
      </c>
      <c r="K104" s="108">
        <v>1119</v>
      </c>
      <c r="L104" s="109" t="s">
        <v>54</v>
      </c>
      <c r="M104" s="70">
        <f t="shared" si="5"/>
        <v>0.1119</v>
      </c>
      <c r="N104" s="108">
        <v>783</v>
      </c>
      <c r="O104" s="109" t="s">
        <v>54</v>
      </c>
      <c r="P104" s="70">
        <f t="shared" si="6"/>
        <v>7.8300000000000008E-2</v>
      </c>
    </row>
    <row r="105" spans="2:16">
      <c r="B105" s="108">
        <v>3.75</v>
      </c>
      <c r="C105" s="109" t="s">
        <v>55</v>
      </c>
      <c r="D105" s="70">
        <f t="shared" si="10"/>
        <v>2.0718232044198894E-2</v>
      </c>
      <c r="E105" s="110">
        <v>1.4330000000000001</v>
      </c>
      <c r="F105" s="111">
        <v>3.4009999999999998</v>
      </c>
      <c r="G105" s="107">
        <f t="shared" si="8"/>
        <v>4.8339999999999996</v>
      </c>
      <c r="H105" s="108">
        <v>2848</v>
      </c>
      <c r="I105" s="109" t="s">
        <v>54</v>
      </c>
      <c r="J105" s="70">
        <f t="shared" si="9"/>
        <v>0.2848</v>
      </c>
      <c r="K105" s="108">
        <v>1191</v>
      </c>
      <c r="L105" s="109" t="s">
        <v>54</v>
      </c>
      <c r="M105" s="70">
        <f t="shared" si="5"/>
        <v>0.11910000000000001</v>
      </c>
      <c r="N105" s="108">
        <v>836</v>
      </c>
      <c r="O105" s="109" t="s">
        <v>54</v>
      </c>
      <c r="P105" s="70">
        <f t="shared" si="6"/>
        <v>8.3599999999999994E-2</v>
      </c>
    </row>
    <row r="106" spans="2:16">
      <c r="B106" s="108">
        <v>4</v>
      </c>
      <c r="C106" s="109" t="s">
        <v>55</v>
      </c>
      <c r="D106" s="70">
        <f t="shared" si="10"/>
        <v>2.2099447513812154E-2</v>
      </c>
      <c r="E106" s="110">
        <v>1.484</v>
      </c>
      <c r="F106" s="111">
        <v>3.323</v>
      </c>
      <c r="G106" s="107">
        <f t="shared" si="8"/>
        <v>4.8070000000000004</v>
      </c>
      <c r="H106" s="108">
        <v>3056</v>
      </c>
      <c r="I106" s="109" t="s">
        <v>54</v>
      </c>
      <c r="J106" s="70">
        <f t="shared" si="9"/>
        <v>0.30559999999999998</v>
      </c>
      <c r="K106" s="108">
        <v>1262</v>
      </c>
      <c r="L106" s="109" t="s">
        <v>54</v>
      </c>
      <c r="M106" s="70">
        <f t="shared" si="5"/>
        <v>0.12620000000000001</v>
      </c>
      <c r="N106" s="108">
        <v>890</v>
      </c>
      <c r="O106" s="109" t="s">
        <v>54</v>
      </c>
      <c r="P106" s="70">
        <f t="shared" si="6"/>
        <v>8.8999999999999996E-2</v>
      </c>
    </row>
    <row r="107" spans="2:16">
      <c r="B107" s="108">
        <v>4.5</v>
      </c>
      <c r="C107" s="109" t="s">
        <v>55</v>
      </c>
      <c r="D107" s="70">
        <f t="shared" si="10"/>
        <v>2.4861878453038673E-2</v>
      </c>
      <c r="E107" s="110">
        <v>1.581</v>
      </c>
      <c r="F107" s="111">
        <v>3.1789999999999998</v>
      </c>
      <c r="G107" s="107">
        <f t="shared" si="8"/>
        <v>4.76</v>
      </c>
      <c r="H107" s="108">
        <v>3477</v>
      </c>
      <c r="I107" s="109" t="s">
        <v>54</v>
      </c>
      <c r="J107" s="70">
        <f t="shared" si="9"/>
        <v>0.34770000000000001</v>
      </c>
      <c r="K107" s="108">
        <v>1403</v>
      </c>
      <c r="L107" s="109" t="s">
        <v>54</v>
      </c>
      <c r="M107" s="70">
        <f t="shared" si="5"/>
        <v>0.14030000000000001</v>
      </c>
      <c r="N107" s="108">
        <v>999</v>
      </c>
      <c r="O107" s="109" t="s">
        <v>54</v>
      </c>
      <c r="P107" s="70">
        <f t="shared" si="6"/>
        <v>9.9900000000000003E-2</v>
      </c>
    </row>
    <row r="108" spans="2:16">
      <c r="B108" s="108">
        <v>5</v>
      </c>
      <c r="C108" s="109" t="s">
        <v>55</v>
      </c>
      <c r="D108" s="70">
        <f t="shared" si="10"/>
        <v>2.7624309392265192E-2</v>
      </c>
      <c r="E108" s="110">
        <v>1.671</v>
      </c>
      <c r="F108" s="111">
        <v>3.0489999999999999</v>
      </c>
      <c r="G108" s="107">
        <f t="shared" si="8"/>
        <v>4.72</v>
      </c>
      <c r="H108" s="108">
        <v>3906</v>
      </c>
      <c r="I108" s="109" t="s">
        <v>54</v>
      </c>
      <c r="J108" s="70">
        <f t="shared" si="9"/>
        <v>0.3906</v>
      </c>
      <c r="K108" s="108">
        <v>1542</v>
      </c>
      <c r="L108" s="109" t="s">
        <v>54</v>
      </c>
      <c r="M108" s="70">
        <f t="shared" si="5"/>
        <v>0.1542</v>
      </c>
      <c r="N108" s="108">
        <v>1108</v>
      </c>
      <c r="O108" s="109" t="s">
        <v>54</v>
      </c>
      <c r="P108" s="70">
        <f t="shared" si="6"/>
        <v>0.11080000000000001</v>
      </c>
    </row>
    <row r="109" spans="2:16">
      <c r="B109" s="108">
        <v>5.5</v>
      </c>
      <c r="C109" s="109" t="s">
        <v>55</v>
      </c>
      <c r="D109" s="70">
        <f t="shared" si="10"/>
        <v>3.0386740331491711E-2</v>
      </c>
      <c r="E109" s="110">
        <v>1.758</v>
      </c>
      <c r="F109" s="111">
        <v>2.931</v>
      </c>
      <c r="G109" s="107">
        <f t="shared" si="8"/>
        <v>4.6890000000000001</v>
      </c>
      <c r="H109" s="108">
        <v>4342</v>
      </c>
      <c r="I109" s="109" t="s">
        <v>54</v>
      </c>
      <c r="J109" s="70">
        <f t="shared" si="9"/>
        <v>0.43419999999999997</v>
      </c>
      <c r="K109" s="108">
        <v>1679</v>
      </c>
      <c r="L109" s="109" t="s">
        <v>54</v>
      </c>
      <c r="M109" s="70">
        <f t="shared" si="5"/>
        <v>0.16789999999999999</v>
      </c>
      <c r="N109" s="108">
        <v>1218</v>
      </c>
      <c r="O109" s="109" t="s">
        <v>54</v>
      </c>
      <c r="P109" s="70">
        <f t="shared" si="6"/>
        <v>0.12179999999999999</v>
      </c>
    </row>
    <row r="110" spans="2:16">
      <c r="B110" s="108">
        <v>6</v>
      </c>
      <c r="C110" s="109" t="s">
        <v>55</v>
      </c>
      <c r="D110" s="70">
        <f t="shared" si="10"/>
        <v>3.3149171270718231E-2</v>
      </c>
      <c r="E110" s="110">
        <v>1.8420000000000001</v>
      </c>
      <c r="F110" s="111">
        <v>2.823</v>
      </c>
      <c r="G110" s="107">
        <f t="shared" si="8"/>
        <v>4.665</v>
      </c>
      <c r="H110" s="108">
        <v>4783</v>
      </c>
      <c r="I110" s="109" t="s">
        <v>54</v>
      </c>
      <c r="J110" s="70">
        <f t="shared" si="9"/>
        <v>0.47830000000000006</v>
      </c>
      <c r="K110" s="108">
        <v>1814</v>
      </c>
      <c r="L110" s="109" t="s">
        <v>54</v>
      </c>
      <c r="M110" s="70">
        <f t="shared" si="5"/>
        <v>0.18140000000000001</v>
      </c>
      <c r="N110" s="108">
        <v>1329</v>
      </c>
      <c r="O110" s="109" t="s">
        <v>54</v>
      </c>
      <c r="P110" s="70">
        <f t="shared" si="6"/>
        <v>0.13289999999999999</v>
      </c>
    </row>
    <row r="111" spans="2:16">
      <c r="B111" s="108">
        <v>6.5</v>
      </c>
      <c r="C111" s="109" t="s">
        <v>55</v>
      </c>
      <c r="D111" s="70">
        <f t="shared" si="10"/>
        <v>3.591160220994475E-2</v>
      </c>
      <c r="E111" s="110">
        <v>1.925</v>
      </c>
      <c r="F111" s="111">
        <v>2.7240000000000002</v>
      </c>
      <c r="G111" s="107">
        <f t="shared" si="8"/>
        <v>4.649</v>
      </c>
      <c r="H111" s="108">
        <v>5229</v>
      </c>
      <c r="I111" s="109" t="s">
        <v>54</v>
      </c>
      <c r="J111" s="70">
        <f t="shared" si="9"/>
        <v>0.52290000000000003</v>
      </c>
      <c r="K111" s="108">
        <v>1946</v>
      </c>
      <c r="L111" s="109" t="s">
        <v>54</v>
      </c>
      <c r="M111" s="70">
        <f t="shared" si="5"/>
        <v>0.1946</v>
      </c>
      <c r="N111" s="108">
        <v>1440</v>
      </c>
      <c r="O111" s="109" t="s">
        <v>54</v>
      </c>
      <c r="P111" s="70">
        <f t="shared" si="6"/>
        <v>0.14399999999999999</v>
      </c>
    </row>
    <row r="112" spans="2:16">
      <c r="B112" s="108">
        <v>7</v>
      </c>
      <c r="C112" s="109" t="s">
        <v>55</v>
      </c>
      <c r="D112" s="70">
        <f t="shared" si="10"/>
        <v>3.8674033149171269E-2</v>
      </c>
      <c r="E112" s="110">
        <v>2.0070000000000001</v>
      </c>
      <c r="F112" s="111">
        <v>2.633</v>
      </c>
      <c r="G112" s="107">
        <f t="shared" si="8"/>
        <v>4.6400000000000006</v>
      </c>
      <c r="H112" s="108">
        <v>5678</v>
      </c>
      <c r="I112" s="109" t="s">
        <v>54</v>
      </c>
      <c r="J112" s="70">
        <f t="shared" si="9"/>
        <v>0.56779999999999997</v>
      </c>
      <c r="K112" s="108">
        <v>2076</v>
      </c>
      <c r="L112" s="109" t="s">
        <v>54</v>
      </c>
      <c r="M112" s="70">
        <f t="shared" si="5"/>
        <v>0.20760000000000001</v>
      </c>
      <c r="N112" s="108">
        <v>1550</v>
      </c>
      <c r="O112" s="109" t="s">
        <v>54</v>
      </c>
      <c r="P112" s="70">
        <f t="shared" si="6"/>
        <v>0.155</v>
      </c>
    </row>
    <row r="113" spans="1:16">
      <c r="B113" s="108">
        <v>8</v>
      </c>
      <c r="C113" s="109" t="s">
        <v>55</v>
      </c>
      <c r="D113" s="70">
        <f t="shared" si="10"/>
        <v>4.4198895027624308E-2</v>
      </c>
      <c r="E113" s="110">
        <v>2.1739999999999999</v>
      </c>
      <c r="F113" s="111">
        <v>2.4700000000000002</v>
      </c>
      <c r="G113" s="107">
        <f t="shared" si="8"/>
        <v>4.6440000000000001</v>
      </c>
      <c r="H113" s="108">
        <v>6585</v>
      </c>
      <c r="I113" s="109" t="s">
        <v>54</v>
      </c>
      <c r="J113" s="70">
        <f t="shared" si="9"/>
        <v>0.65849999999999997</v>
      </c>
      <c r="K113" s="108">
        <v>2328</v>
      </c>
      <c r="L113" s="109" t="s">
        <v>54</v>
      </c>
      <c r="M113" s="70">
        <f t="shared" si="5"/>
        <v>0.23279999999999998</v>
      </c>
      <c r="N113" s="108">
        <v>1773</v>
      </c>
      <c r="O113" s="109" t="s">
        <v>54</v>
      </c>
      <c r="P113" s="70">
        <f t="shared" si="6"/>
        <v>0.17729999999999999</v>
      </c>
    </row>
    <row r="114" spans="1:16">
      <c r="B114" s="108">
        <v>9</v>
      </c>
      <c r="C114" s="109" t="s">
        <v>55</v>
      </c>
      <c r="D114" s="70">
        <f t="shared" si="10"/>
        <v>4.9723756906077346E-2</v>
      </c>
      <c r="E114" s="110">
        <v>2.3460000000000001</v>
      </c>
      <c r="F114" s="111">
        <v>2.33</v>
      </c>
      <c r="G114" s="107">
        <f t="shared" si="8"/>
        <v>4.6760000000000002</v>
      </c>
      <c r="H114" s="108">
        <v>7496</v>
      </c>
      <c r="I114" s="109" t="s">
        <v>54</v>
      </c>
      <c r="J114" s="70">
        <f t="shared" si="9"/>
        <v>0.74960000000000004</v>
      </c>
      <c r="K114" s="108">
        <v>2568</v>
      </c>
      <c r="L114" s="109" t="s">
        <v>54</v>
      </c>
      <c r="M114" s="70">
        <f t="shared" si="5"/>
        <v>0.25680000000000003</v>
      </c>
      <c r="N114" s="108">
        <v>1993</v>
      </c>
      <c r="O114" s="109" t="s">
        <v>54</v>
      </c>
      <c r="P114" s="70">
        <f t="shared" si="6"/>
        <v>0.1993</v>
      </c>
    </row>
    <row r="115" spans="1:16">
      <c r="B115" s="108">
        <v>10</v>
      </c>
      <c r="C115" s="109" t="s">
        <v>55</v>
      </c>
      <c r="D115" s="70">
        <f t="shared" si="10"/>
        <v>5.5248618784530384E-2</v>
      </c>
      <c r="E115" s="110">
        <v>2.5230000000000001</v>
      </c>
      <c r="F115" s="111">
        <v>2.2069999999999999</v>
      </c>
      <c r="G115" s="107">
        <f t="shared" si="8"/>
        <v>4.7300000000000004</v>
      </c>
      <c r="H115" s="108">
        <v>8406</v>
      </c>
      <c r="I115" s="109" t="s">
        <v>54</v>
      </c>
      <c r="J115" s="70">
        <f t="shared" si="9"/>
        <v>0.84060000000000001</v>
      </c>
      <c r="K115" s="108">
        <v>2797</v>
      </c>
      <c r="L115" s="109" t="s">
        <v>54</v>
      </c>
      <c r="M115" s="70">
        <f t="shared" si="5"/>
        <v>0.2797</v>
      </c>
      <c r="N115" s="108">
        <v>2210</v>
      </c>
      <c r="O115" s="109" t="s">
        <v>54</v>
      </c>
      <c r="P115" s="70">
        <f t="shared" si="6"/>
        <v>0.221</v>
      </c>
    </row>
    <row r="116" spans="1:16">
      <c r="B116" s="108">
        <v>11</v>
      </c>
      <c r="C116" s="109" t="s">
        <v>55</v>
      </c>
      <c r="D116" s="70">
        <f t="shared" si="10"/>
        <v>6.0773480662983423E-2</v>
      </c>
      <c r="E116" s="110">
        <v>2.706</v>
      </c>
      <c r="F116" s="111">
        <v>2.0979999999999999</v>
      </c>
      <c r="G116" s="107">
        <f t="shared" si="8"/>
        <v>4.8040000000000003</v>
      </c>
      <c r="H116" s="108">
        <v>9311</v>
      </c>
      <c r="I116" s="109" t="s">
        <v>54</v>
      </c>
      <c r="J116" s="70">
        <f t="shared" si="9"/>
        <v>0.93110000000000004</v>
      </c>
      <c r="K116" s="108">
        <v>3014</v>
      </c>
      <c r="L116" s="109" t="s">
        <v>54</v>
      </c>
      <c r="M116" s="70">
        <f t="shared" si="5"/>
        <v>0.3014</v>
      </c>
      <c r="N116" s="108">
        <v>2424</v>
      </c>
      <c r="O116" s="109" t="s">
        <v>54</v>
      </c>
      <c r="P116" s="70">
        <f t="shared" si="6"/>
        <v>0.2424</v>
      </c>
    </row>
    <row r="117" spans="1:16">
      <c r="B117" s="108">
        <v>12</v>
      </c>
      <c r="C117" s="109" t="s">
        <v>55</v>
      </c>
      <c r="D117" s="70">
        <f t="shared" si="10"/>
        <v>6.6298342541436461E-2</v>
      </c>
      <c r="E117" s="110">
        <v>2.895</v>
      </c>
      <c r="F117" s="111">
        <v>2.0019999999999998</v>
      </c>
      <c r="G117" s="107">
        <f t="shared" si="8"/>
        <v>4.8970000000000002</v>
      </c>
      <c r="H117" s="108">
        <v>1.02</v>
      </c>
      <c r="I117" s="118" t="s">
        <v>56</v>
      </c>
      <c r="J117" s="71">
        <f t="shared" ref="J117:J119" si="11">H117</f>
        <v>1.02</v>
      </c>
      <c r="K117" s="108">
        <v>3218</v>
      </c>
      <c r="L117" s="109" t="s">
        <v>54</v>
      </c>
      <c r="M117" s="70">
        <f t="shared" si="5"/>
        <v>0.32179999999999997</v>
      </c>
      <c r="N117" s="108">
        <v>2632</v>
      </c>
      <c r="O117" s="109" t="s">
        <v>54</v>
      </c>
      <c r="P117" s="70">
        <f t="shared" si="6"/>
        <v>0.26319999999999999</v>
      </c>
    </row>
    <row r="118" spans="1:16">
      <c r="B118" s="108">
        <v>13</v>
      </c>
      <c r="C118" s="109" t="s">
        <v>55</v>
      </c>
      <c r="D118" s="70">
        <f t="shared" si="10"/>
        <v>7.18232044198895E-2</v>
      </c>
      <c r="E118" s="110">
        <v>3.089</v>
      </c>
      <c r="F118" s="111">
        <v>1.915</v>
      </c>
      <c r="G118" s="107">
        <f t="shared" si="8"/>
        <v>5.0039999999999996</v>
      </c>
      <c r="H118" s="108">
        <v>1.1100000000000001</v>
      </c>
      <c r="I118" s="109" t="s">
        <v>56</v>
      </c>
      <c r="J118" s="71">
        <f t="shared" si="11"/>
        <v>1.1100000000000001</v>
      </c>
      <c r="K118" s="108">
        <v>3410</v>
      </c>
      <c r="L118" s="109" t="s">
        <v>54</v>
      </c>
      <c r="M118" s="70">
        <f t="shared" si="5"/>
        <v>0.34100000000000003</v>
      </c>
      <c r="N118" s="108">
        <v>2834</v>
      </c>
      <c r="O118" s="109" t="s">
        <v>54</v>
      </c>
      <c r="P118" s="70">
        <f t="shared" si="6"/>
        <v>0.28339999999999999</v>
      </c>
    </row>
    <row r="119" spans="1:16">
      <c r="B119" s="108">
        <v>14</v>
      </c>
      <c r="C119" s="109" t="s">
        <v>55</v>
      </c>
      <c r="D119" s="70">
        <f t="shared" si="10"/>
        <v>7.7348066298342538E-2</v>
      </c>
      <c r="E119" s="110">
        <v>3.2869999999999999</v>
      </c>
      <c r="F119" s="111">
        <v>1.8360000000000001</v>
      </c>
      <c r="G119" s="107">
        <f t="shared" si="8"/>
        <v>5.1230000000000002</v>
      </c>
      <c r="H119" s="108">
        <v>1.2</v>
      </c>
      <c r="I119" s="109" t="s">
        <v>56</v>
      </c>
      <c r="J119" s="71">
        <f t="shared" si="11"/>
        <v>1.2</v>
      </c>
      <c r="K119" s="108">
        <v>3591</v>
      </c>
      <c r="L119" s="109" t="s">
        <v>54</v>
      </c>
      <c r="M119" s="70">
        <f t="shared" si="5"/>
        <v>0.35910000000000003</v>
      </c>
      <c r="N119" s="108">
        <v>3031</v>
      </c>
      <c r="O119" s="109" t="s">
        <v>54</v>
      </c>
      <c r="P119" s="70">
        <f t="shared" si="6"/>
        <v>0.30310000000000004</v>
      </c>
    </row>
    <row r="120" spans="1:16">
      <c r="B120" s="108">
        <v>15</v>
      </c>
      <c r="C120" s="109" t="s">
        <v>55</v>
      </c>
      <c r="D120" s="70">
        <f t="shared" si="10"/>
        <v>8.2872928176795577E-2</v>
      </c>
      <c r="E120" s="110">
        <v>3.488</v>
      </c>
      <c r="F120" s="111">
        <v>1.7649999999999999</v>
      </c>
      <c r="G120" s="107">
        <f t="shared" si="8"/>
        <v>5.2530000000000001</v>
      </c>
      <c r="H120" s="108">
        <v>1.28</v>
      </c>
      <c r="I120" s="109" t="s">
        <v>56</v>
      </c>
      <c r="J120" s="71">
        <f t="shared" ref="J120:J183" si="12">H120</f>
        <v>1.28</v>
      </c>
      <c r="K120" s="108">
        <v>3761</v>
      </c>
      <c r="L120" s="109" t="s">
        <v>54</v>
      </c>
      <c r="M120" s="70">
        <f t="shared" si="5"/>
        <v>0.37609999999999999</v>
      </c>
      <c r="N120" s="108">
        <v>3220</v>
      </c>
      <c r="O120" s="109" t="s">
        <v>54</v>
      </c>
      <c r="P120" s="70">
        <f t="shared" si="6"/>
        <v>0.32200000000000001</v>
      </c>
    </row>
    <row r="121" spans="1:16">
      <c r="B121" s="108">
        <v>16</v>
      </c>
      <c r="C121" s="109" t="s">
        <v>55</v>
      </c>
      <c r="D121" s="70">
        <f t="shared" si="10"/>
        <v>8.8397790055248615E-2</v>
      </c>
      <c r="E121" s="110">
        <v>3.6930000000000001</v>
      </c>
      <c r="F121" s="111">
        <v>1.7</v>
      </c>
      <c r="G121" s="107">
        <f t="shared" si="8"/>
        <v>5.3929999999999998</v>
      </c>
      <c r="H121" s="108">
        <v>1.36</v>
      </c>
      <c r="I121" s="109" t="s">
        <v>56</v>
      </c>
      <c r="J121" s="71">
        <f t="shared" si="12"/>
        <v>1.36</v>
      </c>
      <c r="K121" s="108">
        <v>3920</v>
      </c>
      <c r="L121" s="109" t="s">
        <v>54</v>
      </c>
      <c r="M121" s="70">
        <f t="shared" si="5"/>
        <v>0.39200000000000002</v>
      </c>
      <c r="N121" s="108">
        <v>3402</v>
      </c>
      <c r="O121" s="109" t="s">
        <v>54</v>
      </c>
      <c r="P121" s="70">
        <f t="shared" si="6"/>
        <v>0.3402</v>
      </c>
    </row>
    <row r="122" spans="1:16">
      <c r="B122" s="108">
        <v>17</v>
      </c>
      <c r="C122" s="109" t="s">
        <v>55</v>
      </c>
      <c r="D122" s="70">
        <f t="shared" si="10"/>
        <v>9.3922651933701654E-2</v>
      </c>
      <c r="E122" s="110">
        <v>3.899</v>
      </c>
      <c r="F122" s="111">
        <v>1.64</v>
      </c>
      <c r="G122" s="107">
        <f t="shared" si="8"/>
        <v>5.5389999999999997</v>
      </c>
      <c r="H122" s="108">
        <v>1.45</v>
      </c>
      <c r="I122" s="109" t="s">
        <v>56</v>
      </c>
      <c r="J122" s="71">
        <f t="shared" si="12"/>
        <v>1.45</v>
      </c>
      <c r="K122" s="108">
        <v>4070</v>
      </c>
      <c r="L122" s="109" t="s">
        <v>54</v>
      </c>
      <c r="M122" s="70">
        <f t="shared" si="5"/>
        <v>0.40700000000000003</v>
      </c>
      <c r="N122" s="108">
        <v>3578</v>
      </c>
      <c r="O122" s="109" t="s">
        <v>54</v>
      </c>
      <c r="P122" s="70">
        <f t="shared" si="6"/>
        <v>0.35780000000000001</v>
      </c>
    </row>
    <row r="123" spans="1:16">
      <c r="B123" s="108">
        <v>18</v>
      </c>
      <c r="C123" s="109" t="s">
        <v>55</v>
      </c>
      <c r="D123" s="70">
        <f t="shared" si="10"/>
        <v>9.9447513812154692E-2</v>
      </c>
      <c r="E123" s="110">
        <v>4.1070000000000002</v>
      </c>
      <c r="F123" s="111">
        <v>1.585</v>
      </c>
      <c r="G123" s="107">
        <f t="shared" si="8"/>
        <v>5.6920000000000002</v>
      </c>
      <c r="H123" s="108">
        <v>1.53</v>
      </c>
      <c r="I123" s="109" t="s">
        <v>56</v>
      </c>
      <c r="J123" s="71">
        <f t="shared" si="12"/>
        <v>1.53</v>
      </c>
      <c r="K123" s="108">
        <v>4210</v>
      </c>
      <c r="L123" s="109" t="s">
        <v>54</v>
      </c>
      <c r="M123" s="70">
        <f t="shared" si="5"/>
        <v>0.42099999999999999</v>
      </c>
      <c r="N123" s="108">
        <v>3746</v>
      </c>
      <c r="O123" s="109" t="s">
        <v>54</v>
      </c>
      <c r="P123" s="70">
        <f t="shared" si="6"/>
        <v>0.37459999999999999</v>
      </c>
    </row>
    <row r="124" spans="1:16">
      <c r="B124" s="108">
        <v>20</v>
      </c>
      <c r="C124" s="109" t="s">
        <v>55</v>
      </c>
      <c r="D124" s="70">
        <f t="shared" si="10"/>
        <v>0.11049723756906077</v>
      </c>
      <c r="E124" s="110">
        <v>4.5250000000000004</v>
      </c>
      <c r="F124" s="111">
        <v>1.4870000000000001</v>
      </c>
      <c r="G124" s="107">
        <f t="shared" si="8"/>
        <v>6.0120000000000005</v>
      </c>
      <c r="H124" s="108">
        <v>1.68</v>
      </c>
      <c r="I124" s="109" t="s">
        <v>56</v>
      </c>
      <c r="J124" s="71">
        <f t="shared" si="12"/>
        <v>1.68</v>
      </c>
      <c r="K124" s="108">
        <v>4467</v>
      </c>
      <c r="L124" s="109" t="s">
        <v>54</v>
      </c>
      <c r="M124" s="70">
        <f t="shared" si="5"/>
        <v>0.44669999999999999</v>
      </c>
      <c r="N124" s="108">
        <v>4063</v>
      </c>
      <c r="O124" s="109" t="s">
        <v>54</v>
      </c>
      <c r="P124" s="70">
        <f t="shared" si="6"/>
        <v>0.40629999999999999</v>
      </c>
    </row>
    <row r="125" spans="1:16">
      <c r="B125" s="72">
        <v>22.5</v>
      </c>
      <c r="C125" s="74" t="s">
        <v>55</v>
      </c>
      <c r="D125" s="70">
        <f t="shared" si="10"/>
        <v>0.12430939226519337</v>
      </c>
      <c r="E125" s="110">
        <v>5.0490000000000004</v>
      </c>
      <c r="F125" s="111">
        <v>1.3819999999999999</v>
      </c>
      <c r="G125" s="107">
        <f t="shared" si="8"/>
        <v>6.431</v>
      </c>
      <c r="H125" s="108">
        <v>1.87</v>
      </c>
      <c r="I125" s="109" t="s">
        <v>56</v>
      </c>
      <c r="J125" s="71">
        <f t="shared" si="12"/>
        <v>1.87</v>
      </c>
      <c r="K125" s="108">
        <v>4747</v>
      </c>
      <c r="L125" s="109" t="s">
        <v>54</v>
      </c>
      <c r="M125" s="70">
        <f t="shared" si="5"/>
        <v>0.47470000000000001</v>
      </c>
      <c r="N125" s="108">
        <v>4423</v>
      </c>
      <c r="O125" s="109" t="s">
        <v>54</v>
      </c>
      <c r="P125" s="70">
        <f t="shared" si="6"/>
        <v>0.44230000000000003</v>
      </c>
    </row>
    <row r="126" spans="1:16">
      <c r="B126" s="72">
        <v>25</v>
      </c>
      <c r="C126" s="74" t="s">
        <v>55</v>
      </c>
      <c r="D126" s="70">
        <f t="shared" si="10"/>
        <v>0.13812154696132597</v>
      </c>
      <c r="E126" s="110">
        <v>5.569</v>
      </c>
      <c r="F126" s="111">
        <v>1.2929999999999999</v>
      </c>
      <c r="G126" s="107">
        <f t="shared" si="8"/>
        <v>6.8620000000000001</v>
      </c>
      <c r="H126" s="72">
        <v>2.04</v>
      </c>
      <c r="I126" s="74" t="s">
        <v>56</v>
      </c>
      <c r="J126" s="71">
        <f t="shared" si="12"/>
        <v>2.04</v>
      </c>
      <c r="K126" s="72">
        <v>4989</v>
      </c>
      <c r="L126" s="74" t="s">
        <v>54</v>
      </c>
      <c r="M126" s="70">
        <f t="shared" si="5"/>
        <v>0.49890000000000001</v>
      </c>
      <c r="N126" s="72">
        <v>4747</v>
      </c>
      <c r="O126" s="74" t="s">
        <v>54</v>
      </c>
      <c r="P126" s="70">
        <f t="shared" si="6"/>
        <v>0.47470000000000001</v>
      </c>
    </row>
    <row r="127" spans="1:16">
      <c r="B127" s="72">
        <v>27.5</v>
      </c>
      <c r="C127" s="74" t="s">
        <v>55</v>
      </c>
      <c r="D127" s="70">
        <f t="shared" si="10"/>
        <v>0.15193370165745856</v>
      </c>
      <c r="E127" s="110">
        <v>6.0810000000000004</v>
      </c>
      <c r="F127" s="111">
        <v>1.216</v>
      </c>
      <c r="G127" s="107">
        <f t="shared" si="8"/>
        <v>7.2970000000000006</v>
      </c>
      <c r="H127" s="72">
        <v>2.2000000000000002</v>
      </c>
      <c r="I127" s="74" t="s">
        <v>56</v>
      </c>
      <c r="J127" s="71">
        <f t="shared" si="12"/>
        <v>2.2000000000000002</v>
      </c>
      <c r="K127" s="72">
        <v>5199</v>
      </c>
      <c r="L127" s="74" t="s">
        <v>54</v>
      </c>
      <c r="M127" s="70">
        <f t="shared" si="5"/>
        <v>0.51990000000000003</v>
      </c>
      <c r="N127" s="72">
        <v>5040</v>
      </c>
      <c r="O127" s="74" t="s">
        <v>54</v>
      </c>
      <c r="P127" s="70">
        <f t="shared" si="6"/>
        <v>0.504</v>
      </c>
    </row>
    <row r="128" spans="1:16">
      <c r="A128" s="112"/>
      <c r="B128" s="108">
        <v>30</v>
      </c>
      <c r="C128" s="109" t="s">
        <v>55</v>
      </c>
      <c r="D128" s="70">
        <f t="shared" si="10"/>
        <v>0.16574585635359115</v>
      </c>
      <c r="E128" s="110">
        <v>6.585</v>
      </c>
      <c r="F128" s="111">
        <v>1.149</v>
      </c>
      <c r="G128" s="107">
        <f t="shared" si="8"/>
        <v>7.734</v>
      </c>
      <c r="H128" s="108">
        <v>2.36</v>
      </c>
      <c r="I128" s="109" t="s">
        <v>56</v>
      </c>
      <c r="J128" s="71">
        <f t="shared" si="12"/>
        <v>2.36</v>
      </c>
      <c r="K128" s="72">
        <v>5383</v>
      </c>
      <c r="L128" s="74" t="s">
        <v>54</v>
      </c>
      <c r="M128" s="70">
        <f t="shared" si="5"/>
        <v>0.5383</v>
      </c>
      <c r="N128" s="72">
        <v>5304</v>
      </c>
      <c r="O128" s="74" t="s">
        <v>54</v>
      </c>
      <c r="P128" s="70">
        <f t="shared" si="6"/>
        <v>0.53039999999999998</v>
      </c>
    </row>
    <row r="129" spans="1:16">
      <c r="A129" s="112"/>
      <c r="B129" s="108">
        <v>32.5</v>
      </c>
      <c r="C129" s="109" t="s">
        <v>55</v>
      </c>
      <c r="D129" s="70">
        <f t="shared" si="10"/>
        <v>0.17955801104972377</v>
      </c>
      <c r="E129" s="110">
        <v>7.0789999999999997</v>
      </c>
      <c r="F129" s="111">
        <v>1.0900000000000001</v>
      </c>
      <c r="G129" s="107">
        <f t="shared" si="8"/>
        <v>8.1690000000000005</v>
      </c>
      <c r="H129" s="108">
        <v>2.5099999999999998</v>
      </c>
      <c r="I129" s="109" t="s">
        <v>56</v>
      </c>
      <c r="J129" s="71">
        <f t="shared" si="12"/>
        <v>2.5099999999999998</v>
      </c>
      <c r="K129" s="72">
        <v>5545</v>
      </c>
      <c r="L129" s="74" t="s">
        <v>54</v>
      </c>
      <c r="M129" s="70">
        <f t="shared" si="5"/>
        <v>0.55449999999999999</v>
      </c>
      <c r="N129" s="72">
        <v>5544</v>
      </c>
      <c r="O129" s="74" t="s">
        <v>54</v>
      </c>
      <c r="P129" s="70">
        <f t="shared" si="6"/>
        <v>0.5544</v>
      </c>
    </row>
    <row r="130" spans="1:16">
      <c r="A130" s="112"/>
      <c r="B130" s="108">
        <v>35</v>
      </c>
      <c r="C130" s="109" t="s">
        <v>55</v>
      </c>
      <c r="D130" s="70">
        <f t="shared" si="10"/>
        <v>0.19337016574585636</v>
      </c>
      <c r="E130" s="110">
        <v>7.5629999999999997</v>
      </c>
      <c r="F130" s="111">
        <v>1.0369999999999999</v>
      </c>
      <c r="G130" s="107">
        <f t="shared" si="8"/>
        <v>8.6</v>
      </c>
      <c r="H130" s="108">
        <v>2.65</v>
      </c>
      <c r="I130" s="109" t="s">
        <v>56</v>
      </c>
      <c r="J130" s="71">
        <f t="shared" si="12"/>
        <v>2.65</v>
      </c>
      <c r="K130" s="72">
        <v>5689</v>
      </c>
      <c r="L130" s="74" t="s">
        <v>54</v>
      </c>
      <c r="M130" s="70">
        <f t="shared" si="5"/>
        <v>0.56889999999999996</v>
      </c>
      <c r="N130" s="72">
        <v>5763</v>
      </c>
      <c r="O130" s="74" t="s">
        <v>54</v>
      </c>
      <c r="P130" s="70">
        <f t="shared" si="6"/>
        <v>0.57630000000000003</v>
      </c>
    </row>
    <row r="131" spans="1:16">
      <c r="A131" s="112"/>
      <c r="B131" s="108">
        <v>37.5</v>
      </c>
      <c r="C131" s="109" t="s">
        <v>55</v>
      </c>
      <c r="D131" s="70">
        <f t="shared" si="10"/>
        <v>0.20718232044198895</v>
      </c>
      <c r="E131" s="110">
        <v>8.0359999999999996</v>
      </c>
      <c r="F131" s="111">
        <v>0.99</v>
      </c>
      <c r="G131" s="107">
        <f t="shared" si="8"/>
        <v>9.0259999999999998</v>
      </c>
      <c r="H131" s="108">
        <v>2.78</v>
      </c>
      <c r="I131" s="109" t="s">
        <v>56</v>
      </c>
      <c r="J131" s="71">
        <f t="shared" si="12"/>
        <v>2.78</v>
      </c>
      <c r="K131" s="72">
        <v>5817</v>
      </c>
      <c r="L131" s="74" t="s">
        <v>54</v>
      </c>
      <c r="M131" s="70">
        <f t="shared" si="5"/>
        <v>0.58169999999999999</v>
      </c>
      <c r="N131" s="72">
        <v>5964</v>
      </c>
      <c r="O131" s="74" t="s">
        <v>54</v>
      </c>
      <c r="P131" s="70">
        <f t="shared" si="6"/>
        <v>0.59640000000000004</v>
      </c>
    </row>
    <row r="132" spans="1:16">
      <c r="A132" s="112"/>
      <c r="B132" s="108">
        <v>40</v>
      </c>
      <c r="C132" s="109" t="s">
        <v>55</v>
      </c>
      <c r="D132" s="70">
        <f t="shared" si="10"/>
        <v>0.22099447513812154</v>
      </c>
      <c r="E132" s="110">
        <v>8.4990000000000006</v>
      </c>
      <c r="F132" s="111">
        <v>0.94750000000000001</v>
      </c>
      <c r="G132" s="107">
        <f t="shared" si="8"/>
        <v>9.4465000000000003</v>
      </c>
      <c r="H132" s="108">
        <v>2.91</v>
      </c>
      <c r="I132" s="109" t="s">
        <v>56</v>
      </c>
      <c r="J132" s="71">
        <f t="shared" si="12"/>
        <v>2.91</v>
      </c>
      <c r="K132" s="72">
        <v>5932</v>
      </c>
      <c r="L132" s="74" t="s">
        <v>54</v>
      </c>
      <c r="M132" s="70">
        <f t="shared" si="5"/>
        <v>0.59320000000000006</v>
      </c>
      <c r="N132" s="72">
        <v>6148</v>
      </c>
      <c r="O132" s="74" t="s">
        <v>54</v>
      </c>
      <c r="P132" s="70">
        <f t="shared" si="6"/>
        <v>0.61480000000000001</v>
      </c>
    </row>
    <row r="133" spans="1:16">
      <c r="A133" s="112"/>
      <c r="B133" s="108">
        <v>45</v>
      </c>
      <c r="C133" s="109" t="s">
        <v>55</v>
      </c>
      <c r="D133" s="70">
        <f t="shared" si="10"/>
        <v>0.24861878453038674</v>
      </c>
      <c r="E133" s="110">
        <v>9.3940000000000001</v>
      </c>
      <c r="F133" s="111">
        <v>0.87380000000000002</v>
      </c>
      <c r="G133" s="107">
        <f t="shared" si="8"/>
        <v>10.267799999999999</v>
      </c>
      <c r="H133" s="108">
        <v>3.16</v>
      </c>
      <c r="I133" s="109" t="s">
        <v>56</v>
      </c>
      <c r="J133" s="71">
        <f t="shared" si="12"/>
        <v>3.16</v>
      </c>
      <c r="K133" s="72">
        <v>6134</v>
      </c>
      <c r="L133" s="74" t="s">
        <v>54</v>
      </c>
      <c r="M133" s="70">
        <f t="shared" si="5"/>
        <v>0.61340000000000006</v>
      </c>
      <c r="N133" s="72">
        <v>6476</v>
      </c>
      <c r="O133" s="74" t="s">
        <v>54</v>
      </c>
      <c r="P133" s="70">
        <f t="shared" si="6"/>
        <v>0.64759999999999995</v>
      </c>
    </row>
    <row r="134" spans="1:16">
      <c r="A134" s="112"/>
      <c r="B134" s="108">
        <v>50</v>
      </c>
      <c r="C134" s="109" t="s">
        <v>55</v>
      </c>
      <c r="D134" s="70">
        <f t="shared" si="10"/>
        <v>0.27624309392265195</v>
      </c>
      <c r="E134" s="110">
        <v>10.25</v>
      </c>
      <c r="F134" s="111">
        <v>0.81189999999999996</v>
      </c>
      <c r="G134" s="107">
        <f t="shared" si="8"/>
        <v>11.0619</v>
      </c>
      <c r="H134" s="108">
        <v>3.39</v>
      </c>
      <c r="I134" s="109" t="s">
        <v>56</v>
      </c>
      <c r="J134" s="71">
        <f t="shared" si="12"/>
        <v>3.39</v>
      </c>
      <c r="K134" s="72">
        <v>6302</v>
      </c>
      <c r="L134" s="74" t="s">
        <v>54</v>
      </c>
      <c r="M134" s="70">
        <f t="shared" si="5"/>
        <v>0.63019999999999998</v>
      </c>
      <c r="N134" s="72">
        <v>6758</v>
      </c>
      <c r="O134" s="74" t="s">
        <v>54</v>
      </c>
      <c r="P134" s="70">
        <f t="shared" si="6"/>
        <v>0.67579999999999996</v>
      </c>
    </row>
    <row r="135" spans="1:16">
      <c r="A135" s="112"/>
      <c r="B135" s="108">
        <v>55</v>
      </c>
      <c r="C135" s="109" t="s">
        <v>55</v>
      </c>
      <c r="D135" s="70">
        <f t="shared" si="10"/>
        <v>0.30386740331491713</v>
      </c>
      <c r="E135" s="110">
        <v>11.07</v>
      </c>
      <c r="F135" s="111">
        <v>0.7591</v>
      </c>
      <c r="G135" s="107">
        <f t="shared" si="8"/>
        <v>11.8291</v>
      </c>
      <c r="H135" s="108">
        <v>3.6</v>
      </c>
      <c r="I135" s="109" t="s">
        <v>56</v>
      </c>
      <c r="J135" s="71">
        <f t="shared" si="12"/>
        <v>3.6</v>
      </c>
      <c r="K135" s="72">
        <v>6444</v>
      </c>
      <c r="L135" s="74" t="s">
        <v>54</v>
      </c>
      <c r="M135" s="70">
        <f t="shared" si="5"/>
        <v>0.64439999999999997</v>
      </c>
      <c r="N135" s="72">
        <v>7005</v>
      </c>
      <c r="O135" s="74" t="s">
        <v>54</v>
      </c>
      <c r="P135" s="70">
        <f t="shared" si="6"/>
        <v>0.70050000000000001</v>
      </c>
    </row>
    <row r="136" spans="1:16">
      <c r="A136" s="112"/>
      <c r="B136" s="108">
        <v>60</v>
      </c>
      <c r="C136" s="109" t="s">
        <v>55</v>
      </c>
      <c r="D136" s="70">
        <f t="shared" si="10"/>
        <v>0.33149171270718231</v>
      </c>
      <c r="E136" s="110">
        <v>11.86</v>
      </c>
      <c r="F136" s="111">
        <v>0.71350000000000002</v>
      </c>
      <c r="G136" s="107">
        <f t="shared" si="8"/>
        <v>12.573499999999999</v>
      </c>
      <c r="H136" s="108">
        <v>3.8</v>
      </c>
      <c r="I136" s="109" t="s">
        <v>56</v>
      </c>
      <c r="J136" s="71">
        <f t="shared" si="12"/>
        <v>3.8</v>
      </c>
      <c r="K136" s="72">
        <v>6565</v>
      </c>
      <c r="L136" s="74" t="s">
        <v>54</v>
      </c>
      <c r="M136" s="70">
        <f t="shared" si="5"/>
        <v>0.65650000000000008</v>
      </c>
      <c r="N136" s="72">
        <v>7222</v>
      </c>
      <c r="O136" s="74" t="s">
        <v>54</v>
      </c>
      <c r="P136" s="70">
        <f t="shared" si="6"/>
        <v>0.72220000000000006</v>
      </c>
    </row>
    <row r="137" spans="1:16">
      <c r="A137" s="112"/>
      <c r="B137" s="108">
        <v>65</v>
      </c>
      <c r="C137" s="109" t="s">
        <v>55</v>
      </c>
      <c r="D137" s="70">
        <f t="shared" si="10"/>
        <v>0.35911602209944754</v>
      </c>
      <c r="E137" s="110">
        <v>12.62</v>
      </c>
      <c r="F137" s="111">
        <v>0.67369999999999997</v>
      </c>
      <c r="G137" s="107">
        <f t="shared" si="8"/>
        <v>13.293699999999999</v>
      </c>
      <c r="H137" s="108">
        <v>4</v>
      </c>
      <c r="I137" s="109" t="s">
        <v>56</v>
      </c>
      <c r="J137" s="71">
        <f t="shared" si="12"/>
        <v>4</v>
      </c>
      <c r="K137" s="72">
        <v>6671</v>
      </c>
      <c r="L137" s="74" t="s">
        <v>54</v>
      </c>
      <c r="M137" s="70">
        <f t="shared" si="5"/>
        <v>0.66710000000000003</v>
      </c>
      <c r="N137" s="72">
        <v>7415</v>
      </c>
      <c r="O137" s="74" t="s">
        <v>54</v>
      </c>
      <c r="P137" s="70">
        <f t="shared" si="6"/>
        <v>0.74150000000000005</v>
      </c>
    </row>
    <row r="138" spans="1:16">
      <c r="A138" s="112"/>
      <c r="B138" s="108">
        <v>70</v>
      </c>
      <c r="C138" s="109" t="s">
        <v>55</v>
      </c>
      <c r="D138" s="70">
        <f t="shared" si="10"/>
        <v>0.38674033149171272</v>
      </c>
      <c r="E138" s="110">
        <v>13.35</v>
      </c>
      <c r="F138" s="111">
        <v>0.63849999999999996</v>
      </c>
      <c r="G138" s="107">
        <f t="shared" si="8"/>
        <v>13.9885</v>
      </c>
      <c r="H138" s="108">
        <v>4.18</v>
      </c>
      <c r="I138" s="109" t="s">
        <v>56</v>
      </c>
      <c r="J138" s="71">
        <f t="shared" si="12"/>
        <v>4.18</v>
      </c>
      <c r="K138" s="72">
        <v>6763</v>
      </c>
      <c r="L138" s="74" t="s">
        <v>54</v>
      </c>
      <c r="M138" s="70">
        <f t="shared" si="5"/>
        <v>0.67630000000000001</v>
      </c>
      <c r="N138" s="72">
        <v>7589</v>
      </c>
      <c r="O138" s="74" t="s">
        <v>54</v>
      </c>
      <c r="P138" s="70">
        <f t="shared" si="6"/>
        <v>0.75890000000000002</v>
      </c>
    </row>
    <row r="139" spans="1:16">
      <c r="A139" s="112"/>
      <c r="B139" s="108">
        <v>80</v>
      </c>
      <c r="C139" s="109" t="s">
        <v>55</v>
      </c>
      <c r="D139" s="70">
        <f t="shared" si="10"/>
        <v>0.44198895027624308</v>
      </c>
      <c r="E139" s="110">
        <v>14.73</v>
      </c>
      <c r="F139" s="111">
        <v>0.57909999999999995</v>
      </c>
      <c r="G139" s="107">
        <f t="shared" si="8"/>
        <v>15.309100000000001</v>
      </c>
      <c r="H139" s="108">
        <v>4.5199999999999996</v>
      </c>
      <c r="I139" s="109" t="s">
        <v>56</v>
      </c>
      <c r="J139" s="71">
        <f t="shared" si="12"/>
        <v>4.5199999999999996</v>
      </c>
      <c r="K139" s="72">
        <v>6924</v>
      </c>
      <c r="L139" s="74" t="s">
        <v>54</v>
      </c>
      <c r="M139" s="70">
        <f t="shared" si="5"/>
        <v>0.69240000000000002</v>
      </c>
      <c r="N139" s="72">
        <v>7888</v>
      </c>
      <c r="O139" s="74" t="s">
        <v>54</v>
      </c>
      <c r="P139" s="70">
        <f t="shared" si="6"/>
        <v>0.78879999999999995</v>
      </c>
    </row>
    <row r="140" spans="1:16">
      <c r="A140" s="112"/>
      <c r="B140" s="108">
        <v>90</v>
      </c>
      <c r="C140" s="113" t="s">
        <v>55</v>
      </c>
      <c r="D140" s="70">
        <f t="shared" si="10"/>
        <v>0.49723756906077349</v>
      </c>
      <c r="E140" s="110">
        <v>16.010000000000002</v>
      </c>
      <c r="F140" s="111">
        <v>0.53090000000000004</v>
      </c>
      <c r="G140" s="107">
        <f t="shared" si="8"/>
        <v>16.540900000000001</v>
      </c>
      <c r="H140" s="108">
        <v>4.83</v>
      </c>
      <c r="I140" s="109" t="s">
        <v>56</v>
      </c>
      <c r="J140" s="71">
        <f t="shared" si="12"/>
        <v>4.83</v>
      </c>
      <c r="K140" s="72">
        <v>7054</v>
      </c>
      <c r="L140" s="74" t="s">
        <v>54</v>
      </c>
      <c r="M140" s="70">
        <f t="shared" si="5"/>
        <v>0.70540000000000003</v>
      </c>
      <c r="N140" s="72">
        <v>8138</v>
      </c>
      <c r="O140" s="74" t="s">
        <v>54</v>
      </c>
      <c r="P140" s="70">
        <f t="shared" si="6"/>
        <v>0.81379999999999997</v>
      </c>
    </row>
    <row r="141" spans="1:16">
      <c r="B141" s="108">
        <v>100</v>
      </c>
      <c r="C141" s="74" t="s">
        <v>55</v>
      </c>
      <c r="D141" s="70">
        <f t="shared" si="10"/>
        <v>0.5524861878453039</v>
      </c>
      <c r="E141" s="110">
        <v>17.22</v>
      </c>
      <c r="F141" s="111">
        <v>0.49070000000000003</v>
      </c>
      <c r="G141" s="107">
        <f t="shared" si="8"/>
        <v>17.710699999999999</v>
      </c>
      <c r="H141" s="72">
        <v>5.13</v>
      </c>
      <c r="I141" s="74" t="s">
        <v>56</v>
      </c>
      <c r="J141" s="71">
        <f t="shared" si="12"/>
        <v>5.13</v>
      </c>
      <c r="K141" s="72">
        <v>7162</v>
      </c>
      <c r="L141" s="74" t="s">
        <v>54</v>
      </c>
      <c r="M141" s="70">
        <f t="shared" si="5"/>
        <v>0.71619999999999995</v>
      </c>
      <c r="N141" s="72">
        <v>8352</v>
      </c>
      <c r="O141" s="74" t="s">
        <v>54</v>
      </c>
      <c r="P141" s="70">
        <f t="shared" si="6"/>
        <v>0.83520000000000005</v>
      </c>
    </row>
    <row r="142" spans="1:16">
      <c r="B142" s="108">
        <v>110</v>
      </c>
      <c r="C142" s="74" t="s">
        <v>55</v>
      </c>
      <c r="D142" s="70">
        <f t="shared" si="10"/>
        <v>0.60773480662983426</v>
      </c>
      <c r="E142" s="110">
        <v>18.34</v>
      </c>
      <c r="F142" s="111">
        <v>0.45679999999999998</v>
      </c>
      <c r="G142" s="107">
        <f t="shared" si="8"/>
        <v>18.796800000000001</v>
      </c>
      <c r="H142" s="72">
        <v>5.4</v>
      </c>
      <c r="I142" s="74" t="s">
        <v>56</v>
      </c>
      <c r="J142" s="71">
        <f t="shared" si="12"/>
        <v>5.4</v>
      </c>
      <c r="K142" s="72">
        <v>7253</v>
      </c>
      <c r="L142" s="74" t="s">
        <v>54</v>
      </c>
      <c r="M142" s="70">
        <f t="shared" si="5"/>
        <v>0.72530000000000006</v>
      </c>
      <c r="N142" s="72">
        <v>8537</v>
      </c>
      <c r="O142" s="74" t="s">
        <v>54</v>
      </c>
      <c r="P142" s="70">
        <f t="shared" si="6"/>
        <v>0.85370000000000013</v>
      </c>
    </row>
    <row r="143" spans="1:16">
      <c r="B143" s="108">
        <v>120</v>
      </c>
      <c r="C143" s="74" t="s">
        <v>55</v>
      </c>
      <c r="D143" s="70">
        <f t="shared" si="10"/>
        <v>0.66298342541436461</v>
      </c>
      <c r="E143" s="110">
        <v>19.399999999999999</v>
      </c>
      <c r="F143" s="111">
        <v>0.42770000000000002</v>
      </c>
      <c r="G143" s="107">
        <f t="shared" si="8"/>
        <v>19.8277</v>
      </c>
      <c r="H143" s="72">
        <v>5.67</v>
      </c>
      <c r="I143" s="74" t="s">
        <v>56</v>
      </c>
      <c r="J143" s="71">
        <f t="shared" si="12"/>
        <v>5.67</v>
      </c>
      <c r="K143" s="72">
        <v>7330</v>
      </c>
      <c r="L143" s="74" t="s">
        <v>54</v>
      </c>
      <c r="M143" s="70">
        <f t="shared" si="5"/>
        <v>0.73299999999999998</v>
      </c>
      <c r="N143" s="72">
        <v>8699</v>
      </c>
      <c r="O143" s="74" t="s">
        <v>54</v>
      </c>
      <c r="P143" s="70">
        <f t="shared" si="6"/>
        <v>0.86990000000000001</v>
      </c>
    </row>
    <row r="144" spans="1:16">
      <c r="B144" s="108">
        <v>130</v>
      </c>
      <c r="C144" s="74" t="s">
        <v>55</v>
      </c>
      <c r="D144" s="70">
        <f t="shared" si="10"/>
        <v>0.71823204419889508</v>
      </c>
      <c r="E144" s="110">
        <v>20.39</v>
      </c>
      <c r="F144" s="111">
        <v>0.40239999999999998</v>
      </c>
      <c r="G144" s="107">
        <f t="shared" si="8"/>
        <v>20.792400000000001</v>
      </c>
      <c r="H144" s="72">
        <v>5.92</v>
      </c>
      <c r="I144" s="74" t="s">
        <v>56</v>
      </c>
      <c r="J144" s="71">
        <f t="shared" si="12"/>
        <v>5.92</v>
      </c>
      <c r="K144" s="72">
        <v>7398</v>
      </c>
      <c r="L144" s="74" t="s">
        <v>54</v>
      </c>
      <c r="M144" s="70">
        <f t="shared" si="5"/>
        <v>0.73980000000000001</v>
      </c>
      <c r="N144" s="72">
        <v>8843</v>
      </c>
      <c r="O144" s="74" t="s">
        <v>54</v>
      </c>
      <c r="P144" s="70">
        <f t="shared" si="6"/>
        <v>0.88429999999999997</v>
      </c>
    </row>
    <row r="145" spans="2:16">
      <c r="B145" s="108">
        <v>140</v>
      </c>
      <c r="C145" s="74" t="s">
        <v>55</v>
      </c>
      <c r="D145" s="70">
        <f t="shared" si="10"/>
        <v>0.77348066298342544</v>
      </c>
      <c r="E145" s="110">
        <v>21.32</v>
      </c>
      <c r="F145" s="111">
        <v>0.38019999999999998</v>
      </c>
      <c r="G145" s="107">
        <f t="shared" si="8"/>
        <v>21.700199999999999</v>
      </c>
      <c r="H145" s="72">
        <v>6.15</v>
      </c>
      <c r="I145" s="74" t="s">
        <v>56</v>
      </c>
      <c r="J145" s="71">
        <f t="shared" si="12"/>
        <v>6.15</v>
      </c>
      <c r="K145" s="72">
        <v>7458</v>
      </c>
      <c r="L145" s="74" t="s">
        <v>54</v>
      </c>
      <c r="M145" s="70">
        <f t="shared" si="5"/>
        <v>0.74580000000000002</v>
      </c>
      <c r="N145" s="72">
        <v>8972</v>
      </c>
      <c r="O145" s="74" t="s">
        <v>54</v>
      </c>
      <c r="P145" s="70">
        <f t="shared" si="6"/>
        <v>0.8972</v>
      </c>
    </row>
    <row r="146" spans="2:16">
      <c r="B146" s="108">
        <v>150</v>
      </c>
      <c r="C146" s="74" t="s">
        <v>55</v>
      </c>
      <c r="D146" s="70">
        <f t="shared" si="10"/>
        <v>0.82872928176795579</v>
      </c>
      <c r="E146" s="110">
        <v>22.19</v>
      </c>
      <c r="F146" s="111">
        <v>0.36059999999999998</v>
      </c>
      <c r="G146" s="107">
        <f t="shared" si="8"/>
        <v>22.550600000000003</v>
      </c>
      <c r="H146" s="72">
        <v>6.38</v>
      </c>
      <c r="I146" s="74" t="s">
        <v>56</v>
      </c>
      <c r="J146" s="71">
        <f t="shared" si="12"/>
        <v>6.38</v>
      </c>
      <c r="K146" s="72">
        <v>7511</v>
      </c>
      <c r="L146" s="74" t="s">
        <v>54</v>
      </c>
      <c r="M146" s="70">
        <f t="shared" si="5"/>
        <v>0.75109999999999999</v>
      </c>
      <c r="N146" s="72">
        <v>9089</v>
      </c>
      <c r="O146" s="74" t="s">
        <v>54</v>
      </c>
      <c r="P146" s="70">
        <f t="shared" si="6"/>
        <v>0.90890000000000004</v>
      </c>
    </row>
    <row r="147" spans="2:16">
      <c r="B147" s="108">
        <v>160</v>
      </c>
      <c r="C147" s="74" t="s">
        <v>55</v>
      </c>
      <c r="D147" s="70">
        <f t="shared" si="10"/>
        <v>0.88397790055248615</v>
      </c>
      <c r="E147" s="110">
        <v>23.01</v>
      </c>
      <c r="F147" s="111">
        <v>0.34300000000000003</v>
      </c>
      <c r="G147" s="107">
        <f t="shared" si="8"/>
        <v>23.353000000000002</v>
      </c>
      <c r="H147" s="72">
        <v>6.61</v>
      </c>
      <c r="I147" s="74" t="s">
        <v>56</v>
      </c>
      <c r="J147" s="71">
        <f t="shared" si="12"/>
        <v>6.61</v>
      </c>
      <c r="K147" s="72">
        <v>7559</v>
      </c>
      <c r="L147" s="74" t="s">
        <v>54</v>
      </c>
      <c r="M147" s="70">
        <f t="shared" si="5"/>
        <v>0.75590000000000002</v>
      </c>
      <c r="N147" s="72">
        <v>9195</v>
      </c>
      <c r="O147" s="74" t="s">
        <v>54</v>
      </c>
      <c r="P147" s="70">
        <f t="shared" si="6"/>
        <v>0.91949999999999998</v>
      </c>
    </row>
    <row r="148" spans="2:16">
      <c r="B148" s="108">
        <v>170</v>
      </c>
      <c r="C148" s="74" t="s">
        <v>55</v>
      </c>
      <c r="D148" s="70">
        <f t="shared" si="10"/>
        <v>0.93922651933701662</v>
      </c>
      <c r="E148" s="110">
        <v>23.78</v>
      </c>
      <c r="F148" s="111">
        <v>0.32729999999999998</v>
      </c>
      <c r="G148" s="107">
        <f t="shared" si="8"/>
        <v>24.107300000000002</v>
      </c>
      <c r="H148" s="72">
        <v>6.82</v>
      </c>
      <c r="I148" s="74" t="s">
        <v>56</v>
      </c>
      <c r="J148" s="71">
        <f t="shared" si="12"/>
        <v>6.82</v>
      </c>
      <c r="K148" s="72">
        <v>7603</v>
      </c>
      <c r="L148" s="74" t="s">
        <v>54</v>
      </c>
      <c r="M148" s="70">
        <f t="shared" ref="M148:M169" si="13">K148/1000/10</f>
        <v>0.76029999999999998</v>
      </c>
      <c r="N148" s="72">
        <v>9293</v>
      </c>
      <c r="O148" s="74" t="s">
        <v>54</v>
      </c>
      <c r="P148" s="70">
        <f t="shared" ref="P148:P152" si="14">N148/1000/10</f>
        <v>0.9292999999999999</v>
      </c>
    </row>
    <row r="149" spans="2:16">
      <c r="B149" s="108">
        <v>180</v>
      </c>
      <c r="C149" s="74" t="s">
        <v>55</v>
      </c>
      <c r="D149" s="70">
        <f t="shared" si="10"/>
        <v>0.99447513812154698</v>
      </c>
      <c r="E149" s="110">
        <v>24.51</v>
      </c>
      <c r="F149" s="111">
        <v>0.313</v>
      </c>
      <c r="G149" s="107">
        <f t="shared" ref="G149:G212" si="15">E149+F149</f>
        <v>24.823</v>
      </c>
      <c r="H149" s="72">
        <v>7.03</v>
      </c>
      <c r="I149" s="74" t="s">
        <v>56</v>
      </c>
      <c r="J149" s="71">
        <f t="shared" si="12"/>
        <v>7.03</v>
      </c>
      <c r="K149" s="72">
        <v>7642</v>
      </c>
      <c r="L149" s="74" t="s">
        <v>54</v>
      </c>
      <c r="M149" s="70">
        <f t="shared" si="13"/>
        <v>0.76419999999999999</v>
      </c>
      <c r="N149" s="72">
        <v>9383</v>
      </c>
      <c r="O149" s="74" t="s">
        <v>54</v>
      </c>
      <c r="P149" s="70">
        <f t="shared" si="14"/>
        <v>0.93829999999999991</v>
      </c>
    </row>
    <row r="150" spans="2:16">
      <c r="B150" s="108">
        <v>200</v>
      </c>
      <c r="C150" s="74" t="s">
        <v>55</v>
      </c>
      <c r="D150" s="70">
        <f t="shared" si="10"/>
        <v>1.1049723756906078</v>
      </c>
      <c r="E150" s="110">
        <v>25.85</v>
      </c>
      <c r="F150" s="111">
        <v>0.28820000000000001</v>
      </c>
      <c r="G150" s="107">
        <f t="shared" si="15"/>
        <v>26.138200000000001</v>
      </c>
      <c r="H150" s="72">
        <v>7.43</v>
      </c>
      <c r="I150" s="74" t="s">
        <v>56</v>
      </c>
      <c r="J150" s="71">
        <f t="shared" si="12"/>
        <v>7.43</v>
      </c>
      <c r="K150" s="72">
        <v>7723</v>
      </c>
      <c r="L150" s="74" t="s">
        <v>54</v>
      </c>
      <c r="M150" s="70">
        <f t="shared" si="13"/>
        <v>0.77229999999999999</v>
      </c>
      <c r="N150" s="72">
        <v>9545</v>
      </c>
      <c r="O150" s="74" t="s">
        <v>54</v>
      </c>
      <c r="P150" s="70">
        <f t="shared" si="14"/>
        <v>0.95450000000000002</v>
      </c>
    </row>
    <row r="151" spans="2:16">
      <c r="B151" s="108">
        <v>225</v>
      </c>
      <c r="C151" s="74" t="s">
        <v>55</v>
      </c>
      <c r="D151" s="70">
        <f t="shared" si="10"/>
        <v>1.2430939226519337</v>
      </c>
      <c r="E151" s="110">
        <v>27.31</v>
      </c>
      <c r="F151" s="111">
        <v>0.26269999999999999</v>
      </c>
      <c r="G151" s="107">
        <f t="shared" si="15"/>
        <v>27.572699999999998</v>
      </c>
      <c r="H151" s="72">
        <v>7.91</v>
      </c>
      <c r="I151" s="74" t="s">
        <v>56</v>
      </c>
      <c r="J151" s="71">
        <f t="shared" si="12"/>
        <v>7.91</v>
      </c>
      <c r="K151" s="72">
        <v>7814</v>
      </c>
      <c r="L151" s="74" t="s">
        <v>54</v>
      </c>
      <c r="M151" s="70">
        <f t="shared" si="13"/>
        <v>0.78139999999999998</v>
      </c>
      <c r="N151" s="72">
        <v>9719</v>
      </c>
      <c r="O151" s="74" t="s">
        <v>54</v>
      </c>
      <c r="P151" s="70">
        <f t="shared" si="14"/>
        <v>0.97189999999999999</v>
      </c>
    </row>
    <row r="152" spans="2:16">
      <c r="B152" s="108">
        <v>250</v>
      </c>
      <c r="C152" s="74" t="s">
        <v>55</v>
      </c>
      <c r="D152" s="70">
        <f t="shared" si="10"/>
        <v>1.3812154696132597</v>
      </c>
      <c r="E152" s="110">
        <v>28.58</v>
      </c>
      <c r="F152" s="111">
        <v>0.2417</v>
      </c>
      <c r="G152" s="107">
        <f t="shared" si="15"/>
        <v>28.8217</v>
      </c>
      <c r="H152" s="72">
        <v>8.36</v>
      </c>
      <c r="I152" s="74" t="s">
        <v>56</v>
      </c>
      <c r="J152" s="71">
        <f t="shared" si="12"/>
        <v>8.36</v>
      </c>
      <c r="K152" s="72">
        <v>7893</v>
      </c>
      <c r="L152" s="74" t="s">
        <v>54</v>
      </c>
      <c r="M152" s="70">
        <f t="shared" si="13"/>
        <v>0.7893</v>
      </c>
      <c r="N152" s="72">
        <v>9870</v>
      </c>
      <c r="O152" s="74" t="s">
        <v>54</v>
      </c>
      <c r="P152" s="70">
        <f t="shared" si="14"/>
        <v>0.98699999999999988</v>
      </c>
    </row>
    <row r="153" spans="2:16">
      <c r="B153" s="108">
        <v>275</v>
      </c>
      <c r="C153" s="74" t="s">
        <v>55</v>
      </c>
      <c r="D153" s="70">
        <f t="shared" ref="D153:D166" si="16">B153/$C$5</f>
        <v>1.5193370165745856</v>
      </c>
      <c r="E153" s="110">
        <v>29.7</v>
      </c>
      <c r="F153" s="111">
        <v>0.224</v>
      </c>
      <c r="G153" s="107">
        <f t="shared" si="15"/>
        <v>29.923999999999999</v>
      </c>
      <c r="H153" s="72">
        <v>8.8000000000000007</v>
      </c>
      <c r="I153" s="74" t="s">
        <v>56</v>
      </c>
      <c r="J153" s="71">
        <f t="shared" si="12"/>
        <v>8.8000000000000007</v>
      </c>
      <c r="K153" s="72">
        <v>7962</v>
      </c>
      <c r="L153" s="74" t="s">
        <v>54</v>
      </c>
      <c r="M153" s="70">
        <f t="shared" si="13"/>
        <v>0.79620000000000002</v>
      </c>
      <c r="N153" s="72">
        <v>1</v>
      </c>
      <c r="O153" s="73" t="s">
        <v>56</v>
      </c>
      <c r="P153" s="71">
        <f t="shared" ref="P153:P167" si="17">N153</f>
        <v>1</v>
      </c>
    </row>
    <row r="154" spans="2:16">
      <c r="B154" s="108">
        <v>300</v>
      </c>
      <c r="C154" s="74" t="s">
        <v>55</v>
      </c>
      <c r="D154" s="70">
        <f t="shared" si="16"/>
        <v>1.6574585635359116</v>
      </c>
      <c r="E154" s="110">
        <v>30.67</v>
      </c>
      <c r="F154" s="111">
        <v>0.2089</v>
      </c>
      <c r="G154" s="107">
        <f t="shared" si="15"/>
        <v>30.878900000000002</v>
      </c>
      <c r="H154" s="72">
        <v>9.2200000000000006</v>
      </c>
      <c r="I154" s="74" t="s">
        <v>56</v>
      </c>
      <c r="J154" s="71">
        <f t="shared" si="12"/>
        <v>9.2200000000000006</v>
      </c>
      <c r="K154" s="72">
        <v>8024</v>
      </c>
      <c r="L154" s="74" t="s">
        <v>54</v>
      </c>
      <c r="M154" s="70">
        <f t="shared" si="13"/>
        <v>0.80239999999999989</v>
      </c>
      <c r="N154" s="72">
        <v>1.01</v>
      </c>
      <c r="O154" s="74" t="s">
        <v>56</v>
      </c>
      <c r="P154" s="71">
        <f t="shared" si="17"/>
        <v>1.01</v>
      </c>
    </row>
    <row r="155" spans="2:16">
      <c r="B155" s="108">
        <v>325</v>
      </c>
      <c r="C155" s="74" t="s">
        <v>55</v>
      </c>
      <c r="D155" s="70">
        <f t="shared" si="16"/>
        <v>1.7955801104972375</v>
      </c>
      <c r="E155" s="110">
        <v>31.54</v>
      </c>
      <c r="F155" s="111">
        <v>0.19589999999999999</v>
      </c>
      <c r="G155" s="107">
        <f t="shared" si="15"/>
        <v>31.735900000000001</v>
      </c>
      <c r="H155" s="72">
        <v>9.6300000000000008</v>
      </c>
      <c r="I155" s="74" t="s">
        <v>56</v>
      </c>
      <c r="J155" s="71">
        <f t="shared" si="12"/>
        <v>9.6300000000000008</v>
      </c>
      <c r="K155" s="72">
        <v>8081</v>
      </c>
      <c r="L155" s="74" t="s">
        <v>54</v>
      </c>
      <c r="M155" s="70">
        <f t="shared" si="13"/>
        <v>0.80809999999999993</v>
      </c>
      <c r="N155" s="72">
        <v>1.02</v>
      </c>
      <c r="O155" s="74" t="s">
        <v>56</v>
      </c>
      <c r="P155" s="71">
        <f t="shared" si="17"/>
        <v>1.02</v>
      </c>
    </row>
    <row r="156" spans="2:16">
      <c r="B156" s="108">
        <v>350</v>
      </c>
      <c r="C156" s="74" t="s">
        <v>55</v>
      </c>
      <c r="D156" s="70">
        <f t="shared" si="16"/>
        <v>1.9337016574585635</v>
      </c>
      <c r="E156" s="110">
        <v>32.299999999999997</v>
      </c>
      <c r="F156" s="111">
        <v>0.1845</v>
      </c>
      <c r="G156" s="107">
        <f t="shared" si="15"/>
        <v>32.484499999999997</v>
      </c>
      <c r="H156" s="72">
        <v>10.039999999999999</v>
      </c>
      <c r="I156" s="74" t="s">
        <v>56</v>
      </c>
      <c r="J156" s="71">
        <f t="shared" si="12"/>
        <v>10.039999999999999</v>
      </c>
      <c r="K156" s="72">
        <v>8133</v>
      </c>
      <c r="L156" s="74" t="s">
        <v>54</v>
      </c>
      <c r="M156" s="70">
        <f t="shared" si="13"/>
        <v>0.81329999999999991</v>
      </c>
      <c r="N156" s="72">
        <v>1.03</v>
      </c>
      <c r="O156" s="74" t="s">
        <v>56</v>
      </c>
      <c r="P156" s="71">
        <f t="shared" si="17"/>
        <v>1.03</v>
      </c>
    </row>
    <row r="157" spans="2:16">
      <c r="B157" s="108">
        <v>375</v>
      </c>
      <c r="C157" s="74" t="s">
        <v>55</v>
      </c>
      <c r="D157" s="70">
        <f t="shared" si="16"/>
        <v>2.0718232044198897</v>
      </c>
      <c r="E157" s="110">
        <v>33.06</v>
      </c>
      <c r="F157" s="111">
        <v>0.17449999999999999</v>
      </c>
      <c r="G157" s="107">
        <f t="shared" si="15"/>
        <v>33.234500000000004</v>
      </c>
      <c r="H157" s="72">
        <v>10.43</v>
      </c>
      <c r="I157" s="74" t="s">
        <v>56</v>
      </c>
      <c r="J157" s="71">
        <f t="shared" si="12"/>
        <v>10.43</v>
      </c>
      <c r="K157" s="72">
        <v>8181</v>
      </c>
      <c r="L157" s="74" t="s">
        <v>54</v>
      </c>
      <c r="M157" s="70">
        <f t="shared" si="13"/>
        <v>0.81809999999999994</v>
      </c>
      <c r="N157" s="72">
        <v>1.04</v>
      </c>
      <c r="O157" s="74" t="s">
        <v>56</v>
      </c>
      <c r="P157" s="71">
        <f t="shared" si="17"/>
        <v>1.04</v>
      </c>
    </row>
    <row r="158" spans="2:16">
      <c r="B158" s="108">
        <v>400</v>
      </c>
      <c r="C158" s="74" t="s">
        <v>55</v>
      </c>
      <c r="D158" s="70">
        <f t="shared" si="16"/>
        <v>2.2099447513812156</v>
      </c>
      <c r="E158" s="110">
        <v>33.75</v>
      </c>
      <c r="F158" s="111">
        <v>0.1656</v>
      </c>
      <c r="G158" s="107">
        <f t="shared" si="15"/>
        <v>33.915599999999998</v>
      </c>
      <c r="H158" s="72">
        <v>10.81</v>
      </c>
      <c r="I158" s="74" t="s">
        <v>56</v>
      </c>
      <c r="J158" s="71">
        <f t="shared" si="12"/>
        <v>10.81</v>
      </c>
      <c r="K158" s="72">
        <v>8225</v>
      </c>
      <c r="L158" s="74" t="s">
        <v>54</v>
      </c>
      <c r="M158" s="70">
        <f t="shared" si="13"/>
        <v>0.82250000000000001</v>
      </c>
      <c r="N158" s="72">
        <v>1.05</v>
      </c>
      <c r="O158" s="74" t="s">
        <v>56</v>
      </c>
      <c r="P158" s="71">
        <f t="shared" si="17"/>
        <v>1.05</v>
      </c>
    </row>
    <row r="159" spans="2:16">
      <c r="B159" s="108">
        <v>450</v>
      </c>
      <c r="C159" s="74" t="s">
        <v>55</v>
      </c>
      <c r="D159" s="70">
        <f t="shared" si="16"/>
        <v>2.4861878453038675</v>
      </c>
      <c r="E159" s="110">
        <v>34.75</v>
      </c>
      <c r="F159" s="111">
        <v>0.15049999999999999</v>
      </c>
      <c r="G159" s="107">
        <f t="shared" si="15"/>
        <v>34.900500000000001</v>
      </c>
      <c r="H159" s="72">
        <v>11.56</v>
      </c>
      <c r="I159" s="74" t="s">
        <v>56</v>
      </c>
      <c r="J159" s="71">
        <f t="shared" si="12"/>
        <v>11.56</v>
      </c>
      <c r="K159" s="72">
        <v>8341</v>
      </c>
      <c r="L159" s="74" t="s">
        <v>54</v>
      </c>
      <c r="M159" s="70">
        <f t="shared" si="13"/>
        <v>0.83409999999999995</v>
      </c>
      <c r="N159" s="72">
        <v>1.07</v>
      </c>
      <c r="O159" s="74" t="s">
        <v>56</v>
      </c>
      <c r="P159" s="71">
        <f t="shared" si="17"/>
        <v>1.07</v>
      </c>
    </row>
    <row r="160" spans="2:16">
      <c r="B160" s="108">
        <v>500</v>
      </c>
      <c r="C160" s="74" t="s">
        <v>55</v>
      </c>
      <c r="D160" s="70">
        <f t="shared" si="16"/>
        <v>2.7624309392265194</v>
      </c>
      <c r="E160" s="110">
        <v>35.56</v>
      </c>
      <c r="F160" s="111">
        <v>0.13800000000000001</v>
      </c>
      <c r="G160" s="107">
        <f t="shared" si="15"/>
        <v>35.698</v>
      </c>
      <c r="H160" s="72">
        <v>12.29</v>
      </c>
      <c r="I160" s="74" t="s">
        <v>56</v>
      </c>
      <c r="J160" s="71">
        <f t="shared" si="12"/>
        <v>12.29</v>
      </c>
      <c r="K160" s="72">
        <v>8446</v>
      </c>
      <c r="L160" s="74" t="s">
        <v>54</v>
      </c>
      <c r="M160" s="70">
        <f t="shared" si="13"/>
        <v>0.84460000000000002</v>
      </c>
      <c r="N160" s="72">
        <v>1.08</v>
      </c>
      <c r="O160" s="74" t="s">
        <v>56</v>
      </c>
      <c r="P160" s="71">
        <f t="shared" si="17"/>
        <v>1.08</v>
      </c>
    </row>
    <row r="161" spans="2:16">
      <c r="B161" s="108">
        <v>550</v>
      </c>
      <c r="C161" s="74" t="s">
        <v>55</v>
      </c>
      <c r="D161" s="70">
        <f t="shared" si="16"/>
        <v>3.0386740331491713</v>
      </c>
      <c r="E161" s="110">
        <v>36.22</v>
      </c>
      <c r="F161" s="111">
        <v>0.12759999999999999</v>
      </c>
      <c r="G161" s="107">
        <f t="shared" si="15"/>
        <v>36.3476</v>
      </c>
      <c r="H161" s="72">
        <v>13.01</v>
      </c>
      <c r="I161" s="74" t="s">
        <v>56</v>
      </c>
      <c r="J161" s="71">
        <f t="shared" si="12"/>
        <v>13.01</v>
      </c>
      <c r="K161" s="72">
        <v>8544</v>
      </c>
      <c r="L161" s="74" t="s">
        <v>54</v>
      </c>
      <c r="M161" s="70">
        <f t="shared" si="13"/>
        <v>0.85440000000000005</v>
      </c>
      <c r="N161" s="72">
        <v>1.0900000000000001</v>
      </c>
      <c r="O161" s="74" t="s">
        <v>56</v>
      </c>
      <c r="P161" s="71">
        <f t="shared" si="17"/>
        <v>1.0900000000000001</v>
      </c>
    </row>
    <row r="162" spans="2:16">
      <c r="B162" s="108">
        <v>600</v>
      </c>
      <c r="C162" s="74" t="s">
        <v>55</v>
      </c>
      <c r="D162" s="70">
        <f t="shared" si="16"/>
        <v>3.3149171270718232</v>
      </c>
      <c r="E162" s="110">
        <v>36.75</v>
      </c>
      <c r="F162" s="111">
        <v>0.1188</v>
      </c>
      <c r="G162" s="107">
        <f t="shared" si="15"/>
        <v>36.8688</v>
      </c>
      <c r="H162" s="72">
        <v>13.71</v>
      </c>
      <c r="I162" s="74" t="s">
        <v>56</v>
      </c>
      <c r="J162" s="71">
        <f t="shared" si="12"/>
        <v>13.71</v>
      </c>
      <c r="K162" s="72">
        <v>8636</v>
      </c>
      <c r="L162" s="74" t="s">
        <v>54</v>
      </c>
      <c r="M162" s="70">
        <f t="shared" si="13"/>
        <v>0.86359999999999992</v>
      </c>
      <c r="N162" s="72">
        <v>1.1000000000000001</v>
      </c>
      <c r="O162" s="74" t="s">
        <v>56</v>
      </c>
      <c r="P162" s="71">
        <f t="shared" si="17"/>
        <v>1.1000000000000001</v>
      </c>
    </row>
    <row r="163" spans="2:16">
      <c r="B163" s="108">
        <v>650</v>
      </c>
      <c r="C163" s="74" t="s">
        <v>55</v>
      </c>
      <c r="D163" s="70">
        <f t="shared" si="16"/>
        <v>3.5911602209944751</v>
      </c>
      <c r="E163" s="110">
        <v>37.18</v>
      </c>
      <c r="F163" s="111">
        <v>0.11119999999999999</v>
      </c>
      <c r="G163" s="107">
        <f t="shared" si="15"/>
        <v>37.291199999999996</v>
      </c>
      <c r="H163" s="72">
        <v>14.41</v>
      </c>
      <c r="I163" s="74" t="s">
        <v>56</v>
      </c>
      <c r="J163" s="71">
        <f t="shared" si="12"/>
        <v>14.41</v>
      </c>
      <c r="K163" s="72">
        <v>8723</v>
      </c>
      <c r="L163" s="74" t="s">
        <v>54</v>
      </c>
      <c r="M163" s="70">
        <f t="shared" si="13"/>
        <v>0.87230000000000008</v>
      </c>
      <c r="N163" s="72">
        <v>1.1100000000000001</v>
      </c>
      <c r="O163" s="74" t="s">
        <v>56</v>
      </c>
      <c r="P163" s="71">
        <f t="shared" si="17"/>
        <v>1.1100000000000001</v>
      </c>
    </row>
    <row r="164" spans="2:16">
      <c r="B164" s="108">
        <v>700</v>
      </c>
      <c r="C164" s="74" t="s">
        <v>55</v>
      </c>
      <c r="D164" s="70">
        <f t="shared" si="16"/>
        <v>3.867403314917127</v>
      </c>
      <c r="E164" s="110">
        <v>37.549999999999997</v>
      </c>
      <c r="F164" s="111">
        <v>0.1046</v>
      </c>
      <c r="G164" s="107">
        <f t="shared" si="15"/>
        <v>37.654599999999995</v>
      </c>
      <c r="H164" s="72">
        <v>15.1</v>
      </c>
      <c r="I164" s="74" t="s">
        <v>56</v>
      </c>
      <c r="J164" s="71">
        <f t="shared" si="12"/>
        <v>15.1</v>
      </c>
      <c r="K164" s="72">
        <v>8806</v>
      </c>
      <c r="L164" s="74" t="s">
        <v>54</v>
      </c>
      <c r="M164" s="70">
        <f t="shared" si="13"/>
        <v>0.88059999999999994</v>
      </c>
      <c r="N164" s="72">
        <v>1.1200000000000001</v>
      </c>
      <c r="O164" s="74" t="s">
        <v>56</v>
      </c>
      <c r="P164" s="71">
        <f t="shared" si="17"/>
        <v>1.1200000000000001</v>
      </c>
    </row>
    <row r="165" spans="2:16">
      <c r="B165" s="108">
        <v>800</v>
      </c>
      <c r="C165" s="74" t="s">
        <v>55</v>
      </c>
      <c r="D165" s="70">
        <f t="shared" si="16"/>
        <v>4.4198895027624312</v>
      </c>
      <c r="E165" s="110">
        <v>38.1</v>
      </c>
      <c r="F165" s="111">
        <v>9.3549999999999994E-2</v>
      </c>
      <c r="G165" s="107">
        <f t="shared" si="15"/>
        <v>38.193550000000002</v>
      </c>
      <c r="H165" s="72">
        <v>16.46</v>
      </c>
      <c r="I165" s="74" t="s">
        <v>56</v>
      </c>
      <c r="J165" s="71">
        <f t="shared" si="12"/>
        <v>16.46</v>
      </c>
      <c r="K165" s="72">
        <v>9066</v>
      </c>
      <c r="L165" s="74" t="s">
        <v>54</v>
      </c>
      <c r="M165" s="70">
        <f t="shared" si="13"/>
        <v>0.90660000000000007</v>
      </c>
      <c r="N165" s="72">
        <v>1.1399999999999999</v>
      </c>
      <c r="O165" s="74" t="s">
        <v>56</v>
      </c>
      <c r="P165" s="71">
        <f t="shared" si="17"/>
        <v>1.1399999999999999</v>
      </c>
    </row>
    <row r="166" spans="2:16">
      <c r="B166" s="108">
        <v>900</v>
      </c>
      <c r="C166" s="74" t="s">
        <v>55</v>
      </c>
      <c r="D166" s="70">
        <f t="shared" si="16"/>
        <v>4.972375690607735</v>
      </c>
      <c r="E166" s="110">
        <v>38.49</v>
      </c>
      <c r="F166" s="111">
        <v>8.4779999999999994E-2</v>
      </c>
      <c r="G166" s="107">
        <f t="shared" si="15"/>
        <v>38.574780000000004</v>
      </c>
      <c r="H166" s="72">
        <v>17.809999999999999</v>
      </c>
      <c r="I166" s="74" t="s">
        <v>56</v>
      </c>
      <c r="J166" s="71">
        <f t="shared" si="12"/>
        <v>17.809999999999999</v>
      </c>
      <c r="K166" s="72">
        <v>9310</v>
      </c>
      <c r="L166" s="74" t="s">
        <v>54</v>
      </c>
      <c r="M166" s="70">
        <f t="shared" si="13"/>
        <v>0.93100000000000005</v>
      </c>
      <c r="N166" s="72">
        <v>1.1599999999999999</v>
      </c>
      <c r="O166" s="74" t="s">
        <v>56</v>
      </c>
      <c r="P166" s="71">
        <f t="shared" si="17"/>
        <v>1.1599999999999999</v>
      </c>
    </row>
    <row r="167" spans="2:16">
      <c r="B167" s="108">
        <v>1</v>
      </c>
      <c r="C167" s="73" t="s">
        <v>57</v>
      </c>
      <c r="D167" s="70">
        <f t="shared" ref="D167:D228" si="18">B167*1000/$C$5</f>
        <v>5.5248618784530388</v>
      </c>
      <c r="E167" s="110">
        <v>38.78</v>
      </c>
      <c r="F167" s="111">
        <v>7.7609999999999998E-2</v>
      </c>
      <c r="G167" s="107">
        <f t="shared" si="15"/>
        <v>38.857610000000001</v>
      </c>
      <c r="H167" s="72">
        <v>19.14</v>
      </c>
      <c r="I167" s="74" t="s">
        <v>56</v>
      </c>
      <c r="J167" s="71">
        <f t="shared" si="12"/>
        <v>19.14</v>
      </c>
      <c r="K167" s="72">
        <v>9541</v>
      </c>
      <c r="L167" s="74" t="s">
        <v>54</v>
      </c>
      <c r="M167" s="70">
        <f t="shared" si="13"/>
        <v>0.95410000000000006</v>
      </c>
      <c r="N167" s="72">
        <v>1.17</v>
      </c>
      <c r="O167" s="74" t="s">
        <v>56</v>
      </c>
      <c r="P167" s="71">
        <f t="shared" si="17"/>
        <v>1.17</v>
      </c>
    </row>
    <row r="168" spans="2:16">
      <c r="B168" s="108">
        <v>1.1000000000000001</v>
      </c>
      <c r="C168" s="74" t="s">
        <v>57</v>
      </c>
      <c r="D168" s="70">
        <f t="shared" si="18"/>
        <v>6.0773480662983426</v>
      </c>
      <c r="E168" s="110">
        <v>38.979999999999997</v>
      </c>
      <c r="F168" s="111">
        <v>7.1620000000000003E-2</v>
      </c>
      <c r="G168" s="107">
        <f t="shared" si="15"/>
        <v>39.05162</v>
      </c>
      <c r="H168" s="72">
        <v>20.47</v>
      </c>
      <c r="I168" s="74" t="s">
        <v>56</v>
      </c>
      <c r="J168" s="71">
        <f t="shared" si="12"/>
        <v>20.47</v>
      </c>
      <c r="K168" s="72">
        <v>9763</v>
      </c>
      <c r="L168" s="74" t="s">
        <v>54</v>
      </c>
      <c r="M168" s="70">
        <f t="shared" si="13"/>
        <v>0.97629999999999995</v>
      </c>
      <c r="N168" s="72">
        <v>1.19</v>
      </c>
      <c r="O168" s="74" t="s">
        <v>56</v>
      </c>
      <c r="P168" s="71">
        <f t="shared" ref="P168:P228" si="19">N168</f>
        <v>1.19</v>
      </c>
    </row>
    <row r="169" spans="2:16">
      <c r="B169" s="108">
        <v>1.2</v>
      </c>
      <c r="C169" s="74" t="s">
        <v>57</v>
      </c>
      <c r="D169" s="70">
        <f t="shared" si="18"/>
        <v>6.6298342541436464</v>
      </c>
      <c r="E169" s="110">
        <v>39.130000000000003</v>
      </c>
      <c r="F169" s="111">
        <v>6.6549999999999998E-2</v>
      </c>
      <c r="G169" s="107">
        <f t="shared" si="15"/>
        <v>39.196550000000002</v>
      </c>
      <c r="H169" s="72">
        <v>21.79</v>
      </c>
      <c r="I169" s="74" t="s">
        <v>56</v>
      </c>
      <c r="J169" s="71">
        <f t="shared" si="12"/>
        <v>21.79</v>
      </c>
      <c r="K169" s="72">
        <v>9976</v>
      </c>
      <c r="L169" s="74" t="s">
        <v>54</v>
      </c>
      <c r="M169" s="70">
        <f t="shared" si="13"/>
        <v>0.99760000000000004</v>
      </c>
      <c r="N169" s="72">
        <v>1.2</v>
      </c>
      <c r="O169" s="74" t="s">
        <v>56</v>
      </c>
      <c r="P169" s="71">
        <f t="shared" si="19"/>
        <v>1.2</v>
      </c>
    </row>
    <row r="170" spans="2:16">
      <c r="B170" s="108">
        <v>1.3</v>
      </c>
      <c r="C170" s="74" t="s">
        <v>57</v>
      </c>
      <c r="D170" s="70">
        <f t="shared" si="18"/>
        <v>7.1823204419889501</v>
      </c>
      <c r="E170" s="110">
        <v>39.22</v>
      </c>
      <c r="F170" s="111">
        <v>6.2199999999999998E-2</v>
      </c>
      <c r="G170" s="107">
        <f t="shared" si="15"/>
        <v>39.282199999999996</v>
      </c>
      <c r="H170" s="72">
        <v>23.11</v>
      </c>
      <c r="I170" s="74" t="s">
        <v>56</v>
      </c>
      <c r="J170" s="71">
        <f t="shared" si="12"/>
        <v>23.11</v>
      </c>
      <c r="K170" s="72">
        <v>1.02</v>
      </c>
      <c r="L170" s="73" t="s">
        <v>56</v>
      </c>
      <c r="M170" s="71">
        <f t="shared" ref="M170:M174" si="20">K170</f>
        <v>1.02</v>
      </c>
      <c r="N170" s="72">
        <v>1.22</v>
      </c>
      <c r="O170" s="74" t="s">
        <v>56</v>
      </c>
      <c r="P170" s="71">
        <f t="shared" si="19"/>
        <v>1.22</v>
      </c>
    </row>
    <row r="171" spans="2:16">
      <c r="B171" s="108">
        <v>1.4</v>
      </c>
      <c r="C171" s="74" t="s">
        <v>57</v>
      </c>
      <c r="D171" s="70">
        <f t="shared" si="18"/>
        <v>7.7348066298342539</v>
      </c>
      <c r="E171" s="110">
        <v>39.28</v>
      </c>
      <c r="F171" s="111">
        <v>5.8409999999999997E-2</v>
      </c>
      <c r="G171" s="107">
        <f t="shared" si="15"/>
        <v>39.338410000000003</v>
      </c>
      <c r="H171" s="72">
        <v>24.42</v>
      </c>
      <c r="I171" s="74" t="s">
        <v>56</v>
      </c>
      <c r="J171" s="71">
        <f t="shared" si="12"/>
        <v>24.42</v>
      </c>
      <c r="K171" s="72">
        <v>1.04</v>
      </c>
      <c r="L171" s="74" t="s">
        <v>56</v>
      </c>
      <c r="M171" s="71">
        <f t="shared" si="20"/>
        <v>1.04</v>
      </c>
      <c r="N171" s="72">
        <v>1.23</v>
      </c>
      <c r="O171" s="74" t="s">
        <v>56</v>
      </c>
      <c r="P171" s="71">
        <f t="shared" si="19"/>
        <v>1.23</v>
      </c>
    </row>
    <row r="172" spans="2:16">
      <c r="B172" s="108">
        <v>1.5</v>
      </c>
      <c r="C172" s="74" t="s">
        <v>57</v>
      </c>
      <c r="D172" s="70">
        <f t="shared" si="18"/>
        <v>8.2872928176795586</v>
      </c>
      <c r="E172" s="110">
        <v>39.299999999999997</v>
      </c>
      <c r="F172" s="111">
        <v>5.5079999999999997E-2</v>
      </c>
      <c r="G172" s="107">
        <f t="shared" si="15"/>
        <v>39.355079999999994</v>
      </c>
      <c r="H172" s="72">
        <v>25.74</v>
      </c>
      <c r="I172" s="74" t="s">
        <v>56</v>
      </c>
      <c r="J172" s="71">
        <f t="shared" si="12"/>
        <v>25.74</v>
      </c>
      <c r="K172" s="72">
        <v>1.06</v>
      </c>
      <c r="L172" s="74" t="s">
        <v>56</v>
      </c>
      <c r="M172" s="71">
        <f t="shared" si="20"/>
        <v>1.06</v>
      </c>
      <c r="N172" s="72">
        <v>1.24</v>
      </c>
      <c r="O172" s="74" t="s">
        <v>56</v>
      </c>
      <c r="P172" s="71">
        <f t="shared" si="19"/>
        <v>1.24</v>
      </c>
    </row>
    <row r="173" spans="2:16">
      <c r="B173" s="108">
        <v>1.6</v>
      </c>
      <c r="C173" s="74" t="s">
        <v>57</v>
      </c>
      <c r="D173" s="70">
        <f t="shared" si="18"/>
        <v>8.8397790055248624</v>
      </c>
      <c r="E173" s="110">
        <v>39.29</v>
      </c>
      <c r="F173" s="111">
        <v>5.2139999999999999E-2</v>
      </c>
      <c r="G173" s="107">
        <f t="shared" si="15"/>
        <v>39.342140000000001</v>
      </c>
      <c r="H173" s="72">
        <v>27.05</v>
      </c>
      <c r="I173" s="74" t="s">
        <v>56</v>
      </c>
      <c r="J173" s="71">
        <f t="shared" si="12"/>
        <v>27.05</v>
      </c>
      <c r="K173" s="72">
        <v>1.08</v>
      </c>
      <c r="L173" s="74" t="s">
        <v>56</v>
      </c>
      <c r="M173" s="71">
        <f t="shared" si="20"/>
        <v>1.08</v>
      </c>
      <c r="N173" s="72">
        <v>1.25</v>
      </c>
      <c r="O173" s="74" t="s">
        <v>56</v>
      </c>
      <c r="P173" s="71">
        <f t="shared" si="19"/>
        <v>1.25</v>
      </c>
    </row>
    <row r="174" spans="2:16">
      <c r="B174" s="108">
        <v>1.7</v>
      </c>
      <c r="C174" s="74" t="s">
        <v>57</v>
      </c>
      <c r="D174" s="70">
        <f t="shared" si="18"/>
        <v>9.3922651933701662</v>
      </c>
      <c r="E174" s="110">
        <v>39.26</v>
      </c>
      <c r="F174" s="111">
        <v>4.9509999999999998E-2</v>
      </c>
      <c r="G174" s="107">
        <f t="shared" si="15"/>
        <v>39.309509999999996</v>
      </c>
      <c r="H174" s="72">
        <v>28.37</v>
      </c>
      <c r="I174" s="74" t="s">
        <v>56</v>
      </c>
      <c r="J174" s="71">
        <f t="shared" si="12"/>
        <v>28.37</v>
      </c>
      <c r="K174" s="72">
        <v>1.1000000000000001</v>
      </c>
      <c r="L174" s="74" t="s">
        <v>56</v>
      </c>
      <c r="M174" s="71">
        <f t="shared" si="20"/>
        <v>1.1000000000000001</v>
      </c>
      <c r="N174" s="72">
        <v>1.26</v>
      </c>
      <c r="O174" s="74" t="s">
        <v>56</v>
      </c>
      <c r="P174" s="71">
        <f t="shared" si="19"/>
        <v>1.26</v>
      </c>
    </row>
    <row r="175" spans="2:16">
      <c r="B175" s="108">
        <v>1.8</v>
      </c>
      <c r="C175" s="74" t="s">
        <v>57</v>
      </c>
      <c r="D175" s="70">
        <f t="shared" si="18"/>
        <v>9.94475138121547</v>
      </c>
      <c r="E175" s="110">
        <v>39.200000000000003</v>
      </c>
      <c r="F175" s="111">
        <v>4.7149999999999997E-2</v>
      </c>
      <c r="G175" s="107">
        <f t="shared" si="15"/>
        <v>39.247150000000005</v>
      </c>
      <c r="H175" s="72">
        <v>29.69</v>
      </c>
      <c r="I175" s="74" t="s">
        <v>56</v>
      </c>
      <c r="J175" s="71">
        <f t="shared" si="12"/>
        <v>29.69</v>
      </c>
      <c r="K175" s="72">
        <v>1.1100000000000001</v>
      </c>
      <c r="L175" s="74" t="s">
        <v>56</v>
      </c>
      <c r="M175" s="71">
        <f t="shared" ref="M175:M228" si="21">K175</f>
        <v>1.1100000000000001</v>
      </c>
      <c r="N175" s="72">
        <v>1.28</v>
      </c>
      <c r="O175" s="74" t="s">
        <v>56</v>
      </c>
      <c r="P175" s="71">
        <f t="shared" si="19"/>
        <v>1.28</v>
      </c>
    </row>
    <row r="176" spans="2:16">
      <c r="B176" s="108">
        <v>2</v>
      </c>
      <c r="C176" s="74" t="s">
        <v>57</v>
      </c>
      <c r="D176" s="70">
        <f t="shared" si="18"/>
        <v>11.049723756906078</v>
      </c>
      <c r="E176" s="110">
        <v>39.03</v>
      </c>
      <c r="F176" s="111">
        <v>4.3090000000000003E-2</v>
      </c>
      <c r="G176" s="107">
        <f t="shared" si="15"/>
        <v>39.073090000000001</v>
      </c>
      <c r="H176" s="72">
        <v>32.33</v>
      </c>
      <c r="I176" s="74" t="s">
        <v>56</v>
      </c>
      <c r="J176" s="71">
        <f t="shared" si="12"/>
        <v>32.33</v>
      </c>
      <c r="K176" s="72">
        <v>1.18</v>
      </c>
      <c r="L176" s="74" t="s">
        <v>56</v>
      </c>
      <c r="M176" s="71">
        <f t="shared" si="21"/>
        <v>1.18</v>
      </c>
      <c r="N176" s="72">
        <v>1.3</v>
      </c>
      <c r="O176" s="74" t="s">
        <v>56</v>
      </c>
      <c r="P176" s="71">
        <f t="shared" si="19"/>
        <v>1.3</v>
      </c>
    </row>
    <row r="177" spans="1:16">
      <c r="A177" s="4"/>
      <c r="B177" s="108">
        <v>2.25</v>
      </c>
      <c r="C177" s="74" t="s">
        <v>57</v>
      </c>
      <c r="D177" s="70">
        <f t="shared" si="18"/>
        <v>12.430939226519337</v>
      </c>
      <c r="E177" s="110">
        <v>38.72</v>
      </c>
      <c r="F177" s="111">
        <v>3.8949999999999999E-2</v>
      </c>
      <c r="G177" s="107">
        <f t="shared" si="15"/>
        <v>38.758949999999999</v>
      </c>
      <c r="H177" s="72">
        <v>35.65</v>
      </c>
      <c r="I177" s="74" t="s">
        <v>56</v>
      </c>
      <c r="J177" s="71">
        <f t="shared" si="12"/>
        <v>35.65</v>
      </c>
      <c r="K177" s="72">
        <v>1.28</v>
      </c>
      <c r="L177" s="74" t="s">
        <v>56</v>
      </c>
      <c r="M177" s="71">
        <f t="shared" si="21"/>
        <v>1.28</v>
      </c>
      <c r="N177" s="72">
        <v>1.32</v>
      </c>
      <c r="O177" s="74" t="s">
        <v>56</v>
      </c>
      <c r="P177" s="71">
        <f t="shared" si="19"/>
        <v>1.32</v>
      </c>
    </row>
    <row r="178" spans="1:16">
      <c r="B178" s="72">
        <v>2.5</v>
      </c>
      <c r="C178" s="74" t="s">
        <v>57</v>
      </c>
      <c r="D178" s="70">
        <f t="shared" si="18"/>
        <v>13.812154696132596</v>
      </c>
      <c r="E178" s="110">
        <v>38.32</v>
      </c>
      <c r="F178" s="111">
        <v>3.5569999999999997E-2</v>
      </c>
      <c r="G178" s="107">
        <f t="shared" si="15"/>
        <v>38.35557</v>
      </c>
      <c r="H178" s="72">
        <v>39.01</v>
      </c>
      <c r="I178" s="74" t="s">
        <v>56</v>
      </c>
      <c r="J178" s="71">
        <f t="shared" si="12"/>
        <v>39.01</v>
      </c>
      <c r="K178" s="72">
        <v>1.37</v>
      </c>
      <c r="L178" s="74" t="s">
        <v>56</v>
      </c>
      <c r="M178" s="71">
        <f t="shared" si="21"/>
        <v>1.37</v>
      </c>
      <c r="N178" s="72">
        <v>1.35</v>
      </c>
      <c r="O178" s="74" t="s">
        <v>56</v>
      </c>
      <c r="P178" s="71">
        <f t="shared" si="19"/>
        <v>1.35</v>
      </c>
    </row>
    <row r="179" spans="1:16">
      <c r="B179" s="108">
        <v>2.75</v>
      </c>
      <c r="C179" s="109" t="s">
        <v>57</v>
      </c>
      <c r="D179" s="70">
        <f t="shared" si="18"/>
        <v>15.193370165745856</v>
      </c>
      <c r="E179" s="110">
        <v>37.85</v>
      </c>
      <c r="F179" s="111">
        <v>3.2770000000000001E-2</v>
      </c>
      <c r="G179" s="107">
        <f t="shared" si="15"/>
        <v>37.882770000000001</v>
      </c>
      <c r="H179" s="72">
        <v>42.4</v>
      </c>
      <c r="I179" s="74" t="s">
        <v>56</v>
      </c>
      <c r="J179" s="71">
        <f t="shared" si="12"/>
        <v>42.4</v>
      </c>
      <c r="K179" s="72">
        <v>1.45</v>
      </c>
      <c r="L179" s="74" t="s">
        <v>56</v>
      </c>
      <c r="M179" s="71">
        <f t="shared" si="21"/>
        <v>1.45</v>
      </c>
      <c r="N179" s="72">
        <v>1.37</v>
      </c>
      <c r="O179" s="74" t="s">
        <v>56</v>
      </c>
      <c r="P179" s="71">
        <f t="shared" si="19"/>
        <v>1.37</v>
      </c>
    </row>
    <row r="180" spans="1:16">
      <c r="B180" s="108">
        <v>3</v>
      </c>
      <c r="C180" s="109" t="s">
        <v>57</v>
      </c>
      <c r="D180" s="70">
        <f t="shared" si="18"/>
        <v>16.574585635359117</v>
      </c>
      <c r="E180" s="110">
        <v>37.33</v>
      </c>
      <c r="F180" s="111">
        <v>3.039E-2</v>
      </c>
      <c r="G180" s="107">
        <f t="shared" si="15"/>
        <v>37.360389999999995</v>
      </c>
      <c r="H180" s="72">
        <v>45.84</v>
      </c>
      <c r="I180" s="74" t="s">
        <v>56</v>
      </c>
      <c r="J180" s="71">
        <f t="shared" si="12"/>
        <v>45.84</v>
      </c>
      <c r="K180" s="72">
        <v>1.54</v>
      </c>
      <c r="L180" s="74" t="s">
        <v>56</v>
      </c>
      <c r="M180" s="71">
        <f t="shared" si="21"/>
        <v>1.54</v>
      </c>
      <c r="N180" s="72">
        <v>1.4</v>
      </c>
      <c r="O180" s="74" t="s">
        <v>56</v>
      </c>
      <c r="P180" s="71">
        <f t="shared" si="19"/>
        <v>1.4</v>
      </c>
    </row>
    <row r="181" spans="1:16">
      <c r="B181" s="108">
        <v>3.25</v>
      </c>
      <c r="C181" s="109" t="s">
        <v>57</v>
      </c>
      <c r="D181" s="70">
        <f t="shared" si="18"/>
        <v>17.955801104972377</v>
      </c>
      <c r="E181" s="110">
        <v>36.78</v>
      </c>
      <c r="F181" s="111">
        <v>2.836E-2</v>
      </c>
      <c r="G181" s="107">
        <f t="shared" si="15"/>
        <v>36.80836</v>
      </c>
      <c r="H181" s="72">
        <v>49.33</v>
      </c>
      <c r="I181" s="74" t="s">
        <v>56</v>
      </c>
      <c r="J181" s="71">
        <f t="shared" si="12"/>
        <v>49.33</v>
      </c>
      <c r="K181" s="72">
        <v>1.62</v>
      </c>
      <c r="L181" s="74" t="s">
        <v>56</v>
      </c>
      <c r="M181" s="71">
        <f t="shared" si="21"/>
        <v>1.62</v>
      </c>
      <c r="N181" s="72">
        <v>1.42</v>
      </c>
      <c r="O181" s="74" t="s">
        <v>56</v>
      </c>
      <c r="P181" s="71">
        <f t="shared" si="19"/>
        <v>1.42</v>
      </c>
    </row>
    <row r="182" spans="1:16">
      <c r="B182" s="108">
        <v>3.5</v>
      </c>
      <c r="C182" s="109" t="s">
        <v>57</v>
      </c>
      <c r="D182" s="70">
        <f t="shared" si="18"/>
        <v>19.337016574585636</v>
      </c>
      <c r="E182" s="110">
        <v>36.200000000000003</v>
      </c>
      <c r="F182" s="111">
        <v>2.6599999999999999E-2</v>
      </c>
      <c r="G182" s="107">
        <f t="shared" si="15"/>
        <v>36.226600000000005</v>
      </c>
      <c r="H182" s="72">
        <v>52.88</v>
      </c>
      <c r="I182" s="74" t="s">
        <v>56</v>
      </c>
      <c r="J182" s="71">
        <f t="shared" si="12"/>
        <v>52.88</v>
      </c>
      <c r="K182" s="72">
        <v>1.7</v>
      </c>
      <c r="L182" s="74" t="s">
        <v>56</v>
      </c>
      <c r="M182" s="71">
        <f t="shared" si="21"/>
        <v>1.7</v>
      </c>
      <c r="N182" s="72">
        <v>1.45</v>
      </c>
      <c r="O182" s="74" t="s">
        <v>56</v>
      </c>
      <c r="P182" s="71">
        <f t="shared" si="19"/>
        <v>1.45</v>
      </c>
    </row>
    <row r="183" spans="1:16">
      <c r="B183" s="108">
        <v>3.75</v>
      </c>
      <c r="C183" s="109" t="s">
        <v>57</v>
      </c>
      <c r="D183" s="70">
        <f t="shared" si="18"/>
        <v>20.718232044198896</v>
      </c>
      <c r="E183" s="110">
        <v>35.6</v>
      </c>
      <c r="F183" s="111">
        <v>2.5049999999999999E-2</v>
      </c>
      <c r="G183" s="107">
        <f t="shared" si="15"/>
        <v>35.625050000000002</v>
      </c>
      <c r="H183" s="72">
        <v>56.48</v>
      </c>
      <c r="I183" s="74" t="s">
        <v>56</v>
      </c>
      <c r="J183" s="71">
        <f t="shared" si="12"/>
        <v>56.48</v>
      </c>
      <c r="K183" s="72">
        <v>1.78</v>
      </c>
      <c r="L183" s="74" t="s">
        <v>56</v>
      </c>
      <c r="M183" s="71">
        <f t="shared" si="21"/>
        <v>1.78</v>
      </c>
      <c r="N183" s="72">
        <v>1.47</v>
      </c>
      <c r="O183" s="74" t="s">
        <v>56</v>
      </c>
      <c r="P183" s="71">
        <f t="shared" si="19"/>
        <v>1.47</v>
      </c>
    </row>
    <row r="184" spans="1:16">
      <c r="B184" s="108">
        <v>4</v>
      </c>
      <c r="C184" s="109" t="s">
        <v>57</v>
      </c>
      <c r="D184" s="70">
        <f t="shared" si="18"/>
        <v>22.099447513812155</v>
      </c>
      <c r="E184" s="110">
        <v>34.99</v>
      </c>
      <c r="F184" s="111">
        <v>2.368E-2</v>
      </c>
      <c r="G184" s="107">
        <f t="shared" si="15"/>
        <v>35.013680000000001</v>
      </c>
      <c r="H184" s="72">
        <v>60.15</v>
      </c>
      <c r="I184" s="74" t="s">
        <v>56</v>
      </c>
      <c r="J184" s="71">
        <f t="shared" ref="J184:J207" si="22">H184</f>
        <v>60.15</v>
      </c>
      <c r="K184" s="72">
        <v>1.86</v>
      </c>
      <c r="L184" s="74" t="s">
        <v>56</v>
      </c>
      <c r="M184" s="71">
        <f t="shared" si="21"/>
        <v>1.86</v>
      </c>
      <c r="N184" s="72">
        <v>1.5</v>
      </c>
      <c r="O184" s="74" t="s">
        <v>56</v>
      </c>
      <c r="P184" s="71">
        <f t="shared" si="19"/>
        <v>1.5</v>
      </c>
    </row>
    <row r="185" spans="1:16">
      <c r="B185" s="108">
        <v>4.5</v>
      </c>
      <c r="C185" s="109" t="s">
        <v>57</v>
      </c>
      <c r="D185" s="70">
        <f t="shared" si="18"/>
        <v>24.861878453038674</v>
      </c>
      <c r="E185" s="110">
        <v>33.78</v>
      </c>
      <c r="F185" s="111">
        <v>2.137E-2</v>
      </c>
      <c r="G185" s="107">
        <f t="shared" si="15"/>
        <v>33.801369999999999</v>
      </c>
      <c r="H185" s="72">
        <v>67.67</v>
      </c>
      <c r="I185" s="74" t="s">
        <v>56</v>
      </c>
      <c r="J185" s="71">
        <f t="shared" si="22"/>
        <v>67.67</v>
      </c>
      <c r="K185" s="72">
        <v>2.15</v>
      </c>
      <c r="L185" s="74" t="s">
        <v>56</v>
      </c>
      <c r="M185" s="71">
        <f t="shared" si="21"/>
        <v>2.15</v>
      </c>
      <c r="N185" s="72">
        <v>1.54</v>
      </c>
      <c r="O185" s="74" t="s">
        <v>56</v>
      </c>
      <c r="P185" s="71">
        <f t="shared" si="19"/>
        <v>1.54</v>
      </c>
    </row>
    <row r="186" spans="1:16">
      <c r="B186" s="108">
        <v>5</v>
      </c>
      <c r="C186" s="109" t="s">
        <v>57</v>
      </c>
      <c r="D186" s="70">
        <f t="shared" si="18"/>
        <v>27.624309392265193</v>
      </c>
      <c r="E186" s="110">
        <v>32.61</v>
      </c>
      <c r="F186" s="111">
        <v>1.95E-2</v>
      </c>
      <c r="G186" s="107">
        <f t="shared" si="15"/>
        <v>32.6295</v>
      </c>
      <c r="H186" s="72">
        <v>75.47</v>
      </c>
      <c r="I186" s="74" t="s">
        <v>56</v>
      </c>
      <c r="J186" s="71">
        <f t="shared" si="22"/>
        <v>75.47</v>
      </c>
      <c r="K186" s="72">
        <v>2.42</v>
      </c>
      <c r="L186" s="74" t="s">
        <v>56</v>
      </c>
      <c r="M186" s="71">
        <f t="shared" si="21"/>
        <v>2.42</v>
      </c>
      <c r="N186" s="72">
        <v>1.59</v>
      </c>
      <c r="O186" s="74" t="s">
        <v>56</v>
      </c>
      <c r="P186" s="71">
        <f t="shared" si="19"/>
        <v>1.59</v>
      </c>
    </row>
    <row r="187" spans="1:16">
      <c r="B187" s="108">
        <v>5.5</v>
      </c>
      <c r="C187" s="109" t="s">
        <v>57</v>
      </c>
      <c r="D187" s="70">
        <f t="shared" si="18"/>
        <v>30.386740331491712</v>
      </c>
      <c r="E187" s="110">
        <v>31.47</v>
      </c>
      <c r="F187" s="111">
        <v>1.7940000000000001E-2</v>
      </c>
      <c r="G187" s="107">
        <f t="shared" si="15"/>
        <v>31.487939999999998</v>
      </c>
      <c r="H187" s="72">
        <v>83.55</v>
      </c>
      <c r="I187" s="74" t="s">
        <v>56</v>
      </c>
      <c r="J187" s="71">
        <f t="shared" si="22"/>
        <v>83.55</v>
      </c>
      <c r="K187" s="72">
        <v>2.68</v>
      </c>
      <c r="L187" s="74" t="s">
        <v>56</v>
      </c>
      <c r="M187" s="71">
        <f t="shared" si="21"/>
        <v>2.68</v>
      </c>
      <c r="N187" s="72">
        <v>1.65</v>
      </c>
      <c r="O187" s="74" t="s">
        <v>56</v>
      </c>
      <c r="P187" s="71">
        <f t="shared" si="19"/>
        <v>1.65</v>
      </c>
    </row>
    <row r="188" spans="1:16">
      <c r="B188" s="108">
        <v>6</v>
      </c>
      <c r="C188" s="109" t="s">
        <v>57</v>
      </c>
      <c r="D188" s="70">
        <f t="shared" si="18"/>
        <v>33.149171270718234</v>
      </c>
      <c r="E188" s="110">
        <v>30.3</v>
      </c>
      <c r="F188" s="111">
        <v>1.6619999999999999E-2</v>
      </c>
      <c r="G188" s="107">
        <f t="shared" si="15"/>
        <v>30.31662</v>
      </c>
      <c r="H188" s="72">
        <v>91.93</v>
      </c>
      <c r="I188" s="74" t="s">
        <v>56</v>
      </c>
      <c r="J188" s="71">
        <f t="shared" si="22"/>
        <v>91.93</v>
      </c>
      <c r="K188" s="72">
        <v>2.94</v>
      </c>
      <c r="L188" s="74" t="s">
        <v>56</v>
      </c>
      <c r="M188" s="71">
        <f t="shared" si="21"/>
        <v>2.94</v>
      </c>
      <c r="N188" s="72">
        <v>1.7</v>
      </c>
      <c r="O188" s="74" t="s">
        <v>56</v>
      </c>
      <c r="P188" s="71">
        <f t="shared" si="19"/>
        <v>1.7</v>
      </c>
    </row>
    <row r="189" spans="1:16">
      <c r="B189" s="108">
        <v>6.5</v>
      </c>
      <c r="C189" s="109" t="s">
        <v>57</v>
      </c>
      <c r="D189" s="70">
        <f t="shared" si="18"/>
        <v>35.911602209944753</v>
      </c>
      <c r="E189" s="110">
        <v>29.22</v>
      </c>
      <c r="F189" s="111">
        <v>1.549E-2</v>
      </c>
      <c r="G189" s="107">
        <f t="shared" si="15"/>
        <v>29.235489999999999</v>
      </c>
      <c r="H189" s="72">
        <v>100.62</v>
      </c>
      <c r="I189" s="74" t="s">
        <v>56</v>
      </c>
      <c r="J189" s="71">
        <f t="shared" si="22"/>
        <v>100.62</v>
      </c>
      <c r="K189" s="72">
        <v>3.19</v>
      </c>
      <c r="L189" s="74" t="s">
        <v>56</v>
      </c>
      <c r="M189" s="71">
        <f t="shared" si="21"/>
        <v>3.19</v>
      </c>
      <c r="N189" s="72">
        <v>1.75</v>
      </c>
      <c r="O189" s="74" t="s">
        <v>56</v>
      </c>
      <c r="P189" s="71">
        <f t="shared" si="19"/>
        <v>1.75</v>
      </c>
    </row>
    <row r="190" spans="1:16">
      <c r="B190" s="108">
        <v>7</v>
      </c>
      <c r="C190" s="109" t="s">
        <v>57</v>
      </c>
      <c r="D190" s="70">
        <f t="shared" si="18"/>
        <v>38.674033149171272</v>
      </c>
      <c r="E190" s="110">
        <v>28.23</v>
      </c>
      <c r="F190" s="111">
        <v>1.452E-2</v>
      </c>
      <c r="G190" s="107">
        <f t="shared" si="15"/>
        <v>28.244520000000001</v>
      </c>
      <c r="H190" s="72">
        <v>109.63</v>
      </c>
      <c r="I190" s="74" t="s">
        <v>56</v>
      </c>
      <c r="J190" s="71">
        <f t="shared" si="22"/>
        <v>109.63</v>
      </c>
      <c r="K190" s="72">
        <v>3.45</v>
      </c>
      <c r="L190" s="74" t="s">
        <v>56</v>
      </c>
      <c r="M190" s="71">
        <f t="shared" si="21"/>
        <v>3.45</v>
      </c>
      <c r="N190" s="72">
        <v>1.81</v>
      </c>
      <c r="O190" s="74" t="s">
        <v>56</v>
      </c>
      <c r="P190" s="71">
        <f t="shared" si="19"/>
        <v>1.81</v>
      </c>
    </row>
    <row r="191" spans="1:16">
      <c r="B191" s="108">
        <v>8</v>
      </c>
      <c r="C191" s="109" t="s">
        <v>57</v>
      </c>
      <c r="D191" s="70">
        <f t="shared" si="18"/>
        <v>44.19889502762431</v>
      </c>
      <c r="E191" s="110">
        <v>26.45</v>
      </c>
      <c r="F191" s="111">
        <v>1.291E-2</v>
      </c>
      <c r="G191" s="107">
        <f t="shared" si="15"/>
        <v>26.462910000000001</v>
      </c>
      <c r="H191" s="72">
        <v>128.58000000000001</v>
      </c>
      <c r="I191" s="74" t="s">
        <v>56</v>
      </c>
      <c r="J191" s="71">
        <f t="shared" si="22"/>
        <v>128.58000000000001</v>
      </c>
      <c r="K191" s="72">
        <v>4.38</v>
      </c>
      <c r="L191" s="74" t="s">
        <v>56</v>
      </c>
      <c r="M191" s="71">
        <f t="shared" si="21"/>
        <v>4.38</v>
      </c>
      <c r="N191" s="72">
        <v>1.93</v>
      </c>
      <c r="O191" s="74" t="s">
        <v>56</v>
      </c>
      <c r="P191" s="71">
        <f t="shared" si="19"/>
        <v>1.93</v>
      </c>
    </row>
    <row r="192" spans="1:16">
      <c r="B192" s="108">
        <v>9</v>
      </c>
      <c r="C192" s="109" t="s">
        <v>57</v>
      </c>
      <c r="D192" s="70">
        <f t="shared" si="18"/>
        <v>49.723756906077348</v>
      </c>
      <c r="E192" s="110">
        <v>24.92</v>
      </c>
      <c r="F192" s="111">
        <v>1.163E-2</v>
      </c>
      <c r="G192" s="107">
        <f t="shared" si="15"/>
        <v>24.931630000000002</v>
      </c>
      <c r="H192" s="72">
        <v>148.75</v>
      </c>
      <c r="I192" s="74" t="s">
        <v>56</v>
      </c>
      <c r="J192" s="71">
        <f t="shared" si="22"/>
        <v>148.75</v>
      </c>
      <c r="K192" s="72">
        <v>5.23</v>
      </c>
      <c r="L192" s="74" t="s">
        <v>56</v>
      </c>
      <c r="M192" s="71">
        <f t="shared" si="21"/>
        <v>5.23</v>
      </c>
      <c r="N192" s="72">
        <v>2.0499999999999998</v>
      </c>
      <c r="O192" s="74" t="s">
        <v>56</v>
      </c>
      <c r="P192" s="71">
        <f t="shared" si="19"/>
        <v>2.0499999999999998</v>
      </c>
    </row>
    <row r="193" spans="2:16">
      <c r="B193" s="108">
        <v>10</v>
      </c>
      <c r="C193" s="109" t="s">
        <v>57</v>
      </c>
      <c r="D193" s="70">
        <f t="shared" si="18"/>
        <v>55.248618784530386</v>
      </c>
      <c r="E193" s="110">
        <v>23.58</v>
      </c>
      <c r="F193" s="111">
        <v>1.06E-2</v>
      </c>
      <c r="G193" s="107">
        <f t="shared" si="15"/>
        <v>23.590599999999998</v>
      </c>
      <c r="H193" s="72">
        <v>170.11</v>
      </c>
      <c r="I193" s="74" t="s">
        <v>56</v>
      </c>
      <c r="J193" s="71">
        <f t="shared" si="22"/>
        <v>170.11</v>
      </c>
      <c r="K193" s="72">
        <v>6.05</v>
      </c>
      <c r="L193" s="74" t="s">
        <v>56</v>
      </c>
      <c r="M193" s="71">
        <f t="shared" si="21"/>
        <v>6.05</v>
      </c>
      <c r="N193" s="72">
        <v>2.19</v>
      </c>
      <c r="O193" s="74" t="s">
        <v>56</v>
      </c>
      <c r="P193" s="71">
        <f t="shared" si="19"/>
        <v>2.19</v>
      </c>
    </row>
    <row r="194" spans="2:16">
      <c r="B194" s="108">
        <v>11</v>
      </c>
      <c r="C194" s="109" t="s">
        <v>57</v>
      </c>
      <c r="D194" s="70">
        <f t="shared" si="18"/>
        <v>60.773480662983424</v>
      </c>
      <c r="E194" s="110">
        <v>22.4</v>
      </c>
      <c r="F194" s="111">
        <v>9.7429999999999999E-3</v>
      </c>
      <c r="G194" s="107">
        <f t="shared" si="15"/>
        <v>22.409742999999999</v>
      </c>
      <c r="H194" s="72">
        <v>192.63</v>
      </c>
      <c r="I194" s="74" t="s">
        <v>56</v>
      </c>
      <c r="J194" s="71">
        <f t="shared" si="22"/>
        <v>192.63</v>
      </c>
      <c r="K194" s="72">
        <v>6.85</v>
      </c>
      <c r="L194" s="74" t="s">
        <v>56</v>
      </c>
      <c r="M194" s="71">
        <f t="shared" si="21"/>
        <v>6.85</v>
      </c>
      <c r="N194" s="72">
        <v>2.33</v>
      </c>
      <c r="O194" s="74" t="s">
        <v>56</v>
      </c>
      <c r="P194" s="71">
        <f t="shared" si="19"/>
        <v>2.33</v>
      </c>
    </row>
    <row r="195" spans="2:16">
      <c r="B195" s="108">
        <v>12</v>
      </c>
      <c r="C195" s="109" t="s">
        <v>57</v>
      </c>
      <c r="D195" s="70">
        <f t="shared" si="18"/>
        <v>66.298342541436469</v>
      </c>
      <c r="E195" s="110">
        <v>21.36</v>
      </c>
      <c r="F195" s="111">
        <v>9.0200000000000002E-3</v>
      </c>
      <c r="G195" s="107">
        <f t="shared" si="15"/>
        <v>21.369019999999999</v>
      </c>
      <c r="H195" s="72">
        <v>216.3</v>
      </c>
      <c r="I195" s="74" t="s">
        <v>56</v>
      </c>
      <c r="J195" s="71">
        <f t="shared" si="22"/>
        <v>216.3</v>
      </c>
      <c r="K195" s="72">
        <v>7.64</v>
      </c>
      <c r="L195" s="74" t="s">
        <v>56</v>
      </c>
      <c r="M195" s="71">
        <f t="shared" si="21"/>
        <v>7.64</v>
      </c>
      <c r="N195" s="72">
        <v>2.48</v>
      </c>
      <c r="O195" s="74" t="s">
        <v>56</v>
      </c>
      <c r="P195" s="71">
        <f t="shared" si="19"/>
        <v>2.48</v>
      </c>
    </row>
    <row r="196" spans="2:16">
      <c r="B196" s="108">
        <v>13</v>
      </c>
      <c r="C196" s="109" t="s">
        <v>57</v>
      </c>
      <c r="D196" s="70">
        <f t="shared" si="18"/>
        <v>71.823204419889507</v>
      </c>
      <c r="E196" s="110">
        <v>20.440000000000001</v>
      </c>
      <c r="F196" s="111">
        <v>8.4019999999999997E-3</v>
      </c>
      <c r="G196" s="107">
        <f t="shared" si="15"/>
        <v>20.448402000000002</v>
      </c>
      <c r="H196" s="72">
        <v>241.07</v>
      </c>
      <c r="I196" s="74" t="s">
        <v>56</v>
      </c>
      <c r="J196" s="71">
        <f t="shared" si="22"/>
        <v>241.07</v>
      </c>
      <c r="K196" s="72">
        <v>8.41</v>
      </c>
      <c r="L196" s="74" t="s">
        <v>56</v>
      </c>
      <c r="M196" s="71">
        <f t="shared" si="21"/>
        <v>8.41</v>
      </c>
      <c r="N196" s="72">
        <v>2.64</v>
      </c>
      <c r="O196" s="74" t="s">
        <v>56</v>
      </c>
      <c r="P196" s="71">
        <f t="shared" si="19"/>
        <v>2.64</v>
      </c>
    </row>
    <row r="197" spans="2:16">
      <c r="B197" s="108">
        <v>14</v>
      </c>
      <c r="C197" s="109" t="s">
        <v>57</v>
      </c>
      <c r="D197" s="70">
        <f t="shared" si="18"/>
        <v>77.348066298342545</v>
      </c>
      <c r="E197" s="110">
        <v>19.61</v>
      </c>
      <c r="F197" s="111">
        <v>7.8670000000000007E-3</v>
      </c>
      <c r="G197" s="107">
        <f t="shared" si="15"/>
        <v>19.617867</v>
      </c>
      <c r="H197" s="72">
        <v>266.94</v>
      </c>
      <c r="I197" s="74" t="s">
        <v>56</v>
      </c>
      <c r="J197" s="71">
        <f t="shared" si="22"/>
        <v>266.94</v>
      </c>
      <c r="K197" s="72">
        <v>9.19</v>
      </c>
      <c r="L197" s="74" t="s">
        <v>56</v>
      </c>
      <c r="M197" s="71">
        <f t="shared" si="21"/>
        <v>9.19</v>
      </c>
      <c r="N197" s="72">
        <v>2.8</v>
      </c>
      <c r="O197" s="74" t="s">
        <v>56</v>
      </c>
      <c r="P197" s="71">
        <f t="shared" si="19"/>
        <v>2.8</v>
      </c>
    </row>
    <row r="198" spans="2:16">
      <c r="B198" s="108">
        <v>15</v>
      </c>
      <c r="C198" s="109" t="s">
        <v>57</v>
      </c>
      <c r="D198" s="70">
        <f t="shared" si="18"/>
        <v>82.872928176795583</v>
      </c>
      <c r="E198" s="110">
        <v>18.86</v>
      </c>
      <c r="F198" s="111">
        <v>7.3990000000000002E-3</v>
      </c>
      <c r="G198" s="107">
        <f t="shared" si="15"/>
        <v>18.867398999999999</v>
      </c>
      <c r="H198" s="72">
        <v>293.86</v>
      </c>
      <c r="I198" s="74" t="s">
        <v>56</v>
      </c>
      <c r="J198" s="71">
        <f t="shared" si="22"/>
        <v>293.86</v>
      </c>
      <c r="K198" s="72">
        <v>9.9600000000000009</v>
      </c>
      <c r="L198" s="74" t="s">
        <v>56</v>
      </c>
      <c r="M198" s="71">
        <f t="shared" si="21"/>
        <v>9.9600000000000009</v>
      </c>
      <c r="N198" s="72">
        <v>2.97</v>
      </c>
      <c r="O198" s="74" t="s">
        <v>56</v>
      </c>
      <c r="P198" s="71">
        <f t="shared" si="19"/>
        <v>2.97</v>
      </c>
    </row>
    <row r="199" spans="2:16">
      <c r="B199" s="108">
        <v>16</v>
      </c>
      <c r="C199" s="109" t="s">
        <v>57</v>
      </c>
      <c r="D199" s="70">
        <f t="shared" si="18"/>
        <v>88.39779005524862</v>
      </c>
      <c r="E199" s="110">
        <v>18.18</v>
      </c>
      <c r="F199" s="111">
        <v>6.986E-3</v>
      </c>
      <c r="G199" s="107">
        <f t="shared" si="15"/>
        <v>18.186986000000001</v>
      </c>
      <c r="H199" s="72">
        <v>321.82</v>
      </c>
      <c r="I199" s="74" t="s">
        <v>56</v>
      </c>
      <c r="J199" s="71">
        <f t="shared" si="22"/>
        <v>321.82</v>
      </c>
      <c r="K199" s="72">
        <v>10.73</v>
      </c>
      <c r="L199" s="74" t="s">
        <v>56</v>
      </c>
      <c r="M199" s="71">
        <f t="shared" si="21"/>
        <v>10.73</v>
      </c>
      <c r="N199" s="72">
        <v>3.15</v>
      </c>
      <c r="O199" s="74" t="s">
        <v>56</v>
      </c>
      <c r="P199" s="71">
        <f t="shared" si="19"/>
        <v>3.15</v>
      </c>
    </row>
    <row r="200" spans="2:16">
      <c r="B200" s="108">
        <v>17</v>
      </c>
      <c r="C200" s="109" t="s">
        <v>57</v>
      </c>
      <c r="D200" s="70">
        <f t="shared" si="18"/>
        <v>93.922651933701658</v>
      </c>
      <c r="E200" s="110">
        <v>17.559999999999999</v>
      </c>
      <c r="F200" s="111">
        <v>6.6179999999999998E-3</v>
      </c>
      <c r="G200" s="107">
        <f t="shared" si="15"/>
        <v>17.566617999999998</v>
      </c>
      <c r="H200" s="72">
        <v>350.8</v>
      </c>
      <c r="I200" s="74" t="s">
        <v>56</v>
      </c>
      <c r="J200" s="71">
        <f t="shared" si="22"/>
        <v>350.8</v>
      </c>
      <c r="K200" s="72">
        <v>11.49</v>
      </c>
      <c r="L200" s="74" t="s">
        <v>56</v>
      </c>
      <c r="M200" s="71">
        <f t="shared" si="21"/>
        <v>11.49</v>
      </c>
      <c r="N200" s="72">
        <v>3.34</v>
      </c>
      <c r="O200" s="74" t="s">
        <v>56</v>
      </c>
      <c r="P200" s="71">
        <f t="shared" si="19"/>
        <v>3.34</v>
      </c>
    </row>
    <row r="201" spans="2:16">
      <c r="B201" s="108">
        <v>18</v>
      </c>
      <c r="C201" s="109" t="s">
        <v>57</v>
      </c>
      <c r="D201" s="70">
        <f t="shared" si="18"/>
        <v>99.447513812154696</v>
      </c>
      <c r="E201" s="110">
        <v>17</v>
      </c>
      <c r="F201" s="111">
        <v>6.2899999999999996E-3</v>
      </c>
      <c r="G201" s="107">
        <f t="shared" si="15"/>
        <v>17.00629</v>
      </c>
      <c r="H201" s="72">
        <v>380.77</v>
      </c>
      <c r="I201" s="74" t="s">
        <v>56</v>
      </c>
      <c r="J201" s="71">
        <f t="shared" si="22"/>
        <v>380.77</v>
      </c>
      <c r="K201" s="72">
        <v>12.26</v>
      </c>
      <c r="L201" s="74" t="s">
        <v>56</v>
      </c>
      <c r="M201" s="71">
        <f t="shared" si="21"/>
        <v>12.26</v>
      </c>
      <c r="N201" s="72">
        <v>3.53</v>
      </c>
      <c r="O201" s="74" t="s">
        <v>56</v>
      </c>
      <c r="P201" s="71">
        <f t="shared" si="19"/>
        <v>3.53</v>
      </c>
    </row>
    <row r="202" spans="2:16">
      <c r="B202" s="108">
        <v>20</v>
      </c>
      <c r="C202" s="109" t="s">
        <v>57</v>
      </c>
      <c r="D202" s="70">
        <f t="shared" si="18"/>
        <v>110.49723756906077</v>
      </c>
      <c r="E202" s="110">
        <v>16</v>
      </c>
      <c r="F202" s="111">
        <v>5.7250000000000001E-3</v>
      </c>
      <c r="G202" s="107">
        <f t="shared" si="15"/>
        <v>16.005725000000002</v>
      </c>
      <c r="H202" s="72">
        <v>443.57</v>
      </c>
      <c r="I202" s="74" t="s">
        <v>56</v>
      </c>
      <c r="J202" s="71">
        <f t="shared" si="22"/>
        <v>443.57</v>
      </c>
      <c r="K202" s="72">
        <v>15.17</v>
      </c>
      <c r="L202" s="74" t="s">
        <v>56</v>
      </c>
      <c r="M202" s="71">
        <f t="shared" si="21"/>
        <v>15.17</v>
      </c>
      <c r="N202" s="72">
        <v>3.93</v>
      </c>
      <c r="O202" s="74" t="s">
        <v>56</v>
      </c>
      <c r="P202" s="71">
        <f t="shared" si="19"/>
        <v>3.93</v>
      </c>
    </row>
    <row r="203" spans="2:16">
      <c r="B203" s="108">
        <v>22.5</v>
      </c>
      <c r="C203" s="109" t="s">
        <v>57</v>
      </c>
      <c r="D203" s="70">
        <f t="shared" si="18"/>
        <v>124.30939226519337</v>
      </c>
      <c r="E203" s="110">
        <v>14.96</v>
      </c>
      <c r="F203" s="111">
        <v>5.1529999999999996E-3</v>
      </c>
      <c r="G203" s="107">
        <f t="shared" si="15"/>
        <v>14.965153000000001</v>
      </c>
      <c r="H203" s="72">
        <v>527.26</v>
      </c>
      <c r="I203" s="74" t="s">
        <v>56</v>
      </c>
      <c r="J203" s="71">
        <f t="shared" si="22"/>
        <v>527.26</v>
      </c>
      <c r="K203" s="72">
        <v>19.27</v>
      </c>
      <c r="L203" s="74" t="s">
        <v>56</v>
      </c>
      <c r="M203" s="71">
        <f t="shared" si="21"/>
        <v>19.27</v>
      </c>
      <c r="N203" s="72">
        <v>4.46</v>
      </c>
      <c r="O203" s="74" t="s">
        <v>56</v>
      </c>
      <c r="P203" s="71">
        <f t="shared" si="19"/>
        <v>4.46</v>
      </c>
    </row>
    <row r="204" spans="2:16">
      <c r="B204" s="108">
        <v>25</v>
      </c>
      <c r="C204" s="109" t="s">
        <v>57</v>
      </c>
      <c r="D204" s="70">
        <f t="shared" si="18"/>
        <v>138.12154696132598</v>
      </c>
      <c r="E204" s="110">
        <v>14.08</v>
      </c>
      <c r="F204" s="111">
        <v>4.6899999999999997E-3</v>
      </c>
      <c r="G204" s="107">
        <f t="shared" si="15"/>
        <v>14.08469</v>
      </c>
      <c r="H204" s="72">
        <v>616.47</v>
      </c>
      <c r="I204" s="74" t="s">
        <v>56</v>
      </c>
      <c r="J204" s="71">
        <f t="shared" si="22"/>
        <v>616.47</v>
      </c>
      <c r="K204" s="72">
        <v>23.06</v>
      </c>
      <c r="L204" s="74" t="s">
        <v>56</v>
      </c>
      <c r="M204" s="71">
        <f t="shared" si="21"/>
        <v>23.06</v>
      </c>
      <c r="N204" s="72">
        <v>5.03</v>
      </c>
      <c r="O204" s="74" t="s">
        <v>56</v>
      </c>
      <c r="P204" s="71">
        <f t="shared" si="19"/>
        <v>5.03</v>
      </c>
    </row>
    <row r="205" spans="2:16">
      <c r="B205" s="108">
        <v>27.5</v>
      </c>
      <c r="C205" s="109" t="s">
        <v>57</v>
      </c>
      <c r="D205" s="70">
        <f t="shared" si="18"/>
        <v>151.93370165745856</v>
      </c>
      <c r="E205" s="110">
        <v>13.34</v>
      </c>
      <c r="F205" s="111">
        <v>4.3059999999999999E-3</v>
      </c>
      <c r="G205" s="107">
        <f t="shared" si="15"/>
        <v>13.344306</v>
      </c>
      <c r="H205" s="72">
        <v>710.9</v>
      </c>
      <c r="I205" s="74" t="s">
        <v>56</v>
      </c>
      <c r="J205" s="71">
        <f t="shared" si="22"/>
        <v>710.9</v>
      </c>
      <c r="K205" s="72">
        <v>26.67</v>
      </c>
      <c r="L205" s="74" t="s">
        <v>56</v>
      </c>
      <c r="M205" s="71">
        <f t="shared" si="21"/>
        <v>26.67</v>
      </c>
      <c r="N205" s="72">
        <v>5.62</v>
      </c>
      <c r="O205" s="74" t="s">
        <v>56</v>
      </c>
      <c r="P205" s="71">
        <f t="shared" si="19"/>
        <v>5.62</v>
      </c>
    </row>
    <row r="206" spans="2:16">
      <c r="B206" s="108">
        <v>30</v>
      </c>
      <c r="C206" s="109" t="s">
        <v>57</v>
      </c>
      <c r="D206" s="70">
        <f t="shared" si="18"/>
        <v>165.74585635359117</v>
      </c>
      <c r="E206" s="110">
        <v>12.71</v>
      </c>
      <c r="F206" s="111">
        <v>3.9830000000000004E-3</v>
      </c>
      <c r="G206" s="107">
        <f t="shared" si="15"/>
        <v>12.713983000000001</v>
      </c>
      <c r="H206" s="72">
        <v>810.31</v>
      </c>
      <c r="I206" s="74" t="s">
        <v>56</v>
      </c>
      <c r="J206" s="71">
        <f t="shared" si="22"/>
        <v>810.31</v>
      </c>
      <c r="K206" s="72">
        <v>30.18</v>
      </c>
      <c r="L206" s="74" t="s">
        <v>56</v>
      </c>
      <c r="M206" s="71">
        <f t="shared" si="21"/>
        <v>30.18</v>
      </c>
      <c r="N206" s="72">
        <v>6.24</v>
      </c>
      <c r="O206" s="74" t="s">
        <v>56</v>
      </c>
      <c r="P206" s="71">
        <f t="shared" si="19"/>
        <v>6.24</v>
      </c>
    </row>
    <row r="207" spans="2:16">
      <c r="B207" s="108">
        <v>32.5</v>
      </c>
      <c r="C207" s="109" t="s">
        <v>57</v>
      </c>
      <c r="D207" s="70">
        <f t="shared" si="18"/>
        <v>179.55801104972375</v>
      </c>
      <c r="E207" s="110">
        <v>12.16</v>
      </c>
      <c r="F207" s="111">
        <v>3.7060000000000001E-3</v>
      </c>
      <c r="G207" s="107">
        <f t="shared" si="15"/>
        <v>12.163705999999999</v>
      </c>
      <c r="H207" s="72">
        <v>914.45</v>
      </c>
      <c r="I207" s="74" t="s">
        <v>56</v>
      </c>
      <c r="J207" s="71">
        <f t="shared" si="22"/>
        <v>914.45</v>
      </c>
      <c r="K207" s="72">
        <v>33.61</v>
      </c>
      <c r="L207" s="74" t="s">
        <v>56</v>
      </c>
      <c r="M207" s="71">
        <f t="shared" si="21"/>
        <v>33.61</v>
      </c>
      <c r="N207" s="72">
        <v>6.89</v>
      </c>
      <c r="O207" s="74" t="s">
        <v>56</v>
      </c>
      <c r="P207" s="71">
        <f t="shared" si="19"/>
        <v>6.89</v>
      </c>
    </row>
    <row r="208" spans="2:16">
      <c r="B208" s="108">
        <v>35</v>
      </c>
      <c r="C208" s="109" t="s">
        <v>57</v>
      </c>
      <c r="D208" s="70">
        <f t="shared" si="18"/>
        <v>193.37016574585635</v>
      </c>
      <c r="E208" s="110">
        <v>11.68</v>
      </c>
      <c r="F208" s="111">
        <v>3.4680000000000002E-3</v>
      </c>
      <c r="G208" s="107">
        <f t="shared" si="15"/>
        <v>11.683468</v>
      </c>
      <c r="H208" s="72">
        <v>1.02</v>
      </c>
      <c r="I208" s="73" t="s">
        <v>12</v>
      </c>
      <c r="J208" s="75">
        <f t="shared" ref="J208:J228" si="23">H208*1000</f>
        <v>1020</v>
      </c>
      <c r="K208" s="72">
        <v>36.99</v>
      </c>
      <c r="L208" s="74" t="s">
        <v>56</v>
      </c>
      <c r="M208" s="71">
        <f t="shared" si="21"/>
        <v>36.99</v>
      </c>
      <c r="N208" s="72">
        <v>7.56</v>
      </c>
      <c r="O208" s="74" t="s">
        <v>56</v>
      </c>
      <c r="P208" s="71">
        <f t="shared" si="19"/>
        <v>7.56</v>
      </c>
    </row>
    <row r="209" spans="2:16">
      <c r="B209" s="108">
        <v>37.5</v>
      </c>
      <c r="C209" s="109" t="s">
        <v>57</v>
      </c>
      <c r="D209" s="70">
        <f t="shared" si="18"/>
        <v>207.18232044198896</v>
      </c>
      <c r="E209" s="110">
        <v>11.25</v>
      </c>
      <c r="F209" s="111">
        <v>3.2590000000000002E-3</v>
      </c>
      <c r="G209" s="107">
        <f t="shared" si="15"/>
        <v>11.253259</v>
      </c>
      <c r="H209" s="72">
        <v>1.1399999999999999</v>
      </c>
      <c r="I209" s="74" t="s">
        <v>12</v>
      </c>
      <c r="J209" s="75">
        <f t="shared" si="23"/>
        <v>1140</v>
      </c>
      <c r="K209" s="72">
        <v>40.32</v>
      </c>
      <c r="L209" s="74" t="s">
        <v>56</v>
      </c>
      <c r="M209" s="71">
        <f t="shared" si="21"/>
        <v>40.32</v>
      </c>
      <c r="N209" s="72">
        <v>8.25</v>
      </c>
      <c r="O209" s="74" t="s">
        <v>56</v>
      </c>
      <c r="P209" s="71">
        <f t="shared" si="19"/>
        <v>8.25</v>
      </c>
    </row>
    <row r="210" spans="2:16">
      <c r="B210" s="108">
        <v>40</v>
      </c>
      <c r="C210" s="109" t="s">
        <v>57</v>
      </c>
      <c r="D210" s="70">
        <f t="shared" si="18"/>
        <v>220.99447513812154</v>
      </c>
      <c r="E210" s="110">
        <v>10.87</v>
      </c>
      <c r="F210" s="111">
        <v>3.075E-3</v>
      </c>
      <c r="G210" s="107">
        <f t="shared" si="15"/>
        <v>10.873075</v>
      </c>
      <c r="H210" s="72">
        <v>1.25</v>
      </c>
      <c r="I210" s="74" t="s">
        <v>12</v>
      </c>
      <c r="J210" s="75">
        <f t="shared" si="23"/>
        <v>1250</v>
      </c>
      <c r="K210" s="72">
        <v>43.62</v>
      </c>
      <c r="L210" s="74" t="s">
        <v>56</v>
      </c>
      <c r="M210" s="71">
        <f t="shared" si="21"/>
        <v>43.62</v>
      </c>
      <c r="N210" s="72">
        <v>8.9600000000000009</v>
      </c>
      <c r="O210" s="74" t="s">
        <v>56</v>
      </c>
      <c r="P210" s="71">
        <f t="shared" si="19"/>
        <v>8.9600000000000009</v>
      </c>
    </row>
    <row r="211" spans="2:16">
      <c r="B211" s="108">
        <v>45</v>
      </c>
      <c r="C211" s="109" t="s">
        <v>57</v>
      </c>
      <c r="D211" s="70">
        <f t="shared" si="18"/>
        <v>248.61878453038673</v>
      </c>
      <c r="E211" s="110">
        <v>10.23</v>
      </c>
      <c r="F211" s="111">
        <v>2.7650000000000001E-3</v>
      </c>
      <c r="G211" s="107">
        <f t="shared" si="15"/>
        <v>10.232765000000001</v>
      </c>
      <c r="H211" s="72">
        <v>1.5</v>
      </c>
      <c r="I211" s="74" t="s">
        <v>12</v>
      </c>
      <c r="J211" s="75">
        <f t="shared" si="23"/>
        <v>1500</v>
      </c>
      <c r="K211" s="72">
        <v>55.81</v>
      </c>
      <c r="L211" s="74" t="s">
        <v>56</v>
      </c>
      <c r="M211" s="71">
        <f t="shared" si="21"/>
        <v>55.81</v>
      </c>
      <c r="N211" s="72">
        <v>10.43</v>
      </c>
      <c r="O211" s="74" t="s">
        <v>56</v>
      </c>
      <c r="P211" s="71">
        <f t="shared" si="19"/>
        <v>10.43</v>
      </c>
    </row>
    <row r="212" spans="2:16">
      <c r="B212" s="108">
        <v>50</v>
      </c>
      <c r="C212" s="109" t="s">
        <v>57</v>
      </c>
      <c r="D212" s="70">
        <f t="shared" si="18"/>
        <v>276.24309392265195</v>
      </c>
      <c r="E212" s="110">
        <v>9.6959999999999997</v>
      </c>
      <c r="F212" s="111">
        <v>2.5149999999999999E-3</v>
      </c>
      <c r="G212" s="107">
        <f t="shared" si="15"/>
        <v>9.6985150000000004</v>
      </c>
      <c r="H212" s="72">
        <v>1.76</v>
      </c>
      <c r="I212" s="74" t="s">
        <v>12</v>
      </c>
      <c r="J212" s="75">
        <f t="shared" si="23"/>
        <v>1760</v>
      </c>
      <c r="K212" s="72">
        <v>66.89</v>
      </c>
      <c r="L212" s="74" t="s">
        <v>56</v>
      </c>
      <c r="M212" s="71">
        <f t="shared" si="21"/>
        <v>66.89</v>
      </c>
      <c r="N212" s="72">
        <v>11.96</v>
      </c>
      <c r="O212" s="74" t="s">
        <v>56</v>
      </c>
      <c r="P212" s="71">
        <f t="shared" si="19"/>
        <v>11.96</v>
      </c>
    </row>
    <row r="213" spans="2:16">
      <c r="B213" s="108">
        <v>55</v>
      </c>
      <c r="C213" s="109" t="s">
        <v>57</v>
      </c>
      <c r="D213" s="70">
        <f t="shared" si="18"/>
        <v>303.86740331491711</v>
      </c>
      <c r="E213" s="110">
        <v>9.2539999999999996</v>
      </c>
      <c r="F213" s="111">
        <v>2.307E-3</v>
      </c>
      <c r="G213" s="107">
        <f t="shared" ref="G213:G228" si="24">E213+F213</f>
        <v>9.2563069999999996</v>
      </c>
      <c r="H213" s="72">
        <v>2.0299999999999998</v>
      </c>
      <c r="I213" s="74" t="s">
        <v>12</v>
      </c>
      <c r="J213" s="75">
        <f t="shared" si="23"/>
        <v>2029.9999999999998</v>
      </c>
      <c r="K213" s="72">
        <v>77.319999999999993</v>
      </c>
      <c r="L213" s="74" t="s">
        <v>56</v>
      </c>
      <c r="M213" s="71">
        <f t="shared" si="21"/>
        <v>77.319999999999993</v>
      </c>
      <c r="N213" s="72">
        <v>13.54</v>
      </c>
      <c r="O213" s="74" t="s">
        <v>56</v>
      </c>
      <c r="P213" s="71">
        <f t="shared" si="19"/>
        <v>13.54</v>
      </c>
    </row>
    <row r="214" spans="2:16">
      <c r="B214" s="108">
        <v>60</v>
      </c>
      <c r="C214" s="109" t="s">
        <v>57</v>
      </c>
      <c r="D214" s="70">
        <f t="shared" si="18"/>
        <v>331.49171270718233</v>
      </c>
      <c r="E214" s="110">
        <v>8.8810000000000002</v>
      </c>
      <c r="F214" s="111">
        <v>2.1329999999999999E-3</v>
      </c>
      <c r="G214" s="107">
        <f t="shared" si="24"/>
        <v>8.8831330000000008</v>
      </c>
      <c r="H214" s="72">
        <v>2.3199999999999998</v>
      </c>
      <c r="I214" s="74" t="s">
        <v>12</v>
      </c>
      <c r="J214" s="75">
        <f t="shared" si="23"/>
        <v>2320</v>
      </c>
      <c r="K214" s="72">
        <v>87.29</v>
      </c>
      <c r="L214" s="74" t="s">
        <v>56</v>
      </c>
      <c r="M214" s="71">
        <f t="shared" si="21"/>
        <v>87.29</v>
      </c>
      <c r="N214" s="72">
        <v>15.18</v>
      </c>
      <c r="O214" s="74" t="s">
        <v>56</v>
      </c>
      <c r="P214" s="71">
        <f t="shared" si="19"/>
        <v>15.18</v>
      </c>
    </row>
    <row r="215" spans="2:16">
      <c r="B215" s="108">
        <v>65</v>
      </c>
      <c r="C215" s="109" t="s">
        <v>57</v>
      </c>
      <c r="D215" s="70">
        <f t="shared" si="18"/>
        <v>359.11602209944749</v>
      </c>
      <c r="E215" s="110">
        <v>8.5640000000000001</v>
      </c>
      <c r="F215" s="111">
        <v>1.9840000000000001E-3</v>
      </c>
      <c r="G215" s="107">
        <f t="shared" si="24"/>
        <v>8.5659840000000003</v>
      </c>
      <c r="H215" s="72">
        <v>2.61</v>
      </c>
      <c r="I215" s="74" t="s">
        <v>12</v>
      </c>
      <c r="J215" s="75">
        <f t="shared" si="23"/>
        <v>2610</v>
      </c>
      <c r="K215" s="72">
        <v>96.92</v>
      </c>
      <c r="L215" s="74" t="s">
        <v>56</v>
      </c>
      <c r="M215" s="71">
        <f t="shared" si="21"/>
        <v>96.92</v>
      </c>
      <c r="N215" s="72">
        <v>16.850000000000001</v>
      </c>
      <c r="O215" s="74" t="s">
        <v>56</v>
      </c>
      <c r="P215" s="71">
        <f t="shared" si="19"/>
        <v>16.850000000000001</v>
      </c>
    </row>
    <row r="216" spans="2:16">
      <c r="B216" s="108">
        <v>70</v>
      </c>
      <c r="C216" s="109" t="s">
        <v>57</v>
      </c>
      <c r="D216" s="70">
        <f t="shared" si="18"/>
        <v>386.74033149171271</v>
      </c>
      <c r="E216" s="110">
        <v>8.2910000000000004</v>
      </c>
      <c r="F216" s="111">
        <v>1.8550000000000001E-3</v>
      </c>
      <c r="G216" s="107">
        <f t="shared" si="24"/>
        <v>8.2928550000000012</v>
      </c>
      <c r="H216" s="72">
        <v>2.92</v>
      </c>
      <c r="I216" s="74" t="s">
        <v>12</v>
      </c>
      <c r="J216" s="75">
        <f t="shared" si="23"/>
        <v>2920</v>
      </c>
      <c r="K216" s="72">
        <v>106.28</v>
      </c>
      <c r="L216" s="74" t="s">
        <v>56</v>
      </c>
      <c r="M216" s="71">
        <f t="shared" si="21"/>
        <v>106.28</v>
      </c>
      <c r="N216" s="72">
        <v>18.559999999999999</v>
      </c>
      <c r="O216" s="74" t="s">
        <v>56</v>
      </c>
      <c r="P216" s="71">
        <f t="shared" si="19"/>
        <v>18.559999999999999</v>
      </c>
    </row>
    <row r="217" spans="2:16">
      <c r="B217" s="108">
        <v>80</v>
      </c>
      <c r="C217" s="109" t="s">
        <v>57</v>
      </c>
      <c r="D217" s="70">
        <f t="shared" si="18"/>
        <v>441.98895027624309</v>
      </c>
      <c r="E217" s="110">
        <v>7.8470000000000004</v>
      </c>
      <c r="F217" s="111">
        <v>1.6429999999999999E-3</v>
      </c>
      <c r="G217" s="107">
        <f t="shared" si="24"/>
        <v>7.848643</v>
      </c>
      <c r="H217" s="72">
        <v>3.56</v>
      </c>
      <c r="I217" s="74" t="s">
        <v>12</v>
      </c>
      <c r="J217" s="75">
        <f t="shared" si="23"/>
        <v>3560</v>
      </c>
      <c r="K217" s="72">
        <v>139.9</v>
      </c>
      <c r="L217" s="74" t="s">
        <v>56</v>
      </c>
      <c r="M217" s="71">
        <f t="shared" si="21"/>
        <v>139.9</v>
      </c>
      <c r="N217" s="72">
        <v>22.06</v>
      </c>
      <c r="O217" s="74" t="s">
        <v>56</v>
      </c>
      <c r="P217" s="71">
        <f t="shared" si="19"/>
        <v>22.06</v>
      </c>
    </row>
    <row r="218" spans="2:16">
      <c r="B218" s="108">
        <v>90</v>
      </c>
      <c r="C218" s="109" t="s">
        <v>57</v>
      </c>
      <c r="D218" s="70">
        <f t="shared" si="18"/>
        <v>497.23756906077347</v>
      </c>
      <c r="E218" s="110">
        <v>7.5030000000000001</v>
      </c>
      <c r="F218" s="111">
        <v>1.477E-3</v>
      </c>
      <c r="G218" s="107">
        <f t="shared" si="24"/>
        <v>7.5044770000000005</v>
      </c>
      <c r="H218" s="72">
        <v>4.24</v>
      </c>
      <c r="I218" s="74" t="s">
        <v>12</v>
      </c>
      <c r="J218" s="75">
        <f t="shared" si="23"/>
        <v>4240</v>
      </c>
      <c r="K218" s="72">
        <v>169.46</v>
      </c>
      <c r="L218" s="74" t="s">
        <v>56</v>
      </c>
      <c r="M218" s="71">
        <f t="shared" si="21"/>
        <v>169.46</v>
      </c>
      <c r="N218" s="72">
        <v>25.64</v>
      </c>
      <c r="O218" s="74" t="s">
        <v>56</v>
      </c>
      <c r="P218" s="71">
        <f t="shared" si="19"/>
        <v>25.64</v>
      </c>
    </row>
    <row r="219" spans="2:16">
      <c r="B219" s="108">
        <v>100</v>
      </c>
      <c r="C219" s="109" t="s">
        <v>57</v>
      </c>
      <c r="D219" s="70">
        <f t="shared" si="18"/>
        <v>552.4861878453039</v>
      </c>
      <c r="E219" s="110">
        <v>7.23</v>
      </c>
      <c r="F219" s="111">
        <v>1.3420000000000001E-3</v>
      </c>
      <c r="G219" s="107">
        <f t="shared" si="24"/>
        <v>7.2313420000000006</v>
      </c>
      <c r="H219" s="72">
        <v>4.9400000000000004</v>
      </c>
      <c r="I219" s="74" t="s">
        <v>12</v>
      </c>
      <c r="J219" s="75">
        <f t="shared" si="23"/>
        <v>4940</v>
      </c>
      <c r="K219" s="72">
        <v>196.58</v>
      </c>
      <c r="L219" s="74" t="s">
        <v>56</v>
      </c>
      <c r="M219" s="71">
        <f t="shared" si="21"/>
        <v>196.58</v>
      </c>
      <c r="N219" s="72">
        <v>29.29</v>
      </c>
      <c r="O219" s="74" t="s">
        <v>56</v>
      </c>
      <c r="P219" s="71">
        <f t="shared" si="19"/>
        <v>29.29</v>
      </c>
    </row>
    <row r="220" spans="2:16">
      <c r="B220" s="108">
        <v>110</v>
      </c>
      <c r="C220" s="109" t="s">
        <v>57</v>
      </c>
      <c r="D220" s="70">
        <f t="shared" si="18"/>
        <v>607.73480662983422</v>
      </c>
      <c r="E220" s="110">
        <v>7.0110000000000001</v>
      </c>
      <c r="F220" s="111">
        <v>1.2310000000000001E-3</v>
      </c>
      <c r="G220" s="107">
        <f t="shared" si="24"/>
        <v>7.0122309999999999</v>
      </c>
      <c r="H220" s="72">
        <v>5.67</v>
      </c>
      <c r="I220" s="74" t="s">
        <v>12</v>
      </c>
      <c r="J220" s="75">
        <f t="shared" si="23"/>
        <v>5670</v>
      </c>
      <c r="K220" s="72">
        <v>221.97</v>
      </c>
      <c r="L220" s="74" t="s">
        <v>56</v>
      </c>
      <c r="M220" s="71">
        <f t="shared" si="21"/>
        <v>221.97</v>
      </c>
      <c r="N220" s="72">
        <v>32.97</v>
      </c>
      <c r="O220" s="74" t="s">
        <v>56</v>
      </c>
      <c r="P220" s="71">
        <f t="shared" si="19"/>
        <v>32.97</v>
      </c>
    </row>
    <row r="221" spans="2:16">
      <c r="B221" s="108">
        <v>120</v>
      </c>
      <c r="C221" s="109" t="s">
        <v>57</v>
      </c>
      <c r="D221" s="70">
        <f t="shared" si="18"/>
        <v>662.98342541436466</v>
      </c>
      <c r="E221" s="110">
        <v>6.8319999999999999</v>
      </c>
      <c r="F221" s="111">
        <v>1.137E-3</v>
      </c>
      <c r="G221" s="107">
        <f t="shared" si="24"/>
        <v>6.8331369999999998</v>
      </c>
      <c r="H221" s="72">
        <v>6.42</v>
      </c>
      <c r="I221" s="74" t="s">
        <v>12</v>
      </c>
      <c r="J221" s="75">
        <f t="shared" si="23"/>
        <v>6420</v>
      </c>
      <c r="K221" s="72">
        <v>246</v>
      </c>
      <c r="L221" s="74" t="s">
        <v>56</v>
      </c>
      <c r="M221" s="71">
        <f t="shared" si="21"/>
        <v>246</v>
      </c>
      <c r="N221" s="72">
        <v>36.67</v>
      </c>
      <c r="O221" s="74" t="s">
        <v>56</v>
      </c>
      <c r="P221" s="71">
        <f t="shared" si="19"/>
        <v>36.67</v>
      </c>
    </row>
    <row r="222" spans="2:16">
      <c r="B222" s="108">
        <v>130</v>
      </c>
      <c r="C222" s="109" t="s">
        <v>57</v>
      </c>
      <c r="D222" s="70">
        <f t="shared" si="18"/>
        <v>718.23204419889498</v>
      </c>
      <c r="E222" s="110">
        <v>6.6829999999999998</v>
      </c>
      <c r="F222" s="111">
        <v>1.057E-3</v>
      </c>
      <c r="G222" s="107">
        <f t="shared" si="24"/>
        <v>6.6840570000000001</v>
      </c>
      <c r="H222" s="72">
        <v>7.18</v>
      </c>
      <c r="I222" s="74" t="s">
        <v>12</v>
      </c>
      <c r="J222" s="75">
        <f t="shared" si="23"/>
        <v>7180</v>
      </c>
      <c r="K222" s="72">
        <v>268.91000000000003</v>
      </c>
      <c r="L222" s="74" t="s">
        <v>56</v>
      </c>
      <c r="M222" s="71">
        <f t="shared" si="21"/>
        <v>268.91000000000003</v>
      </c>
      <c r="N222" s="72">
        <v>40.39</v>
      </c>
      <c r="O222" s="74" t="s">
        <v>56</v>
      </c>
      <c r="P222" s="71">
        <f t="shared" si="19"/>
        <v>40.39</v>
      </c>
    </row>
    <row r="223" spans="2:16">
      <c r="B223" s="108">
        <v>140</v>
      </c>
      <c r="C223" s="109" t="s">
        <v>57</v>
      </c>
      <c r="D223" s="70">
        <f t="shared" si="18"/>
        <v>773.48066298342542</v>
      </c>
      <c r="E223" s="110">
        <v>6.56</v>
      </c>
      <c r="F223" s="111">
        <v>9.8799999999999995E-4</v>
      </c>
      <c r="G223" s="107">
        <f t="shared" si="24"/>
        <v>6.560988</v>
      </c>
      <c r="H223" s="72">
        <v>7.97</v>
      </c>
      <c r="I223" s="74" t="s">
        <v>12</v>
      </c>
      <c r="J223" s="75">
        <f t="shared" si="23"/>
        <v>7970</v>
      </c>
      <c r="K223" s="72">
        <v>290.87</v>
      </c>
      <c r="L223" s="74" t="s">
        <v>56</v>
      </c>
      <c r="M223" s="71">
        <f t="shared" si="21"/>
        <v>290.87</v>
      </c>
      <c r="N223" s="72">
        <v>44.1</v>
      </c>
      <c r="O223" s="74" t="s">
        <v>56</v>
      </c>
      <c r="P223" s="71">
        <f t="shared" si="19"/>
        <v>44.1</v>
      </c>
    </row>
    <row r="224" spans="2:16">
      <c r="B224" s="108">
        <v>150</v>
      </c>
      <c r="C224" s="109" t="s">
        <v>57</v>
      </c>
      <c r="D224" s="70">
        <f t="shared" si="18"/>
        <v>828.72928176795585</v>
      </c>
      <c r="E224" s="110">
        <v>6.4560000000000004</v>
      </c>
      <c r="F224" s="111">
        <v>9.2770000000000005E-4</v>
      </c>
      <c r="G224" s="107">
        <f t="shared" si="24"/>
        <v>6.4569277000000005</v>
      </c>
      <c r="H224" s="72">
        <v>8.76</v>
      </c>
      <c r="I224" s="74" t="s">
        <v>12</v>
      </c>
      <c r="J224" s="75">
        <f t="shared" si="23"/>
        <v>8760</v>
      </c>
      <c r="K224" s="72">
        <v>311.97000000000003</v>
      </c>
      <c r="L224" s="74" t="s">
        <v>56</v>
      </c>
      <c r="M224" s="71">
        <f t="shared" si="21"/>
        <v>311.97000000000003</v>
      </c>
      <c r="N224" s="72">
        <v>47.79</v>
      </c>
      <c r="O224" s="74" t="s">
        <v>56</v>
      </c>
      <c r="P224" s="71">
        <f t="shared" si="19"/>
        <v>47.79</v>
      </c>
    </row>
    <row r="225" spans="1:16">
      <c r="B225" s="108">
        <v>160</v>
      </c>
      <c r="C225" s="109" t="s">
        <v>57</v>
      </c>
      <c r="D225" s="70">
        <f t="shared" si="18"/>
        <v>883.97790055248618</v>
      </c>
      <c r="E225" s="110">
        <v>6.3680000000000003</v>
      </c>
      <c r="F225" s="111">
        <v>8.7469999999999996E-4</v>
      </c>
      <c r="G225" s="107">
        <f t="shared" si="24"/>
        <v>6.3688747000000001</v>
      </c>
      <c r="H225" s="72">
        <v>9.57</v>
      </c>
      <c r="I225" s="74" t="s">
        <v>12</v>
      </c>
      <c r="J225" s="75">
        <f t="shared" si="23"/>
        <v>9570</v>
      </c>
      <c r="K225" s="72">
        <v>332.32</v>
      </c>
      <c r="L225" s="74" t="s">
        <v>56</v>
      </c>
      <c r="M225" s="71">
        <f t="shared" si="21"/>
        <v>332.32</v>
      </c>
      <c r="N225" s="72">
        <v>51.47</v>
      </c>
      <c r="O225" s="74" t="s">
        <v>56</v>
      </c>
      <c r="P225" s="71">
        <f t="shared" si="19"/>
        <v>51.47</v>
      </c>
    </row>
    <row r="226" spans="1:16">
      <c r="B226" s="108">
        <v>170</v>
      </c>
      <c r="C226" s="109" t="s">
        <v>57</v>
      </c>
      <c r="D226" s="70">
        <f t="shared" si="18"/>
        <v>939.22651933701661</v>
      </c>
      <c r="E226" s="110">
        <v>6.2939999999999996</v>
      </c>
      <c r="F226" s="111">
        <v>8.2759999999999995E-4</v>
      </c>
      <c r="G226" s="107">
        <f t="shared" si="24"/>
        <v>6.2948275999999996</v>
      </c>
      <c r="H226" s="72">
        <v>10.39</v>
      </c>
      <c r="I226" s="74" t="s">
        <v>12</v>
      </c>
      <c r="J226" s="75">
        <f t="shared" si="23"/>
        <v>10390</v>
      </c>
      <c r="K226" s="72">
        <v>351.97</v>
      </c>
      <c r="L226" s="74" t="s">
        <v>56</v>
      </c>
      <c r="M226" s="71">
        <f t="shared" si="21"/>
        <v>351.97</v>
      </c>
      <c r="N226" s="72">
        <v>55.13</v>
      </c>
      <c r="O226" s="74" t="s">
        <v>56</v>
      </c>
      <c r="P226" s="71">
        <f t="shared" si="19"/>
        <v>55.13</v>
      </c>
    </row>
    <row r="227" spans="1:16">
      <c r="B227" s="108">
        <v>180</v>
      </c>
      <c r="C227" s="109" t="s">
        <v>57</v>
      </c>
      <c r="D227" s="70">
        <f t="shared" si="18"/>
        <v>994.47513812154693</v>
      </c>
      <c r="E227" s="110">
        <v>6.23</v>
      </c>
      <c r="F227" s="111">
        <v>7.8549999999999996E-4</v>
      </c>
      <c r="G227" s="107">
        <f t="shared" si="24"/>
        <v>6.2307855000000005</v>
      </c>
      <c r="H227" s="72">
        <v>11.21</v>
      </c>
      <c r="I227" s="74" t="s">
        <v>12</v>
      </c>
      <c r="J227" s="75">
        <f t="shared" si="23"/>
        <v>11210</v>
      </c>
      <c r="K227" s="72">
        <v>370.98</v>
      </c>
      <c r="L227" s="74" t="s">
        <v>56</v>
      </c>
      <c r="M227" s="71">
        <f t="shared" si="21"/>
        <v>370.98</v>
      </c>
      <c r="N227" s="72">
        <v>58.76</v>
      </c>
      <c r="O227" s="74" t="s">
        <v>56</v>
      </c>
      <c r="P227" s="71">
        <f t="shared" si="19"/>
        <v>58.76</v>
      </c>
    </row>
    <row r="228" spans="1:16">
      <c r="A228" s="4">
        <v>228</v>
      </c>
      <c r="B228" s="108">
        <v>181</v>
      </c>
      <c r="C228" s="109" t="s">
        <v>57</v>
      </c>
      <c r="D228" s="70">
        <f t="shared" si="18"/>
        <v>1000</v>
      </c>
      <c r="E228" s="110">
        <v>6.2249999999999996</v>
      </c>
      <c r="F228" s="111">
        <v>7.8149999999999997E-4</v>
      </c>
      <c r="G228" s="107">
        <f t="shared" si="24"/>
        <v>6.2257815000000001</v>
      </c>
      <c r="H228" s="72">
        <v>11.3</v>
      </c>
      <c r="I228" s="74" t="s">
        <v>12</v>
      </c>
      <c r="J228" s="75">
        <f t="shared" si="23"/>
        <v>11300</v>
      </c>
      <c r="K228" s="72">
        <v>371.18</v>
      </c>
      <c r="L228" s="74" t="s">
        <v>56</v>
      </c>
      <c r="M228" s="71">
        <f t="shared" si="21"/>
        <v>371.18</v>
      </c>
      <c r="N228" s="72">
        <v>59.12</v>
      </c>
      <c r="O228" s="74" t="s">
        <v>56</v>
      </c>
      <c r="P228" s="71">
        <f t="shared" si="19"/>
        <v>59.12</v>
      </c>
    </row>
  </sheetData>
  <mergeCells count="1">
    <mergeCell ref="E18:G18"/>
  </mergeCells>
  <phoneticPr fontId="23"/>
  <pageMargins left="0.23622047244094491" right="0.23622047244094491" top="0.74803149606299213" bottom="0" header="0.31496062992125984" footer="0"/>
  <pageSetup paperSize="9" scale="70" fitToHeight="0" orientation="landscape" horizontalDpi="300" verticalDpi="300" r:id="rId1"/>
  <headerFooter>
    <oddHeader>&amp;L&amp;F &amp;A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28"/>
  <sheetViews>
    <sheetView zoomScale="70" zoomScaleNormal="70" workbookViewId="0">
      <selection activeCell="F3" sqref="F3"/>
    </sheetView>
  </sheetViews>
  <sheetFormatPr defaultRowHeight="12"/>
  <cols>
    <col min="1" max="1" width="4.375" style="1" customWidth="1"/>
    <col min="2" max="2" width="9.875" style="1" customWidth="1"/>
    <col min="3" max="3" width="8.625" style="1" customWidth="1"/>
    <col min="4" max="4" width="7.75" style="1" customWidth="1"/>
    <col min="5" max="6" width="8.875" style="1" bestFit="1" customWidth="1"/>
    <col min="7" max="7" width="8.875" style="1" customWidth="1"/>
    <col min="8" max="8" width="6.125" style="1" customWidth="1"/>
    <col min="9" max="9" width="5.125" style="1" customWidth="1"/>
    <col min="10" max="10" width="7.875" style="1" customWidth="1"/>
    <col min="11" max="11" width="9.875" style="1" customWidth="1"/>
    <col min="12" max="12" width="3.75" style="1" customWidth="1"/>
    <col min="13" max="13" width="7.5" style="1" customWidth="1"/>
    <col min="14" max="14" width="6.375" style="1" customWidth="1"/>
    <col min="15" max="15" width="3.875" style="1" customWidth="1"/>
    <col min="16" max="16" width="6.75" style="1" customWidth="1"/>
    <col min="17" max="17" width="3.125" style="1" customWidth="1"/>
    <col min="18" max="18" width="8" style="5" customWidth="1"/>
    <col min="19" max="19" width="9.625" style="55" customWidth="1"/>
    <col min="20" max="20" width="9" style="1"/>
    <col min="21" max="21" width="9.75" style="1" customWidth="1"/>
    <col min="22" max="22" width="8.875" style="1" bestFit="1" customWidth="1"/>
    <col min="23" max="23" width="7.25" style="1" customWidth="1"/>
    <col min="24" max="24" width="9.125" style="1" customWidth="1"/>
    <col min="25" max="25" width="5.625" style="1" customWidth="1"/>
    <col min="26" max="16384" width="9" style="1"/>
  </cols>
  <sheetData>
    <row r="1" spans="1:25">
      <c r="A1" s="1">
        <v>1</v>
      </c>
      <c r="B1" s="2">
        <v>2</v>
      </c>
      <c r="C1" s="3">
        <v>3</v>
      </c>
      <c r="D1" s="3">
        <v>4</v>
      </c>
      <c r="E1" s="3">
        <v>5</v>
      </c>
      <c r="F1" s="3">
        <v>6</v>
      </c>
      <c r="G1" s="3">
        <v>7</v>
      </c>
      <c r="H1" s="2">
        <v>8</v>
      </c>
      <c r="I1" s="2">
        <v>9</v>
      </c>
      <c r="J1" s="3">
        <v>10</v>
      </c>
      <c r="K1" s="4">
        <v>11</v>
      </c>
      <c r="L1" s="1">
        <v>12</v>
      </c>
      <c r="M1" s="4">
        <v>13</v>
      </c>
      <c r="N1" s="1">
        <v>14</v>
      </c>
      <c r="O1" s="1">
        <v>15</v>
      </c>
      <c r="P1" s="4">
        <v>16</v>
      </c>
      <c r="R1" s="46"/>
      <c r="S1" s="120"/>
      <c r="T1" s="25"/>
      <c r="U1" s="25"/>
      <c r="V1" s="25"/>
      <c r="W1" s="25"/>
      <c r="X1" s="25"/>
      <c r="Y1" s="25"/>
    </row>
    <row r="2" spans="1:25" ht="18.75">
      <c r="A2" s="1">
        <v>2</v>
      </c>
      <c r="B2" s="6" t="s">
        <v>91</v>
      </c>
      <c r="F2" s="7"/>
      <c r="G2" s="7"/>
      <c r="L2" s="5" t="s">
        <v>92</v>
      </c>
      <c r="M2" s="8"/>
      <c r="N2" s="9" t="s">
        <v>13</v>
      </c>
      <c r="R2" s="46"/>
      <c r="S2" s="127"/>
      <c r="T2" s="25"/>
      <c r="U2" s="46"/>
      <c r="V2" s="128"/>
      <c r="W2" s="25"/>
      <c r="X2" s="25"/>
      <c r="Y2" s="25"/>
    </row>
    <row r="3" spans="1:25">
      <c r="A3" s="4">
        <v>3</v>
      </c>
      <c r="B3" s="12" t="s">
        <v>14</v>
      </c>
      <c r="C3" s="13" t="s">
        <v>15</v>
      </c>
      <c r="E3" s="12" t="s">
        <v>108</v>
      </c>
      <c r="F3" s="184"/>
      <c r="G3" s="14" t="s">
        <v>16</v>
      </c>
      <c r="H3" s="14"/>
      <c r="I3" s="14"/>
      <c r="K3" s="15"/>
      <c r="L3" s="5" t="s">
        <v>93</v>
      </c>
      <c r="M3" s="16"/>
      <c r="N3" s="9" t="s">
        <v>94</v>
      </c>
      <c r="O3" s="9"/>
      <c r="R3" s="25"/>
      <c r="S3" s="25"/>
      <c r="T3" s="25"/>
      <c r="U3" s="46"/>
      <c r="V3" s="121"/>
      <c r="W3" s="122"/>
      <c r="X3" s="25"/>
      <c r="Y3" s="25"/>
    </row>
    <row r="4" spans="1:25">
      <c r="A4" s="4">
        <v>4</v>
      </c>
      <c r="B4" s="12" t="s">
        <v>95</v>
      </c>
      <c r="C4" s="20">
        <v>73</v>
      </c>
      <c r="D4" s="21"/>
      <c r="F4" s="14" t="s">
        <v>11</v>
      </c>
      <c r="G4" s="14" t="s">
        <v>11</v>
      </c>
      <c r="H4" s="14" t="s">
        <v>17</v>
      </c>
      <c r="I4" s="14" t="s">
        <v>1</v>
      </c>
      <c r="J4" s="9"/>
      <c r="K4" s="22" t="s">
        <v>18</v>
      </c>
      <c r="L4" s="9"/>
      <c r="M4" s="9"/>
      <c r="N4" s="9"/>
      <c r="O4" s="9"/>
      <c r="R4" s="46"/>
      <c r="S4" s="23"/>
      <c r="T4" s="25"/>
      <c r="U4" s="25"/>
      <c r="V4" s="129"/>
      <c r="W4" s="25"/>
      <c r="X4" s="25"/>
      <c r="Y4" s="25"/>
    </row>
    <row r="5" spans="1:25">
      <c r="A5" s="1">
        <v>5</v>
      </c>
      <c r="B5" s="12" t="s">
        <v>19</v>
      </c>
      <c r="C5" s="20">
        <v>181</v>
      </c>
      <c r="D5" s="21" t="s">
        <v>20</v>
      </c>
      <c r="F5" s="14" t="s">
        <v>0</v>
      </c>
      <c r="G5" s="14" t="s">
        <v>21</v>
      </c>
      <c r="H5" s="14" t="s">
        <v>22</v>
      </c>
      <c r="I5" s="14" t="s">
        <v>22</v>
      </c>
      <c r="J5" s="24" t="s">
        <v>23</v>
      </c>
      <c r="K5" s="5" t="s">
        <v>58</v>
      </c>
      <c r="L5" s="14"/>
      <c r="M5" s="14"/>
      <c r="N5" s="9"/>
      <c r="O5" s="15" t="s">
        <v>106</v>
      </c>
      <c r="P5" s="1" t="str">
        <f ca="1">RIGHT(CELL("filename",A1),LEN(CELL("filename",A1))-FIND("]",CELL("filename",A1)))</f>
        <v>srim181Ta_C</v>
      </c>
      <c r="R5" s="46"/>
      <c r="S5" s="23"/>
      <c r="T5" s="123"/>
      <c r="U5" s="120"/>
      <c r="V5" s="98"/>
      <c r="W5" s="25"/>
      <c r="X5" s="25"/>
      <c r="Y5" s="25"/>
    </row>
    <row r="6" spans="1:25">
      <c r="A6" s="4">
        <v>6</v>
      </c>
      <c r="B6" s="12" t="s">
        <v>59</v>
      </c>
      <c r="C6" s="26" t="s">
        <v>4</v>
      </c>
      <c r="D6" s="21" t="s">
        <v>25</v>
      </c>
      <c r="F6" s="27" t="s">
        <v>4</v>
      </c>
      <c r="G6" s="28">
        <v>6</v>
      </c>
      <c r="H6" s="28">
        <v>100</v>
      </c>
      <c r="I6" s="29">
        <v>100</v>
      </c>
      <c r="J6" s="4">
        <v>1</v>
      </c>
      <c r="K6" s="30">
        <v>22.529</v>
      </c>
      <c r="L6" s="22" t="s">
        <v>96</v>
      </c>
      <c r="M6" s="9"/>
      <c r="N6" s="9"/>
      <c r="O6" s="15" t="s">
        <v>105</v>
      </c>
      <c r="P6" s="130" t="s">
        <v>110</v>
      </c>
      <c r="R6" s="46"/>
      <c r="S6" s="23"/>
      <c r="T6" s="58"/>
      <c r="U6" s="120"/>
      <c r="V6" s="98"/>
      <c r="W6" s="25"/>
      <c r="X6" s="25"/>
      <c r="Y6" s="25"/>
    </row>
    <row r="7" spans="1:25">
      <c r="A7" s="1">
        <v>7</v>
      </c>
      <c r="B7" s="31"/>
      <c r="C7" s="26" t="s">
        <v>109</v>
      </c>
      <c r="F7" s="32"/>
      <c r="G7" s="33"/>
      <c r="H7" s="33"/>
      <c r="I7" s="34"/>
      <c r="J7" s="4">
        <v>2</v>
      </c>
      <c r="K7" s="35">
        <v>225.29</v>
      </c>
      <c r="L7" s="22" t="s">
        <v>97</v>
      </c>
      <c r="M7" s="9"/>
      <c r="N7" s="9"/>
      <c r="O7" s="9"/>
      <c r="R7" s="46"/>
      <c r="S7" s="23"/>
      <c r="T7" s="25"/>
      <c r="U7" s="120"/>
      <c r="V7" s="98"/>
      <c r="W7" s="25"/>
      <c r="X7" s="36"/>
      <c r="Y7" s="25"/>
    </row>
    <row r="8" spans="1:25">
      <c r="A8" s="1">
        <v>8</v>
      </c>
      <c r="B8" s="12" t="s">
        <v>98</v>
      </c>
      <c r="C8" s="37">
        <v>2.2530000000000001</v>
      </c>
      <c r="D8" s="38" t="s">
        <v>9</v>
      </c>
      <c r="F8" s="32"/>
      <c r="G8" s="33"/>
      <c r="H8" s="33"/>
      <c r="I8" s="34"/>
      <c r="J8" s="4">
        <v>3</v>
      </c>
      <c r="K8" s="35">
        <v>225.29</v>
      </c>
      <c r="L8" s="22" t="s">
        <v>27</v>
      </c>
      <c r="M8" s="9"/>
      <c r="N8" s="9"/>
      <c r="O8" s="9"/>
      <c r="R8" s="46"/>
      <c r="S8" s="23"/>
      <c r="T8" s="25"/>
      <c r="U8" s="120"/>
      <c r="V8" s="99"/>
      <c r="W8" s="25"/>
      <c r="X8" s="40"/>
      <c r="Y8" s="124"/>
    </row>
    <row r="9" spans="1:25">
      <c r="A9" s="1">
        <v>9</v>
      </c>
      <c r="B9" s="31"/>
      <c r="C9" s="37">
        <v>1.1296E+23</v>
      </c>
      <c r="D9" s="21" t="s">
        <v>10</v>
      </c>
      <c r="F9" s="32"/>
      <c r="G9" s="33"/>
      <c r="H9" s="33"/>
      <c r="I9" s="34"/>
      <c r="J9" s="4">
        <v>4</v>
      </c>
      <c r="K9" s="35">
        <v>1</v>
      </c>
      <c r="L9" s="22" t="s">
        <v>28</v>
      </c>
      <c r="M9" s="9"/>
      <c r="N9" s="9"/>
      <c r="O9" s="9"/>
      <c r="R9" s="46"/>
      <c r="S9" s="41"/>
      <c r="T9" s="125"/>
      <c r="U9" s="120"/>
      <c r="V9" s="99"/>
      <c r="W9" s="25"/>
      <c r="X9" s="40"/>
      <c r="Y9" s="124"/>
    </row>
    <row r="10" spans="1:25">
      <c r="A10" s="1">
        <v>10</v>
      </c>
      <c r="B10" s="12" t="s">
        <v>29</v>
      </c>
      <c r="C10" s="42">
        <v>0</v>
      </c>
      <c r="D10" s="21"/>
      <c r="F10" s="32"/>
      <c r="G10" s="33"/>
      <c r="H10" s="33"/>
      <c r="I10" s="34"/>
      <c r="J10" s="4">
        <v>5</v>
      </c>
      <c r="K10" s="35">
        <v>1</v>
      </c>
      <c r="L10" s="22" t="s">
        <v>30</v>
      </c>
      <c r="M10" s="9"/>
      <c r="N10" s="9"/>
      <c r="O10" s="9"/>
      <c r="R10" s="46"/>
      <c r="S10" s="41"/>
      <c r="T10" s="58"/>
      <c r="U10" s="120"/>
      <c r="V10" s="99"/>
      <c r="W10" s="25"/>
      <c r="X10" s="40"/>
      <c r="Y10" s="124"/>
    </row>
    <row r="11" spans="1:25">
      <c r="A11" s="1">
        <v>11</v>
      </c>
      <c r="C11" s="43" t="s">
        <v>31</v>
      </c>
      <c r="D11" s="7" t="s">
        <v>32</v>
      </c>
      <c r="F11" s="32"/>
      <c r="G11" s="33"/>
      <c r="H11" s="33"/>
      <c r="I11" s="34"/>
      <c r="J11" s="4">
        <v>6</v>
      </c>
      <c r="K11" s="35">
        <v>1000</v>
      </c>
      <c r="L11" s="22" t="s">
        <v>33</v>
      </c>
      <c r="M11" s="9"/>
      <c r="N11" s="9"/>
      <c r="O11" s="9"/>
      <c r="R11" s="46"/>
      <c r="S11" s="47"/>
      <c r="T11" s="25"/>
      <c r="U11" s="25"/>
      <c r="V11" s="36"/>
      <c r="W11" s="36"/>
      <c r="X11" s="36"/>
      <c r="Y11" s="25"/>
    </row>
    <row r="12" spans="1:25">
      <c r="A12" s="1">
        <v>12</v>
      </c>
      <c r="B12" s="5" t="s">
        <v>34</v>
      </c>
      <c r="C12" s="44">
        <v>20</v>
      </c>
      <c r="D12" s="45">
        <f>$C$5/100</f>
        <v>1.81</v>
      </c>
      <c r="E12" s="21" t="s">
        <v>89</v>
      </c>
      <c r="F12" s="32"/>
      <c r="G12" s="33"/>
      <c r="H12" s="33"/>
      <c r="I12" s="34"/>
      <c r="J12" s="4">
        <v>7</v>
      </c>
      <c r="K12" s="35">
        <v>19.945</v>
      </c>
      <c r="L12" s="22" t="s">
        <v>101</v>
      </c>
      <c r="M12" s="9"/>
      <c r="R12" s="46"/>
      <c r="S12" s="47"/>
      <c r="T12" s="25"/>
      <c r="U12" s="25"/>
      <c r="V12" s="93"/>
      <c r="W12" s="93"/>
      <c r="X12" s="93"/>
      <c r="Y12" s="25"/>
    </row>
    <row r="13" spans="1:25">
      <c r="A13" s="1">
        <v>13</v>
      </c>
      <c r="B13" s="5" t="s">
        <v>66</v>
      </c>
      <c r="C13" s="48">
        <v>228</v>
      </c>
      <c r="D13" s="45">
        <f>$C$5*1000000</f>
        <v>181000000</v>
      </c>
      <c r="E13" s="21" t="s">
        <v>67</v>
      </c>
      <c r="F13" s="49"/>
      <c r="G13" s="50"/>
      <c r="H13" s="50"/>
      <c r="I13" s="51"/>
      <c r="J13" s="4">
        <v>8</v>
      </c>
      <c r="K13" s="52">
        <v>2.6152999999999999E-2</v>
      </c>
      <c r="L13" s="22" t="s">
        <v>68</v>
      </c>
      <c r="R13" s="46"/>
      <c r="S13" s="47"/>
      <c r="T13" s="25"/>
      <c r="U13" s="46"/>
      <c r="V13" s="93"/>
      <c r="W13" s="93"/>
      <c r="X13" s="39"/>
      <c r="Y13" s="25"/>
    </row>
    <row r="14" spans="1:25" ht="13.5">
      <c r="A14" s="1">
        <v>14</v>
      </c>
      <c r="B14" s="5" t="s">
        <v>205</v>
      </c>
      <c r="C14" s="81"/>
      <c r="D14" s="21" t="s">
        <v>206</v>
      </c>
      <c r="E14" s="25"/>
      <c r="F14" s="25"/>
      <c r="G14" s="25"/>
      <c r="H14" s="85">
        <f>SUM(H6:H13)</f>
        <v>100</v>
      </c>
      <c r="I14" s="85">
        <f>SUM(I6:I13)</f>
        <v>100</v>
      </c>
      <c r="J14" s="4">
        <v>0</v>
      </c>
      <c r="K14" s="53" t="s">
        <v>38</v>
      </c>
      <c r="L14" s="54"/>
      <c r="N14" s="43"/>
      <c r="O14" s="43"/>
      <c r="P14" s="43"/>
      <c r="R14" s="46"/>
      <c r="S14" s="47"/>
      <c r="T14" s="25"/>
      <c r="U14" s="46"/>
      <c r="V14" s="96"/>
      <c r="W14" s="96"/>
      <c r="X14" s="126"/>
      <c r="Y14" s="25"/>
    </row>
    <row r="15" spans="1:25" ht="13.5">
      <c r="A15" s="1">
        <v>15</v>
      </c>
      <c r="B15" s="5" t="s">
        <v>207</v>
      </c>
      <c r="C15" s="82"/>
      <c r="D15" s="80" t="s">
        <v>208</v>
      </c>
      <c r="E15" s="100"/>
      <c r="F15" s="100"/>
      <c r="G15" s="100"/>
      <c r="H15" s="58"/>
      <c r="I15" s="58"/>
      <c r="J15" s="101"/>
      <c r="K15" s="59"/>
      <c r="L15" s="60"/>
      <c r="M15" s="101"/>
      <c r="N15" s="21"/>
      <c r="O15" s="21"/>
      <c r="P15" s="101"/>
      <c r="R15" s="46"/>
      <c r="S15" s="47"/>
      <c r="T15" s="25"/>
      <c r="U15" s="25"/>
      <c r="V15" s="97"/>
      <c r="W15" s="97"/>
      <c r="X15" s="40"/>
      <c r="Y15" s="25"/>
    </row>
    <row r="16" spans="1:25">
      <c r="A16" s="1">
        <v>16</v>
      </c>
      <c r="B16" s="21"/>
      <c r="C16" s="56"/>
      <c r="D16" s="57"/>
      <c r="F16" s="61" t="s">
        <v>39</v>
      </c>
      <c r="G16" s="100"/>
      <c r="H16" s="62"/>
      <c r="I16" s="58"/>
      <c r="J16" s="102"/>
      <c r="K16" s="59"/>
      <c r="L16" s="60"/>
      <c r="M16" s="21"/>
      <c r="N16" s="21"/>
      <c r="O16" s="21"/>
      <c r="P16" s="21"/>
      <c r="R16" s="46"/>
      <c r="S16" s="47"/>
      <c r="T16" s="25"/>
      <c r="U16" s="25"/>
      <c r="V16" s="97"/>
      <c r="W16" s="97"/>
      <c r="X16" s="40"/>
      <c r="Y16" s="25"/>
    </row>
    <row r="17" spans="1:16">
      <c r="A17" s="1">
        <v>17</v>
      </c>
      <c r="B17" s="63" t="s">
        <v>40</v>
      </c>
      <c r="C17" s="11"/>
      <c r="D17" s="10"/>
      <c r="E17" s="63" t="s">
        <v>102</v>
      </c>
      <c r="F17" s="64" t="s">
        <v>42</v>
      </c>
      <c r="G17" s="65" t="s">
        <v>43</v>
      </c>
      <c r="H17" s="63" t="s">
        <v>44</v>
      </c>
      <c r="I17" s="11"/>
      <c r="J17" s="10"/>
      <c r="K17" s="63" t="s">
        <v>45</v>
      </c>
      <c r="L17" s="66"/>
      <c r="M17" s="67"/>
      <c r="N17" s="63" t="s">
        <v>46</v>
      </c>
      <c r="O17" s="11"/>
      <c r="P17" s="10"/>
    </row>
    <row r="18" spans="1:16">
      <c r="A18" s="1">
        <v>18</v>
      </c>
      <c r="B18" s="68" t="s">
        <v>47</v>
      </c>
      <c r="C18" s="25"/>
      <c r="D18" s="131" t="s">
        <v>103</v>
      </c>
      <c r="E18" s="181" t="s">
        <v>104</v>
      </c>
      <c r="F18" s="182"/>
      <c r="G18" s="183"/>
      <c r="H18" s="68" t="s">
        <v>50</v>
      </c>
      <c r="I18" s="25"/>
      <c r="J18" s="131" t="s">
        <v>51</v>
      </c>
      <c r="K18" s="68" t="s">
        <v>52</v>
      </c>
      <c r="L18" s="69"/>
      <c r="M18" s="131" t="s">
        <v>51</v>
      </c>
      <c r="N18" s="68" t="s">
        <v>52</v>
      </c>
      <c r="O18" s="25"/>
      <c r="P18" s="131" t="s">
        <v>51</v>
      </c>
    </row>
    <row r="19" spans="1:16">
      <c r="A19" s="1">
        <v>19</v>
      </c>
      <c r="B19" s="17"/>
      <c r="C19" s="18"/>
      <c r="D19" s="19"/>
      <c r="E19" s="17"/>
      <c r="F19" s="18"/>
      <c r="G19" s="19"/>
      <c r="H19" s="17"/>
      <c r="I19" s="18"/>
      <c r="J19" s="19"/>
      <c r="K19" s="17"/>
      <c r="L19" s="18"/>
      <c r="M19" s="19"/>
      <c r="N19" s="17"/>
      <c r="O19" s="18"/>
      <c r="P19" s="19"/>
    </row>
    <row r="20" spans="1:16">
      <c r="A20" s="4">
        <v>20</v>
      </c>
      <c r="B20" s="103">
        <v>2</v>
      </c>
      <c r="C20" s="104" t="s">
        <v>53</v>
      </c>
      <c r="D20" s="117">
        <f>B20/1000/$C$5</f>
        <v>1.1049723756906078E-5</v>
      </c>
      <c r="E20" s="105">
        <v>0.3236</v>
      </c>
      <c r="F20" s="106">
        <v>3.4769999999999999</v>
      </c>
      <c r="G20" s="107">
        <f>E20+F20</f>
        <v>3.8005999999999998</v>
      </c>
      <c r="H20" s="103">
        <v>50</v>
      </c>
      <c r="I20" s="104" t="s">
        <v>54</v>
      </c>
      <c r="J20" s="76">
        <f>H20/1000/10</f>
        <v>5.0000000000000001E-3</v>
      </c>
      <c r="K20" s="103">
        <v>10</v>
      </c>
      <c r="L20" s="104" t="s">
        <v>54</v>
      </c>
      <c r="M20" s="76">
        <f t="shared" ref="M20:M83" si="0">K20/1000/10</f>
        <v>1E-3</v>
      </c>
      <c r="N20" s="103">
        <v>7</v>
      </c>
      <c r="O20" s="104" t="s">
        <v>54</v>
      </c>
      <c r="P20" s="76">
        <f t="shared" ref="P20:P83" si="1">N20/1000/10</f>
        <v>6.9999999999999999E-4</v>
      </c>
    </row>
    <row r="21" spans="1:16">
      <c r="B21" s="108">
        <v>2.25</v>
      </c>
      <c r="C21" s="109" t="s">
        <v>53</v>
      </c>
      <c r="D21" s="95">
        <f t="shared" ref="D21:D84" si="2">B21/1000/$C$5</f>
        <v>1.2430939226519336E-5</v>
      </c>
      <c r="E21" s="110">
        <v>0.34329999999999999</v>
      </c>
      <c r="F21" s="111">
        <v>3.6840000000000002</v>
      </c>
      <c r="G21" s="107">
        <f t="shared" ref="G21:G84" si="3">E21+F21</f>
        <v>4.0273000000000003</v>
      </c>
      <c r="H21" s="108">
        <v>53</v>
      </c>
      <c r="I21" s="109" t="s">
        <v>54</v>
      </c>
      <c r="J21" s="70">
        <f t="shared" ref="J21:J84" si="4">H21/1000/10</f>
        <v>5.3E-3</v>
      </c>
      <c r="K21" s="108">
        <v>10</v>
      </c>
      <c r="L21" s="109" t="s">
        <v>54</v>
      </c>
      <c r="M21" s="70">
        <f t="shared" si="0"/>
        <v>1E-3</v>
      </c>
      <c r="N21" s="108">
        <v>7</v>
      </c>
      <c r="O21" s="109" t="s">
        <v>54</v>
      </c>
      <c r="P21" s="70">
        <f t="shared" si="1"/>
        <v>6.9999999999999999E-4</v>
      </c>
    </row>
    <row r="22" spans="1:16">
      <c r="B22" s="108">
        <v>2.5</v>
      </c>
      <c r="C22" s="109" t="s">
        <v>53</v>
      </c>
      <c r="D22" s="95">
        <f t="shared" si="2"/>
        <v>1.3812154696132597E-5</v>
      </c>
      <c r="E22" s="110">
        <v>0.36180000000000001</v>
      </c>
      <c r="F22" s="111">
        <v>3.8769999999999998</v>
      </c>
      <c r="G22" s="107">
        <f t="shared" si="3"/>
        <v>4.2387999999999995</v>
      </c>
      <c r="H22" s="108">
        <v>55</v>
      </c>
      <c r="I22" s="109" t="s">
        <v>54</v>
      </c>
      <c r="J22" s="70">
        <f t="shared" si="4"/>
        <v>5.4999999999999997E-3</v>
      </c>
      <c r="K22" s="108">
        <v>11</v>
      </c>
      <c r="L22" s="109" t="s">
        <v>54</v>
      </c>
      <c r="M22" s="70">
        <f t="shared" si="0"/>
        <v>1.0999999999999998E-3</v>
      </c>
      <c r="N22" s="108">
        <v>8</v>
      </c>
      <c r="O22" s="109" t="s">
        <v>54</v>
      </c>
      <c r="P22" s="70">
        <f t="shared" si="1"/>
        <v>8.0000000000000004E-4</v>
      </c>
    </row>
    <row r="23" spans="1:16">
      <c r="B23" s="108">
        <v>2.75</v>
      </c>
      <c r="C23" s="109" t="s">
        <v>53</v>
      </c>
      <c r="D23" s="95">
        <f t="shared" si="2"/>
        <v>1.5193370165745856E-5</v>
      </c>
      <c r="E23" s="110">
        <v>0.3795</v>
      </c>
      <c r="F23" s="111">
        <v>4.0579999999999998</v>
      </c>
      <c r="G23" s="107">
        <f t="shared" si="3"/>
        <v>4.4375</v>
      </c>
      <c r="H23" s="108">
        <v>58</v>
      </c>
      <c r="I23" s="109" t="s">
        <v>54</v>
      </c>
      <c r="J23" s="70">
        <f t="shared" si="4"/>
        <v>5.8000000000000005E-3</v>
      </c>
      <c r="K23" s="108">
        <v>11</v>
      </c>
      <c r="L23" s="109" t="s">
        <v>54</v>
      </c>
      <c r="M23" s="70">
        <f t="shared" si="0"/>
        <v>1.0999999999999998E-3</v>
      </c>
      <c r="N23" s="108">
        <v>8</v>
      </c>
      <c r="O23" s="109" t="s">
        <v>54</v>
      </c>
      <c r="P23" s="70">
        <f t="shared" si="1"/>
        <v>8.0000000000000004E-4</v>
      </c>
    </row>
    <row r="24" spans="1:16">
      <c r="B24" s="108">
        <v>3</v>
      </c>
      <c r="C24" s="109" t="s">
        <v>53</v>
      </c>
      <c r="D24" s="95">
        <f t="shared" si="2"/>
        <v>1.6574585635359117E-5</v>
      </c>
      <c r="E24" s="110">
        <v>0.39639999999999997</v>
      </c>
      <c r="F24" s="111">
        <v>4.2290000000000001</v>
      </c>
      <c r="G24" s="107">
        <f t="shared" si="3"/>
        <v>4.6254</v>
      </c>
      <c r="H24" s="108">
        <v>60</v>
      </c>
      <c r="I24" s="109" t="s">
        <v>54</v>
      </c>
      <c r="J24" s="70">
        <f t="shared" si="4"/>
        <v>6.0000000000000001E-3</v>
      </c>
      <c r="K24" s="108">
        <v>12</v>
      </c>
      <c r="L24" s="109" t="s">
        <v>54</v>
      </c>
      <c r="M24" s="70">
        <f t="shared" si="0"/>
        <v>1.2000000000000001E-3</v>
      </c>
      <c r="N24" s="108">
        <v>8</v>
      </c>
      <c r="O24" s="109" t="s">
        <v>54</v>
      </c>
      <c r="P24" s="70">
        <f t="shared" si="1"/>
        <v>8.0000000000000004E-4</v>
      </c>
    </row>
    <row r="25" spans="1:16">
      <c r="B25" s="108">
        <v>3.25</v>
      </c>
      <c r="C25" s="109" t="s">
        <v>53</v>
      </c>
      <c r="D25" s="95">
        <f t="shared" si="2"/>
        <v>1.7955801104972374E-5</v>
      </c>
      <c r="E25" s="110">
        <v>0.41249999999999998</v>
      </c>
      <c r="F25" s="111">
        <v>4.3899999999999997</v>
      </c>
      <c r="G25" s="107">
        <f t="shared" si="3"/>
        <v>4.8024999999999993</v>
      </c>
      <c r="H25" s="108">
        <v>62</v>
      </c>
      <c r="I25" s="109" t="s">
        <v>54</v>
      </c>
      <c r="J25" s="70">
        <f t="shared" si="4"/>
        <v>6.1999999999999998E-3</v>
      </c>
      <c r="K25" s="108">
        <v>12</v>
      </c>
      <c r="L25" s="109" t="s">
        <v>54</v>
      </c>
      <c r="M25" s="70">
        <f t="shared" si="0"/>
        <v>1.2000000000000001E-3</v>
      </c>
      <c r="N25" s="108">
        <v>8</v>
      </c>
      <c r="O25" s="109" t="s">
        <v>54</v>
      </c>
      <c r="P25" s="70">
        <f t="shared" si="1"/>
        <v>8.0000000000000004E-4</v>
      </c>
    </row>
    <row r="26" spans="1:16">
      <c r="B26" s="108">
        <v>3.5</v>
      </c>
      <c r="C26" s="109" t="s">
        <v>53</v>
      </c>
      <c r="D26" s="95">
        <f t="shared" si="2"/>
        <v>1.9337016574585635E-5</v>
      </c>
      <c r="E26" s="110">
        <v>0.42809999999999998</v>
      </c>
      <c r="F26" s="111">
        <v>4.5430000000000001</v>
      </c>
      <c r="G26" s="107">
        <f t="shared" si="3"/>
        <v>4.9710999999999999</v>
      </c>
      <c r="H26" s="108">
        <v>64</v>
      </c>
      <c r="I26" s="109" t="s">
        <v>54</v>
      </c>
      <c r="J26" s="70">
        <f t="shared" si="4"/>
        <v>6.4000000000000003E-3</v>
      </c>
      <c r="K26" s="108">
        <v>12</v>
      </c>
      <c r="L26" s="109" t="s">
        <v>54</v>
      </c>
      <c r="M26" s="70">
        <f t="shared" si="0"/>
        <v>1.2000000000000001E-3</v>
      </c>
      <c r="N26" s="108">
        <v>9</v>
      </c>
      <c r="O26" s="109" t="s">
        <v>54</v>
      </c>
      <c r="P26" s="70">
        <f t="shared" si="1"/>
        <v>8.9999999999999998E-4</v>
      </c>
    </row>
    <row r="27" spans="1:16">
      <c r="B27" s="108">
        <v>3.75</v>
      </c>
      <c r="C27" s="109" t="s">
        <v>53</v>
      </c>
      <c r="D27" s="95">
        <f t="shared" si="2"/>
        <v>2.0718232044198896E-5</v>
      </c>
      <c r="E27" s="110">
        <v>0.44309999999999999</v>
      </c>
      <c r="F27" s="111">
        <v>4.6879999999999997</v>
      </c>
      <c r="G27" s="107">
        <f t="shared" si="3"/>
        <v>5.1311</v>
      </c>
      <c r="H27" s="108">
        <v>67</v>
      </c>
      <c r="I27" s="109" t="s">
        <v>54</v>
      </c>
      <c r="J27" s="70">
        <f t="shared" si="4"/>
        <v>6.7000000000000002E-3</v>
      </c>
      <c r="K27" s="108">
        <v>13</v>
      </c>
      <c r="L27" s="109" t="s">
        <v>54</v>
      </c>
      <c r="M27" s="70">
        <f t="shared" si="0"/>
        <v>1.2999999999999999E-3</v>
      </c>
      <c r="N27" s="108">
        <v>9</v>
      </c>
      <c r="O27" s="109" t="s">
        <v>54</v>
      </c>
      <c r="P27" s="70">
        <f t="shared" si="1"/>
        <v>8.9999999999999998E-4</v>
      </c>
    </row>
    <row r="28" spans="1:16">
      <c r="B28" s="108">
        <v>4</v>
      </c>
      <c r="C28" s="109" t="s">
        <v>53</v>
      </c>
      <c r="D28" s="95">
        <f t="shared" si="2"/>
        <v>2.2099447513812157E-5</v>
      </c>
      <c r="E28" s="110">
        <v>0.4577</v>
      </c>
      <c r="F28" s="111">
        <v>4.8280000000000003</v>
      </c>
      <c r="G28" s="107">
        <f t="shared" si="3"/>
        <v>5.2857000000000003</v>
      </c>
      <c r="H28" s="108">
        <v>69</v>
      </c>
      <c r="I28" s="109" t="s">
        <v>54</v>
      </c>
      <c r="J28" s="70">
        <f t="shared" si="4"/>
        <v>6.9000000000000008E-3</v>
      </c>
      <c r="K28" s="108">
        <v>13</v>
      </c>
      <c r="L28" s="109" t="s">
        <v>54</v>
      </c>
      <c r="M28" s="70">
        <f t="shared" si="0"/>
        <v>1.2999999999999999E-3</v>
      </c>
      <c r="N28" s="108">
        <v>9</v>
      </c>
      <c r="O28" s="109" t="s">
        <v>54</v>
      </c>
      <c r="P28" s="70">
        <f t="shared" si="1"/>
        <v>8.9999999999999998E-4</v>
      </c>
    </row>
    <row r="29" spans="1:16">
      <c r="B29" s="108">
        <v>4.5</v>
      </c>
      <c r="C29" s="109" t="s">
        <v>53</v>
      </c>
      <c r="D29" s="95">
        <f t="shared" si="2"/>
        <v>2.4861878453038672E-5</v>
      </c>
      <c r="E29" s="110">
        <v>0.4854</v>
      </c>
      <c r="F29" s="111">
        <v>5.0890000000000004</v>
      </c>
      <c r="G29" s="107">
        <f t="shared" si="3"/>
        <v>5.5744000000000007</v>
      </c>
      <c r="H29" s="108">
        <v>72</v>
      </c>
      <c r="I29" s="109" t="s">
        <v>54</v>
      </c>
      <c r="J29" s="70">
        <f t="shared" si="4"/>
        <v>7.1999999999999998E-3</v>
      </c>
      <c r="K29" s="108">
        <v>14</v>
      </c>
      <c r="L29" s="109" t="s">
        <v>54</v>
      </c>
      <c r="M29" s="70">
        <f t="shared" si="0"/>
        <v>1.4E-3</v>
      </c>
      <c r="N29" s="108">
        <v>10</v>
      </c>
      <c r="O29" s="109" t="s">
        <v>54</v>
      </c>
      <c r="P29" s="70">
        <f t="shared" si="1"/>
        <v>1E-3</v>
      </c>
    </row>
    <row r="30" spans="1:16">
      <c r="B30" s="108">
        <v>5</v>
      </c>
      <c r="C30" s="109" t="s">
        <v>53</v>
      </c>
      <c r="D30" s="95">
        <f t="shared" si="2"/>
        <v>2.7624309392265193E-5</v>
      </c>
      <c r="E30" s="110">
        <v>0.51170000000000004</v>
      </c>
      <c r="F30" s="111">
        <v>5.33</v>
      </c>
      <c r="G30" s="107">
        <f t="shared" si="3"/>
        <v>5.8417000000000003</v>
      </c>
      <c r="H30" s="108">
        <v>76</v>
      </c>
      <c r="I30" s="109" t="s">
        <v>54</v>
      </c>
      <c r="J30" s="70">
        <f t="shared" si="4"/>
        <v>7.6E-3</v>
      </c>
      <c r="K30" s="108">
        <v>14</v>
      </c>
      <c r="L30" s="109" t="s">
        <v>54</v>
      </c>
      <c r="M30" s="70">
        <f t="shared" si="0"/>
        <v>1.4E-3</v>
      </c>
      <c r="N30" s="108">
        <v>10</v>
      </c>
      <c r="O30" s="109" t="s">
        <v>54</v>
      </c>
      <c r="P30" s="70">
        <f t="shared" si="1"/>
        <v>1E-3</v>
      </c>
    </row>
    <row r="31" spans="1:16">
      <c r="B31" s="108">
        <v>5.5</v>
      </c>
      <c r="C31" s="109" t="s">
        <v>53</v>
      </c>
      <c r="D31" s="95">
        <f t="shared" si="2"/>
        <v>3.0386740331491712E-5</v>
      </c>
      <c r="E31" s="110">
        <v>0.53669999999999995</v>
      </c>
      <c r="F31" s="111">
        <v>5.5540000000000003</v>
      </c>
      <c r="G31" s="107">
        <f t="shared" si="3"/>
        <v>6.0907</v>
      </c>
      <c r="H31" s="108">
        <v>80</v>
      </c>
      <c r="I31" s="109" t="s">
        <v>54</v>
      </c>
      <c r="J31" s="70">
        <f t="shared" si="4"/>
        <v>8.0000000000000002E-3</v>
      </c>
      <c r="K31" s="108">
        <v>15</v>
      </c>
      <c r="L31" s="109" t="s">
        <v>54</v>
      </c>
      <c r="M31" s="70">
        <f t="shared" si="0"/>
        <v>1.5E-3</v>
      </c>
      <c r="N31" s="108">
        <v>11</v>
      </c>
      <c r="O31" s="109" t="s">
        <v>54</v>
      </c>
      <c r="P31" s="70">
        <f t="shared" si="1"/>
        <v>1.0999999999999998E-3</v>
      </c>
    </row>
    <row r="32" spans="1:16">
      <c r="B32" s="108">
        <v>6</v>
      </c>
      <c r="C32" s="109" t="s">
        <v>53</v>
      </c>
      <c r="D32" s="95">
        <f t="shared" si="2"/>
        <v>3.3149171270718233E-5</v>
      </c>
      <c r="E32" s="110">
        <v>0.5605</v>
      </c>
      <c r="F32" s="111">
        <v>5.7629999999999999</v>
      </c>
      <c r="G32" s="107">
        <f t="shared" si="3"/>
        <v>6.3235000000000001</v>
      </c>
      <c r="H32" s="108">
        <v>83</v>
      </c>
      <c r="I32" s="109" t="s">
        <v>54</v>
      </c>
      <c r="J32" s="70">
        <f t="shared" si="4"/>
        <v>8.3000000000000001E-3</v>
      </c>
      <c r="K32" s="108">
        <v>15</v>
      </c>
      <c r="L32" s="109" t="s">
        <v>54</v>
      </c>
      <c r="M32" s="70">
        <f t="shared" si="0"/>
        <v>1.5E-3</v>
      </c>
      <c r="N32" s="108">
        <v>11</v>
      </c>
      <c r="O32" s="109" t="s">
        <v>54</v>
      </c>
      <c r="P32" s="70">
        <f t="shared" si="1"/>
        <v>1.0999999999999998E-3</v>
      </c>
    </row>
    <row r="33" spans="2:16">
      <c r="B33" s="108">
        <v>6.5</v>
      </c>
      <c r="C33" s="109" t="s">
        <v>53</v>
      </c>
      <c r="D33" s="95">
        <f t="shared" si="2"/>
        <v>3.5911602209944748E-5</v>
      </c>
      <c r="E33" s="110">
        <v>0.58340000000000003</v>
      </c>
      <c r="F33" s="111">
        <v>5.96</v>
      </c>
      <c r="G33" s="107">
        <f t="shared" si="3"/>
        <v>6.5434000000000001</v>
      </c>
      <c r="H33" s="108">
        <v>86</v>
      </c>
      <c r="I33" s="109" t="s">
        <v>54</v>
      </c>
      <c r="J33" s="70">
        <f t="shared" si="4"/>
        <v>8.6E-3</v>
      </c>
      <c r="K33" s="108">
        <v>16</v>
      </c>
      <c r="L33" s="109" t="s">
        <v>54</v>
      </c>
      <c r="M33" s="70">
        <f t="shared" si="0"/>
        <v>1.6000000000000001E-3</v>
      </c>
      <c r="N33" s="108">
        <v>11</v>
      </c>
      <c r="O33" s="109" t="s">
        <v>54</v>
      </c>
      <c r="P33" s="70">
        <f t="shared" si="1"/>
        <v>1.0999999999999998E-3</v>
      </c>
    </row>
    <row r="34" spans="2:16">
      <c r="B34" s="108">
        <v>7</v>
      </c>
      <c r="C34" s="109" t="s">
        <v>53</v>
      </c>
      <c r="D34" s="95">
        <f t="shared" si="2"/>
        <v>3.867403314917127E-5</v>
      </c>
      <c r="E34" s="110">
        <v>0.60540000000000005</v>
      </c>
      <c r="F34" s="111">
        <v>6.1459999999999999</v>
      </c>
      <c r="G34" s="107">
        <f t="shared" si="3"/>
        <v>6.7514000000000003</v>
      </c>
      <c r="H34" s="108">
        <v>89</v>
      </c>
      <c r="I34" s="109" t="s">
        <v>54</v>
      </c>
      <c r="J34" s="70">
        <f t="shared" si="4"/>
        <v>8.8999999999999999E-3</v>
      </c>
      <c r="K34" s="108">
        <v>16</v>
      </c>
      <c r="L34" s="109" t="s">
        <v>54</v>
      </c>
      <c r="M34" s="70">
        <f t="shared" si="0"/>
        <v>1.6000000000000001E-3</v>
      </c>
      <c r="N34" s="108">
        <v>12</v>
      </c>
      <c r="O34" s="109" t="s">
        <v>54</v>
      </c>
      <c r="P34" s="70">
        <f t="shared" si="1"/>
        <v>1.2000000000000001E-3</v>
      </c>
    </row>
    <row r="35" spans="2:16">
      <c r="B35" s="108">
        <v>8</v>
      </c>
      <c r="C35" s="109" t="s">
        <v>53</v>
      </c>
      <c r="D35" s="95">
        <f t="shared" si="2"/>
        <v>4.4198895027624314E-5</v>
      </c>
      <c r="E35" s="110">
        <v>0.64729999999999999</v>
      </c>
      <c r="F35" s="111">
        <v>6.4880000000000004</v>
      </c>
      <c r="G35" s="107">
        <f t="shared" si="3"/>
        <v>7.1353000000000009</v>
      </c>
      <c r="H35" s="108">
        <v>95</v>
      </c>
      <c r="I35" s="109" t="s">
        <v>54</v>
      </c>
      <c r="J35" s="70">
        <f t="shared" si="4"/>
        <v>9.4999999999999998E-3</v>
      </c>
      <c r="K35" s="108">
        <v>17</v>
      </c>
      <c r="L35" s="109" t="s">
        <v>54</v>
      </c>
      <c r="M35" s="70">
        <f t="shared" si="0"/>
        <v>1.7000000000000001E-3</v>
      </c>
      <c r="N35" s="108">
        <v>13</v>
      </c>
      <c r="O35" s="109" t="s">
        <v>54</v>
      </c>
      <c r="P35" s="70">
        <f t="shared" si="1"/>
        <v>1.2999999999999999E-3</v>
      </c>
    </row>
    <row r="36" spans="2:16">
      <c r="B36" s="108">
        <v>9</v>
      </c>
      <c r="C36" s="109" t="s">
        <v>53</v>
      </c>
      <c r="D36" s="95">
        <f t="shared" si="2"/>
        <v>4.9723756906077343E-5</v>
      </c>
      <c r="E36" s="110">
        <v>0.6865</v>
      </c>
      <c r="F36" s="111">
        <v>6.798</v>
      </c>
      <c r="G36" s="107">
        <f t="shared" si="3"/>
        <v>7.4844999999999997</v>
      </c>
      <c r="H36" s="108">
        <v>101</v>
      </c>
      <c r="I36" s="109" t="s">
        <v>54</v>
      </c>
      <c r="J36" s="70">
        <f t="shared" si="4"/>
        <v>1.0100000000000001E-2</v>
      </c>
      <c r="K36" s="108">
        <v>18</v>
      </c>
      <c r="L36" s="109" t="s">
        <v>54</v>
      </c>
      <c r="M36" s="70">
        <f t="shared" si="0"/>
        <v>1.8E-3</v>
      </c>
      <c r="N36" s="108">
        <v>13</v>
      </c>
      <c r="O36" s="109" t="s">
        <v>54</v>
      </c>
      <c r="P36" s="70">
        <f t="shared" si="1"/>
        <v>1.2999999999999999E-3</v>
      </c>
    </row>
    <row r="37" spans="2:16">
      <c r="B37" s="108">
        <v>10</v>
      </c>
      <c r="C37" s="109" t="s">
        <v>53</v>
      </c>
      <c r="D37" s="95">
        <f t="shared" si="2"/>
        <v>5.5248618784530387E-5</v>
      </c>
      <c r="E37" s="110">
        <v>0.72360000000000002</v>
      </c>
      <c r="F37" s="111">
        <v>7.0819999999999999</v>
      </c>
      <c r="G37" s="107">
        <f t="shared" si="3"/>
        <v>7.8056000000000001</v>
      </c>
      <c r="H37" s="108">
        <v>106</v>
      </c>
      <c r="I37" s="109" t="s">
        <v>54</v>
      </c>
      <c r="J37" s="70">
        <f t="shared" si="4"/>
        <v>1.06E-2</v>
      </c>
      <c r="K37" s="108">
        <v>19</v>
      </c>
      <c r="L37" s="109" t="s">
        <v>54</v>
      </c>
      <c r="M37" s="70">
        <f t="shared" si="0"/>
        <v>1.9E-3</v>
      </c>
      <c r="N37" s="108">
        <v>14</v>
      </c>
      <c r="O37" s="109" t="s">
        <v>54</v>
      </c>
      <c r="P37" s="70">
        <f t="shared" si="1"/>
        <v>1.4E-3</v>
      </c>
    </row>
    <row r="38" spans="2:16">
      <c r="B38" s="108">
        <v>11</v>
      </c>
      <c r="C38" s="109" t="s">
        <v>53</v>
      </c>
      <c r="D38" s="95">
        <f t="shared" si="2"/>
        <v>6.0773480662983424E-5</v>
      </c>
      <c r="E38" s="110">
        <v>0.75900000000000001</v>
      </c>
      <c r="F38" s="111">
        <v>7.343</v>
      </c>
      <c r="G38" s="107">
        <f t="shared" si="3"/>
        <v>8.1020000000000003</v>
      </c>
      <c r="H38" s="108">
        <v>112</v>
      </c>
      <c r="I38" s="109" t="s">
        <v>54</v>
      </c>
      <c r="J38" s="70">
        <f t="shared" si="4"/>
        <v>1.12E-2</v>
      </c>
      <c r="K38" s="108">
        <v>20</v>
      </c>
      <c r="L38" s="109" t="s">
        <v>54</v>
      </c>
      <c r="M38" s="70">
        <f t="shared" si="0"/>
        <v>2E-3</v>
      </c>
      <c r="N38" s="108">
        <v>15</v>
      </c>
      <c r="O38" s="109" t="s">
        <v>54</v>
      </c>
      <c r="P38" s="70">
        <f t="shared" si="1"/>
        <v>1.5E-3</v>
      </c>
    </row>
    <row r="39" spans="2:16">
      <c r="B39" s="108">
        <v>12</v>
      </c>
      <c r="C39" s="109" t="s">
        <v>53</v>
      </c>
      <c r="D39" s="95">
        <f t="shared" si="2"/>
        <v>6.6298342541436467E-5</v>
      </c>
      <c r="E39" s="110">
        <v>0.79269999999999996</v>
      </c>
      <c r="F39" s="111">
        <v>7.5839999999999996</v>
      </c>
      <c r="G39" s="107">
        <f t="shared" si="3"/>
        <v>8.3766999999999996</v>
      </c>
      <c r="H39" s="108">
        <v>117</v>
      </c>
      <c r="I39" s="109" t="s">
        <v>54</v>
      </c>
      <c r="J39" s="70">
        <f t="shared" si="4"/>
        <v>1.17E-2</v>
      </c>
      <c r="K39" s="108">
        <v>21</v>
      </c>
      <c r="L39" s="109" t="s">
        <v>54</v>
      </c>
      <c r="M39" s="70">
        <f t="shared" si="0"/>
        <v>2.1000000000000003E-3</v>
      </c>
      <c r="N39" s="108">
        <v>15</v>
      </c>
      <c r="O39" s="109" t="s">
        <v>54</v>
      </c>
      <c r="P39" s="70">
        <f t="shared" si="1"/>
        <v>1.5E-3</v>
      </c>
    </row>
    <row r="40" spans="2:16">
      <c r="B40" s="108">
        <v>13</v>
      </c>
      <c r="C40" s="109" t="s">
        <v>53</v>
      </c>
      <c r="D40" s="95">
        <f t="shared" si="2"/>
        <v>7.1823204419889497E-5</v>
      </c>
      <c r="E40" s="110">
        <v>0.82509999999999994</v>
      </c>
      <c r="F40" s="111">
        <v>7.8090000000000002</v>
      </c>
      <c r="G40" s="107">
        <f t="shared" si="3"/>
        <v>8.6341000000000001</v>
      </c>
      <c r="H40" s="108">
        <v>122</v>
      </c>
      <c r="I40" s="109" t="s">
        <v>54</v>
      </c>
      <c r="J40" s="70">
        <f t="shared" si="4"/>
        <v>1.2199999999999999E-2</v>
      </c>
      <c r="K40" s="108">
        <v>21</v>
      </c>
      <c r="L40" s="109" t="s">
        <v>54</v>
      </c>
      <c r="M40" s="70">
        <f t="shared" si="0"/>
        <v>2.1000000000000003E-3</v>
      </c>
      <c r="N40" s="108">
        <v>16</v>
      </c>
      <c r="O40" s="109" t="s">
        <v>54</v>
      </c>
      <c r="P40" s="70">
        <f t="shared" si="1"/>
        <v>1.6000000000000001E-3</v>
      </c>
    </row>
    <row r="41" spans="2:16">
      <c r="B41" s="108">
        <v>14</v>
      </c>
      <c r="C41" s="109" t="s">
        <v>53</v>
      </c>
      <c r="D41" s="95">
        <f t="shared" si="2"/>
        <v>7.734806629834254E-5</v>
      </c>
      <c r="E41" s="110">
        <v>0.85619999999999996</v>
      </c>
      <c r="F41" s="111">
        <v>8.0190000000000001</v>
      </c>
      <c r="G41" s="107">
        <f t="shared" si="3"/>
        <v>8.8751999999999995</v>
      </c>
      <c r="H41" s="108">
        <v>127</v>
      </c>
      <c r="I41" s="109" t="s">
        <v>54</v>
      </c>
      <c r="J41" s="70">
        <f t="shared" si="4"/>
        <v>1.2699999999999999E-2</v>
      </c>
      <c r="K41" s="108">
        <v>22</v>
      </c>
      <c r="L41" s="109" t="s">
        <v>54</v>
      </c>
      <c r="M41" s="70">
        <f t="shared" si="0"/>
        <v>2.1999999999999997E-3</v>
      </c>
      <c r="N41" s="108">
        <v>16</v>
      </c>
      <c r="O41" s="109" t="s">
        <v>54</v>
      </c>
      <c r="P41" s="70">
        <f t="shared" si="1"/>
        <v>1.6000000000000001E-3</v>
      </c>
    </row>
    <row r="42" spans="2:16">
      <c r="B42" s="108">
        <v>15</v>
      </c>
      <c r="C42" s="109" t="s">
        <v>53</v>
      </c>
      <c r="D42" s="95">
        <f t="shared" si="2"/>
        <v>8.2872928176795584E-5</v>
      </c>
      <c r="E42" s="110">
        <v>0.88629999999999998</v>
      </c>
      <c r="F42" s="111">
        <v>8.2170000000000005</v>
      </c>
      <c r="G42" s="107">
        <f t="shared" si="3"/>
        <v>9.1033000000000008</v>
      </c>
      <c r="H42" s="108">
        <v>131</v>
      </c>
      <c r="I42" s="109" t="s">
        <v>54</v>
      </c>
      <c r="J42" s="70">
        <f t="shared" si="4"/>
        <v>1.3100000000000001E-2</v>
      </c>
      <c r="K42" s="108">
        <v>23</v>
      </c>
      <c r="L42" s="109" t="s">
        <v>54</v>
      </c>
      <c r="M42" s="70">
        <f t="shared" si="0"/>
        <v>2.3E-3</v>
      </c>
      <c r="N42" s="108">
        <v>17</v>
      </c>
      <c r="O42" s="109" t="s">
        <v>54</v>
      </c>
      <c r="P42" s="70">
        <f t="shared" si="1"/>
        <v>1.7000000000000001E-3</v>
      </c>
    </row>
    <row r="43" spans="2:16">
      <c r="B43" s="108">
        <v>16</v>
      </c>
      <c r="C43" s="109" t="s">
        <v>53</v>
      </c>
      <c r="D43" s="95">
        <f t="shared" si="2"/>
        <v>8.8397790055248627E-5</v>
      </c>
      <c r="E43" s="110">
        <v>0.91539999999999999</v>
      </c>
      <c r="F43" s="111">
        <v>8.4019999999999992</v>
      </c>
      <c r="G43" s="107">
        <f t="shared" si="3"/>
        <v>9.3173999999999992</v>
      </c>
      <c r="H43" s="108">
        <v>136</v>
      </c>
      <c r="I43" s="109" t="s">
        <v>54</v>
      </c>
      <c r="J43" s="70">
        <f t="shared" si="4"/>
        <v>1.3600000000000001E-2</v>
      </c>
      <c r="K43" s="108">
        <v>24</v>
      </c>
      <c r="L43" s="109" t="s">
        <v>54</v>
      </c>
      <c r="M43" s="70">
        <f t="shared" si="0"/>
        <v>2.4000000000000002E-3</v>
      </c>
      <c r="N43" s="108">
        <v>18</v>
      </c>
      <c r="O43" s="109" t="s">
        <v>54</v>
      </c>
      <c r="P43" s="70">
        <f t="shared" si="1"/>
        <v>1.8E-3</v>
      </c>
    </row>
    <row r="44" spans="2:16">
      <c r="B44" s="108">
        <v>17</v>
      </c>
      <c r="C44" s="109" t="s">
        <v>53</v>
      </c>
      <c r="D44" s="95">
        <f t="shared" si="2"/>
        <v>9.3922651933701671E-5</v>
      </c>
      <c r="E44" s="110">
        <v>0.94350000000000001</v>
      </c>
      <c r="F44" s="111">
        <v>8.5779999999999994</v>
      </c>
      <c r="G44" s="107">
        <f t="shared" si="3"/>
        <v>9.5214999999999996</v>
      </c>
      <c r="H44" s="108">
        <v>140</v>
      </c>
      <c r="I44" s="109" t="s">
        <v>54</v>
      </c>
      <c r="J44" s="70">
        <f t="shared" si="4"/>
        <v>1.4000000000000002E-2</v>
      </c>
      <c r="K44" s="108">
        <v>24</v>
      </c>
      <c r="L44" s="109" t="s">
        <v>54</v>
      </c>
      <c r="M44" s="70">
        <f t="shared" si="0"/>
        <v>2.4000000000000002E-3</v>
      </c>
      <c r="N44" s="108">
        <v>18</v>
      </c>
      <c r="O44" s="109" t="s">
        <v>54</v>
      </c>
      <c r="P44" s="70">
        <f t="shared" si="1"/>
        <v>1.8E-3</v>
      </c>
    </row>
    <row r="45" spans="2:16">
      <c r="B45" s="108">
        <v>18</v>
      </c>
      <c r="C45" s="109" t="s">
        <v>53</v>
      </c>
      <c r="D45" s="95">
        <f t="shared" si="2"/>
        <v>9.9447513812154687E-5</v>
      </c>
      <c r="E45" s="110">
        <v>0.97089999999999999</v>
      </c>
      <c r="F45" s="111">
        <v>8.7439999999999998</v>
      </c>
      <c r="G45" s="107">
        <f t="shared" si="3"/>
        <v>9.7149000000000001</v>
      </c>
      <c r="H45" s="108">
        <v>145</v>
      </c>
      <c r="I45" s="109" t="s">
        <v>54</v>
      </c>
      <c r="J45" s="70">
        <f t="shared" si="4"/>
        <v>1.4499999999999999E-2</v>
      </c>
      <c r="K45" s="108">
        <v>25</v>
      </c>
      <c r="L45" s="109" t="s">
        <v>54</v>
      </c>
      <c r="M45" s="70">
        <f t="shared" si="0"/>
        <v>2.5000000000000001E-3</v>
      </c>
      <c r="N45" s="108">
        <v>19</v>
      </c>
      <c r="O45" s="109" t="s">
        <v>54</v>
      </c>
      <c r="P45" s="70">
        <f t="shared" si="1"/>
        <v>1.9E-3</v>
      </c>
    </row>
    <row r="46" spans="2:16">
      <c r="B46" s="108">
        <v>20</v>
      </c>
      <c r="C46" s="109" t="s">
        <v>53</v>
      </c>
      <c r="D46" s="95">
        <f t="shared" si="2"/>
        <v>1.1049723756906077E-4</v>
      </c>
      <c r="E46" s="110">
        <v>1.0229999999999999</v>
      </c>
      <c r="F46" s="111">
        <v>9.0530000000000008</v>
      </c>
      <c r="G46" s="107">
        <f t="shared" si="3"/>
        <v>10.076000000000001</v>
      </c>
      <c r="H46" s="108">
        <v>153</v>
      </c>
      <c r="I46" s="109" t="s">
        <v>54</v>
      </c>
      <c r="J46" s="70">
        <f t="shared" si="4"/>
        <v>1.5299999999999999E-2</v>
      </c>
      <c r="K46" s="108">
        <v>26</v>
      </c>
      <c r="L46" s="109" t="s">
        <v>54</v>
      </c>
      <c r="M46" s="70">
        <f t="shared" si="0"/>
        <v>2.5999999999999999E-3</v>
      </c>
      <c r="N46" s="108">
        <v>20</v>
      </c>
      <c r="O46" s="109" t="s">
        <v>54</v>
      </c>
      <c r="P46" s="70">
        <f t="shared" si="1"/>
        <v>2E-3</v>
      </c>
    </row>
    <row r="47" spans="2:16">
      <c r="B47" s="108">
        <v>22.5</v>
      </c>
      <c r="C47" s="109" t="s">
        <v>53</v>
      </c>
      <c r="D47" s="95">
        <f t="shared" si="2"/>
        <v>1.2430939226519336E-4</v>
      </c>
      <c r="E47" s="110">
        <v>1.085</v>
      </c>
      <c r="F47" s="111">
        <v>9.3989999999999991</v>
      </c>
      <c r="G47" s="107">
        <f t="shared" si="3"/>
        <v>10.483999999999998</v>
      </c>
      <c r="H47" s="108">
        <v>163</v>
      </c>
      <c r="I47" s="109" t="s">
        <v>54</v>
      </c>
      <c r="J47" s="70">
        <f t="shared" si="4"/>
        <v>1.6300000000000002E-2</v>
      </c>
      <c r="K47" s="108">
        <v>27</v>
      </c>
      <c r="L47" s="109" t="s">
        <v>54</v>
      </c>
      <c r="M47" s="70">
        <f t="shared" si="0"/>
        <v>2.7000000000000001E-3</v>
      </c>
      <c r="N47" s="108">
        <v>21</v>
      </c>
      <c r="O47" s="109" t="s">
        <v>54</v>
      </c>
      <c r="P47" s="70">
        <f t="shared" si="1"/>
        <v>2.1000000000000003E-3</v>
      </c>
    </row>
    <row r="48" spans="2:16">
      <c r="B48" s="108">
        <v>25</v>
      </c>
      <c r="C48" s="109" t="s">
        <v>53</v>
      </c>
      <c r="D48" s="95">
        <f t="shared" si="2"/>
        <v>1.3812154696132598E-4</v>
      </c>
      <c r="E48" s="110">
        <v>1.1439999999999999</v>
      </c>
      <c r="F48" s="111">
        <v>9.7089999999999996</v>
      </c>
      <c r="G48" s="107">
        <f t="shared" si="3"/>
        <v>10.853</v>
      </c>
      <c r="H48" s="108">
        <v>173</v>
      </c>
      <c r="I48" s="109" t="s">
        <v>54</v>
      </c>
      <c r="J48" s="70">
        <f t="shared" si="4"/>
        <v>1.7299999999999999E-2</v>
      </c>
      <c r="K48" s="108">
        <v>29</v>
      </c>
      <c r="L48" s="109" t="s">
        <v>54</v>
      </c>
      <c r="M48" s="70">
        <f t="shared" si="0"/>
        <v>2.9000000000000002E-3</v>
      </c>
      <c r="N48" s="108">
        <v>22</v>
      </c>
      <c r="O48" s="109" t="s">
        <v>54</v>
      </c>
      <c r="P48" s="70">
        <f t="shared" si="1"/>
        <v>2.1999999999999997E-3</v>
      </c>
    </row>
    <row r="49" spans="2:16">
      <c r="B49" s="108">
        <v>27.5</v>
      </c>
      <c r="C49" s="109" t="s">
        <v>53</v>
      </c>
      <c r="D49" s="95">
        <f t="shared" si="2"/>
        <v>1.5193370165745857E-4</v>
      </c>
      <c r="E49" s="110">
        <v>1.2</v>
      </c>
      <c r="F49" s="111">
        <v>9.99</v>
      </c>
      <c r="G49" s="107">
        <f t="shared" si="3"/>
        <v>11.19</v>
      </c>
      <c r="H49" s="108">
        <v>183</v>
      </c>
      <c r="I49" s="109" t="s">
        <v>54</v>
      </c>
      <c r="J49" s="70">
        <f t="shared" si="4"/>
        <v>1.83E-2</v>
      </c>
      <c r="K49" s="108">
        <v>30</v>
      </c>
      <c r="L49" s="109" t="s">
        <v>54</v>
      </c>
      <c r="M49" s="70">
        <f t="shared" si="0"/>
        <v>3.0000000000000001E-3</v>
      </c>
      <c r="N49" s="108">
        <v>23</v>
      </c>
      <c r="O49" s="109" t="s">
        <v>54</v>
      </c>
      <c r="P49" s="70">
        <f t="shared" si="1"/>
        <v>2.3E-3</v>
      </c>
    </row>
    <row r="50" spans="2:16">
      <c r="B50" s="108">
        <v>30</v>
      </c>
      <c r="C50" s="109" t="s">
        <v>53</v>
      </c>
      <c r="D50" s="95">
        <f t="shared" si="2"/>
        <v>1.6574585635359117E-4</v>
      </c>
      <c r="E50" s="110">
        <v>1.2529999999999999</v>
      </c>
      <c r="F50" s="111">
        <v>10.25</v>
      </c>
      <c r="G50" s="107">
        <f t="shared" si="3"/>
        <v>11.503</v>
      </c>
      <c r="H50" s="108">
        <v>192</v>
      </c>
      <c r="I50" s="109" t="s">
        <v>54</v>
      </c>
      <c r="J50" s="70">
        <f t="shared" si="4"/>
        <v>1.9200000000000002E-2</v>
      </c>
      <c r="K50" s="108">
        <v>31</v>
      </c>
      <c r="L50" s="109" t="s">
        <v>54</v>
      </c>
      <c r="M50" s="70">
        <f t="shared" si="0"/>
        <v>3.0999999999999999E-3</v>
      </c>
      <c r="N50" s="108">
        <v>24</v>
      </c>
      <c r="O50" s="109" t="s">
        <v>54</v>
      </c>
      <c r="P50" s="70">
        <f t="shared" si="1"/>
        <v>2.4000000000000002E-3</v>
      </c>
    </row>
    <row r="51" spans="2:16">
      <c r="B51" s="108">
        <v>32.5</v>
      </c>
      <c r="C51" s="109" t="s">
        <v>53</v>
      </c>
      <c r="D51" s="95">
        <f t="shared" si="2"/>
        <v>1.7955801104972376E-4</v>
      </c>
      <c r="E51" s="110">
        <v>1.3049999999999999</v>
      </c>
      <c r="F51" s="111">
        <v>10.48</v>
      </c>
      <c r="G51" s="107">
        <f t="shared" si="3"/>
        <v>11.785</v>
      </c>
      <c r="H51" s="108">
        <v>201</v>
      </c>
      <c r="I51" s="109" t="s">
        <v>54</v>
      </c>
      <c r="J51" s="70">
        <f t="shared" si="4"/>
        <v>2.01E-2</v>
      </c>
      <c r="K51" s="108">
        <v>32</v>
      </c>
      <c r="L51" s="109" t="s">
        <v>54</v>
      </c>
      <c r="M51" s="70">
        <f t="shared" si="0"/>
        <v>3.2000000000000002E-3</v>
      </c>
      <c r="N51" s="108">
        <v>25</v>
      </c>
      <c r="O51" s="109" t="s">
        <v>54</v>
      </c>
      <c r="P51" s="70">
        <f t="shared" si="1"/>
        <v>2.5000000000000001E-3</v>
      </c>
    </row>
    <row r="52" spans="2:16">
      <c r="B52" s="108">
        <v>35</v>
      </c>
      <c r="C52" s="109" t="s">
        <v>53</v>
      </c>
      <c r="D52" s="95">
        <f t="shared" si="2"/>
        <v>1.9337016574585638E-4</v>
      </c>
      <c r="E52" s="110">
        <v>1.3540000000000001</v>
      </c>
      <c r="F52" s="111">
        <v>10.7</v>
      </c>
      <c r="G52" s="107">
        <f t="shared" si="3"/>
        <v>12.053999999999998</v>
      </c>
      <c r="H52" s="108">
        <v>210</v>
      </c>
      <c r="I52" s="109" t="s">
        <v>54</v>
      </c>
      <c r="J52" s="70">
        <f t="shared" si="4"/>
        <v>2.0999999999999998E-2</v>
      </c>
      <c r="K52" s="108">
        <v>34</v>
      </c>
      <c r="L52" s="109" t="s">
        <v>54</v>
      </c>
      <c r="M52" s="70">
        <f t="shared" si="0"/>
        <v>3.4000000000000002E-3</v>
      </c>
      <c r="N52" s="108">
        <v>26</v>
      </c>
      <c r="O52" s="109" t="s">
        <v>54</v>
      </c>
      <c r="P52" s="70">
        <f t="shared" si="1"/>
        <v>2.5999999999999999E-3</v>
      </c>
    </row>
    <row r="53" spans="2:16">
      <c r="B53" s="108">
        <v>37.5</v>
      </c>
      <c r="C53" s="109" t="s">
        <v>53</v>
      </c>
      <c r="D53" s="95">
        <f t="shared" si="2"/>
        <v>2.0718232044198895E-4</v>
      </c>
      <c r="E53" s="110">
        <v>1.401</v>
      </c>
      <c r="F53" s="111">
        <v>10.89</v>
      </c>
      <c r="G53" s="107">
        <f t="shared" si="3"/>
        <v>12.291</v>
      </c>
      <c r="H53" s="108">
        <v>219</v>
      </c>
      <c r="I53" s="109" t="s">
        <v>54</v>
      </c>
      <c r="J53" s="70">
        <f t="shared" si="4"/>
        <v>2.1899999999999999E-2</v>
      </c>
      <c r="K53" s="108">
        <v>35</v>
      </c>
      <c r="L53" s="109" t="s">
        <v>54</v>
      </c>
      <c r="M53" s="70">
        <f t="shared" si="0"/>
        <v>3.5000000000000005E-3</v>
      </c>
      <c r="N53" s="108">
        <v>27</v>
      </c>
      <c r="O53" s="109" t="s">
        <v>54</v>
      </c>
      <c r="P53" s="70">
        <f t="shared" si="1"/>
        <v>2.7000000000000001E-3</v>
      </c>
    </row>
    <row r="54" spans="2:16">
      <c r="B54" s="108">
        <v>40</v>
      </c>
      <c r="C54" s="109" t="s">
        <v>53</v>
      </c>
      <c r="D54" s="95">
        <f t="shared" si="2"/>
        <v>2.2099447513812155E-4</v>
      </c>
      <c r="E54" s="110">
        <v>1.4470000000000001</v>
      </c>
      <c r="F54" s="111">
        <v>11.08</v>
      </c>
      <c r="G54" s="107">
        <f t="shared" si="3"/>
        <v>12.527000000000001</v>
      </c>
      <c r="H54" s="108">
        <v>227</v>
      </c>
      <c r="I54" s="109" t="s">
        <v>54</v>
      </c>
      <c r="J54" s="70">
        <f t="shared" si="4"/>
        <v>2.2700000000000001E-2</v>
      </c>
      <c r="K54" s="108">
        <v>36</v>
      </c>
      <c r="L54" s="109" t="s">
        <v>54</v>
      </c>
      <c r="M54" s="70">
        <f t="shared" si="0"/>
        <v>3.5999999999999999E-3</v>
      </c>
      <c r="N54" s="108">
        <v>28</v>
      </c>
      <c r="O54" s="109" t="s">
        <v>54</v>
      </c>
      <c r="P54" s="70">
        <f t="shared" si="1"/>
        <v>2.8E-3</v>
      </c>
    </row>
    <row r="55" spans="2:16">
      <c r="B55" s="108">
        <v>45</v>
      </c>
      <c r="C55" s="109" t="s">
        <v>53</v>
      </c>
      <c r="D55" s="95">
        <f t="shared" si="2"/>
        <v>2.4861878453038671E-4</v>
      </c>
      <c r="E55" s="110">
        <v>1.5349999999999999</v>
      </c>
      <c r="F55" s="111">
        <v>11.41</v>
      </c>
      <c r="G55" s="107">
        <f t="shared" si="3"/>
        <v>12.945</v>
      </c>
      <c r="H55" s="108">
        <v>244</v>
      </c>
      <c r="I55" s="109" t="s">
        <v>54</v>
      </c>
      <c r="J55" s="70">
        <f t="shared" si="4"/>
        <v>2.4399999999999998E-2</v>
      </c>
      <c r="K55" s="108">
        <v>38</v>
      </c>
      <c r="L55" s="109" t="s">
        <v>54</v>
      </c>
      <c r="M55" s="70">
        <f t="shared" si="0"/>
        <v>3.8E-3</v>
      </c>
      <c r="N55" s="108">
        <v>30</v>
      </c>
      <c r="O55" s="109" t="s">
        <v>54</v>
      </c>
      <c r="P55" s="70">
        <f t="shared" si="1"/>
        <v>3.0000000000000001E-3</v>
      </c>
    </row>
    <row r="56" spans="2:16">
      <c r="B56" s="108">
        <v>50</v>
      </c>
      <c r="C56" s="109" t="s">
        <v>53</v>
      </c>
      <c r="D56" s="95">
        <f t="shared" si="2"/>
        <v>2.7624309392265195E-4</v>
      </c>
      <c r="E56" s="110">
        <v>1.6180000000000001</v>
      </c>
      <c r="F56" s="111">
        <v>11.71</v>
      </c>
      <c r="G56" s="107">
        <f t="shared" si="3"/>
        <v>13.328000000000001</v>
      </c>
      <c r="H56" s="108">
        <v>260</v>
      </c>
      <c r="I56" s="109" t="s">
        <v>54</v>
      </c>
      <c r="J56" s="70">
        <f t="shared" si="4"/>
        <v>2.6000000000000002E-2</v>
      </c>
      <c r="K56" s="108">
        <v>40</v>
      </c>
      <c r="L56" s="109" t="s">
        <v>54</v>
      </c>
      <c r="M56" s="70">
        <f t="shared" si="0"/>
        <v>4.0000000000000001E-3</v>
      </c>
      <c r="N56" s="108">
        <v>32</v>
      </c>
      <c r="O56" s="109" t="s">
        <v>54</v>
      </c>
      <c r="P56" s="70">
        <f t="shared" si="1"/>
        <v>3.2000000000000002E-3</v>
      </c>
    </row>
    <row r="57" spans="2:16">
      <c r="B57" s="108">
        <v>55</v>
      </c>
      <c r="C57" s="109" t="s">
        <v>53</v>
      </c>
      <c r="D57" s="95">
        <f t="shared" si="2"/>
        <v>3.0386740331491714E-4</v>
      </c>
      <c r="E57" s="110">
        <v>1.6970000000000001</v>
      </c>
      <c r="F57" s="111">
        <v>11.96</v>
      </c>
      <c r="G57" s="107">
        <f t="shared" si="3"/>
        <v>13.657</v>
      </c>
      <c r="H57" s="108">
        <v>276</v>
      </c>
      <c r="I57" s="109" t="s">
        <v>54</v>
      </c>
      <c r="J57" s="70">
        <f t="shared" si="4"/>
        <v>2.7600000000000003E-2</v>
      </c>
      <c r="K57" s="108">
        <v>42</v>
      </c>
      <c r="L57" s="109" t="s">
        <v>54</v>
      </c>
      <c r="M57" s="70">
        <f t="shared" si="0"/>
        <v>4.2000000000000006E-3</v>
      </c>
      <c r="N57" s="108">
        <v>34</v>
      </c>
      <c r="O57" s="109" t="s">
        <v>54</v>
      </c>
      <c r="P57" s="70">
        <f t="shared" si="1"/>
        <v>3.4000000000000002E-3</v>
      </c>
    </row>
    <row r="58" spans="2:16">
      <c r="B58" s="108">
        <v>60</v>
      </c>
      <c r="C58" s="109" t="s">
        <v>53</v>
      </c>
      <c r="D58" s="95">
        <f t="shared" si="2"/>
        <v>3.3149171270718233E-4</v>
      </c>
      <c r="E58" s="110">
        <v>1.7729999999999999</v>
      </c>
      <c r="F58" s="111">
        <v>12.19</v>
      </c>
      <c r="G58" s="107">
        <f t="shared" si="3"/>
        <v>13.962999999999999</v>
      </c>
      <c r="H58" s="108">
        <v>291</v>
      </c>
      <c r="I58" s="109" t="s">
        <v>54</v>
      </c>
      <c r="J58" s="70">
        <f t="shared" si="4"/>
        <v>2.9099999999999997E-2</v>
      </c>
      <c r="K58" s="108">
        <v>44</v>
      </c>
      <c r="L58" s="109" t="s">
        <v>54</v>
      </c>
      <c r="M58" s="70">
        <f t="shared" si="0"/>
        <v>4.3999999999999994E-3</v>
      </c>
      <c r="N58" s="108">
        <v>36</v>
      </c>
      <c r="O58" s="109" t="s">
        <v>54</v>
      </c>
      <c r="P58" s="70">
        <f t="shared" si="1"/>
        <v>3.5999999999999999E-3</v>
      </c>
    </row>
    <row r="59" spans="2:16">
      <c r="B59" s="108">
        <v>65</v>
      </c>
      <c r="C59" s="109" t="s">
        <v>53</v>
      </c>
      <c r="D59" s="95">
        <f t="shared" si="2"/>
        <v>3.5911602209944752E-4</v>
      </c>
      <c r="E59" s="110">
        <v>1.845</v>
      </c>
      <c r="F59" s="111">
        <v>12.4</v>
      </c>
      <c r="G59" s="107">
        <f t="shared" si="3"/>
        <v>14.245000000000001</v>
      </c>
      <c r="H59" s="108">
        <v>306</v>
      </c>
      <c r="I59" s="109" t="s">
        <v>54</v>
      </c>
      <c r="J59" s="70">
        <f t="shared" si="4"/>
        <v>3.0599999999999999E-2</v>
      </c>
      <c r="K59" s="108">
        <v>46</v>
      </c>
      <c r="L59" s="109" t="s">
        <v>54</v>
      </c>
      <c r="M59" s="70">
        <f t="shared" si="0"/>
        <v>4.5999999999999999E-3</v>
      </c>
      <c r="N59" s="108">
        <v>38</v>
      </c>
      <c r="O59" s="109" t="s">
        <v>54</v>
      </c>
      <c r="P59" s="70">
        <f t="shared" si="1"/>
        <v>3.8E-3</v>
      </c>
    </row>
    <row r="60" spans="2:16">
      <c r="B60" s="108">
        <v>70</v>
      </c>
      <c r="C60" s="109" t="s">
        <v>53</v>
      </c>
      <c r="D60" s="95">
        <f t="shared" si="2"/>
        <v>3.8674033149171277E-4</v>
      </c>
      <c r="E60" s="110">
        <v>1.915</v>
      </c>
      <c r="F60" s="111">
        <v>12.59</v>
      </c>
      <c r="G60" s="107">
        <f t="shared" si="3"/>
        <v>14.504999999999999</v>
      </c>
      <c r="H60" s="108">
        <v>321</v>
      </c>
      <c r="I60" s="109" t="s">
        <v>54</v>
      </c>
      <c r="J60" s="70">
        <f t="shared" si="4"/>
        <v>3.2100000000000004E-2</v>
      </c>
      <c r="K60" s="108">
        <v>47</v>
      </c>
      <c r="L60" s="109" t="s">
        <v>54</v>
      </c>
      <c r="M60" s="70">
        <f t="shared" si="0"/>
        <v>4.7000000000000002E-3</v>
      </c>
      <c r="N60" s="108">
        <v>39</v>
      </c>
      <c r="O60" s="109" t="s">
        <v>54</v>
      </c>
      <c r="P60" s="70">
        <f t="shared" si="1"/>
        <v>3.8999999999999998E-3</v>
      </c>
    </row>
    <row r="61" spans="2:16">
      <c r="B61" s="108">
        <v>80</v>
      </c>
      <c r="C61" s="109" t="s">
        <v>53</v>
      </c>
      <c r="D61" s="95">
        <f t="shared" si="2"/>
        <v>4.419889502762431E-4</v>
      </c>
      <c r="E61" s="110">
        <v>2.0470000000000002</v>
      </c>
      <c r="F61" s="111">
        <v>12.91</v>
      </c>
      <c r="G61" s="107">
        <f t="shared" si="3"/>
        <v>14.957000000000001</v>
      </c>
      <c r="H61" s="108">
        <v>350</v>
      </c>
      <c r="I61" s="109" t="s">
        <v>54</v>
      </c>
      <c r="J61" s="70">
        <f t="shared" si="4"/>
        <v>3.4999999999999996E-2</v>
      </c>
      <c r="K61" s="108">
        <v>51</v>
      </c>
      <c r="L61" s="109" t="s">
        <v>54</v>
      </c>
      <c r="M61" s="70">
        <f t="shared" si="0"/>
        <v>5.0999999999999995E-3</v>
      </c>
      <c r="N61" s="108">
        <v>42</v>
      </c>
      <c r="O61" s="109" t="s">
        <v>54</v>
      </c>
      <c r="P61" s="70">
        <f t="shared" si="1"/>
        <v>4.2000000000000006E-3</v>
      </c>
    </row>
    <row r="62" spans="2:16">
      <c r="B62" s="108">
        <v>90</v>
      </c>
      <c r="C62" s="109" t="s">
        <v>53</v>
      </c>
      <c r="D62" s="95">
        <f t="shared" si="2"/>
        <v>4.9723756906077342E-4</v>
      </c>
      <c r="E62" s="110">
        <v>2.1709999999999998</v>
      </c>
      <c r="F62" s="111">
        <v>13.18</v>
      </c>
      <c r="G62" s="107">
        <f t="shared" si="3"/>
        <v>15.350999999999999</v>
      </c>
      <c r="H62" s="108">
        <v>378</v>
      </c>
      <c r="I62" s="109" t="s">
        <v>54</v>
      </c>
      <c r="J62" s="70">
        <f t="shared" si="4"/>
        <v>3.78E-2</v>
      </c>
      <c r="K62" s="108">
        <v>54</v>
      </c>
      <c r="L62" s="109" t="s">
        <v>54</v>
      </c>
      <c r="M62" s="70">
        <f t="shared" si="0"/>
        <v>5.4000000000000003E-3</v>
      </c>
      <c r="N62" s="108">
        <v>45</v>
      </c>
      <c r="O62" s="109" t="s">
        <v>54</v>
      </c>
      <c r="P62" s="70">
        <f t="shared" si="1"/>
        <v>4.4999999999999997E-3</v>
      </c>
    </row>
    <row r="63" spans="2:16">
      <c r="B63" s="108">
        <v>100</v>
      </c>
      <c r="C63" s="109" t="s">
        <v>53</v>
      </c>
      <c r="D63" s="95">
        <f t="shared" si="2"/>
        <v>5.5248618784530391E-4</v>
      </c>
      <c r="E63" s="110">
        <v>2.2879999999999998</v>
      </c>
      <c r="F63" s="111">
        <v>13.41</v>
      </c>
      <c r="G63" s="107">
        <f t="shared" si="3"/>
        <v>15.698</v>
      </c>
      <c r="H63" s="108">
        <v>405</v>
      </c>
      <c r="I63" s="109" t="s">
        <v>54</v>
      </c>
      <c r="J63" s="70">
        <f t="shared" si="4"/>
        <v>4.0500000000000001E-2</v>
      </c>
      <c r="K63" s="108">
        <v>57</v>
      </c>
      <c r="L63" s="109" t="s">
        <v>54</v>
      </c>
      <c r="M63" s="70">
        <f t="shared" si="0"/>
        <v>5.7000000000000002E-3</v>
      </c>
      <c r="N63" s="108">
        <v>48</v>
      </c>
      <c r="O63" s="109" t="s">
        <v>54</v>
      </c>
      <c r="P63" s="70">
        <f t="shared" si="1"/>
        <v>4.8000000000000004E-3</v>
      </c>
    </row>
    <row r="64" spans="2:16">
      <c r="B64" s="108">
        <v>110</v>
      </c>
      <c r="C64" s="109" t="s">
        <v>53</v>
      </c>
      <c r="D64" s="95">
        <f t="shared" si="2"/>
        <v>6.0773480662983429E-4</v>
      </c>
      <c r="E64" s="110">
        <v>2.4</v>
      </c>
      <c r="F64" s="111">
        <v>13.6</v>
      </c>
      <c r="G64" s="107">
        <f t="shared" si="3"/>
        <v>16</v>
      </c>
      <c r="H64" s="108">
        <v>432</v>
      </c>
      <c r="I64" s="109" t="s">
        <v>54</v>
      </c>
      <c r="J64" s="70">
        <f t="shared" si="4"/>
        <v>4.3200000000000002E-2</v>
      </c>
      <c r="K64" s="108">
        <v>60</v>
      </c>
      <c r="L64" s="109" t="s">
        <v>54</v>
      </c>
      <c r="M64" s="70">
        <f t="shared" si="0"/>
        <v>6.0000000000000001E-3</v>
      </c>
      <c r="N64" s="108">
        <v>51</v>
      </c>
      <c r="O64" s="109" t="s">
        <v>54</v>
      </c>
      <c r="P64" s="70">
        <f t="shared" si="1"/>
        <v>5.0999999999999995E-3</v>
      </c>
    </row>
    <row r="65" spans="2:16">
      <c r="B65" s="108">
        <v>120</v>
      </c>
      <c r="C65" s="109" t="s">
        <v>53</v>
      </c>
      <c r="D65" s="95">
        <f t="shared" si="2"/>
        <v>6.6298342541436467E-4</v>
      </c>
      <c r="E65" s="110">
        <v>2.5070000000000001</v>
      </c>
      <c r="F65" s="111">
        <v>13.77</v>
      </c>
      <c r="G65" s="107">
        <f t="shared" si="3"/>
        <v>16.277000000000001</v>
      </c>
      <c r="H65" s="108">
        <v>458</v>
      </c>
      <c r="I65" s="109" t="s">
        <v>54</v>
      </c>
      <c r="J65" s="70">
        <f t="shared" si="4"/>
        <v>4.58E-2</v>
      </c>
      <c r="K65" s="108">
        <v>63</v>
      </c>
      <c r="L65" s="109" t="s">
        <v>54</v>
      </c>
      <c r="M65" s="70">
        <f t="shared" si="0"/>
        <v>6.3E-3</v>
      </c>
      <c r="N65" s="108">
        <v>54</v>
      </c>
      <c r="O65" s="109" t="s">
        <v>54</v>
      </c>
      <c r="P65" s="70">
        <f t="shared" si="1"/>
        <v>5.4000000000000003E-3</v>
      </c>
    </row>
    <row r="66" spans="2:16">
      <c r="B66" s="108">
        <v>130</v>
      </c>
      <c r="C66" s="109" t="s">
        <v>53</v>
      </c>
      <c r="D66" s="95">
        <f t="shared" si="2"/>
        <v>7.1823204419889505E-4</v>
      </c>
      <c r="E66" s="110">
        <v>2.609</v>
      </c>
      <c r="F66" s="111">
        <v>13.91</v>
      </c>
      <c r="G66" s="107">
        <f t="shared" si="3"/>
        <v>16.518999999999998</v>
      </c>
      <c r="H66" s="108">
        <v>484</v>
      </c>
      <c r="I66" s="109" t="s">
        <v>54</v>
      </c>
      <c r="J66" s="70">
        <f t="shared" si="4"/>
        <v>4.8399999999999999E-2</v>
      </c>
      <c r="K66" s="108">
        <v>66</v>
      </c>
      <c r="L66" s="109" t="s">
        <v>54</v>
      </c>
      <c r="M66" s="70">
        <f t="shared" si="0"/>
        <v>6.6E-3</v>
      </c>
      <c r="N66" s="108">
        <v>57</v>
      </c>
      <c r="O66" s="109" t="s">
        <v>54</v>
      </c>
      <c r="P66" s="70">
        <f t="shared" si="1"/>
        <v>5.7000000000000002E-3</v>
      </c>
    </row>
    <row r="67" spans="2:16">
      <c r="B67" s="108">
        <v>140</v>
      </c>
      <c r="C67" s="109" t="s">
        <v>53</v>
      </c>
      <c r="D67" s="95">
        <f t="shared" si="2"/>
        <v>7.7348066298342554E-4</v>
      </c>
      <c r="E67" s="110">
        <v>2.7080000000000002</v>
      </c>
      <c r="F67" s="111">
        <v>14.03</v>
      </c>
      <c r="G67" s="107">
        <f t="shared" si="3"/>
        <v>16.738</v>
      </c>
      <c r="H67" s="108">
        <v>510</v>
      </c>
      <c r="I67" s="109" t="s">
        <v>54</v>
      </c>
      <c r="J67" s="70">
        <f t="shared" si="4"/>
        <v>5.1000000000000004E-2</v>
      </c>
      <c r="K67" s="108">
        <v>69</v>
      </c>
      <c r="L67" s="109" t="s">
        <v>54</v>
      </c>
      <c r="M67" s="70">
        <f t="shared" si="0"/>
        <v>6.9000000000000008E-3</v>
      </c>
      <c r="N67" s="108">
        <v>60</v>
      </c>
      <c r="O67" s="109" t="s">
        <v>54</v>
      </c>
      <c r="P67" s="70">
        <f t="shared" si="1"/>
        <v>6.0000000000000001E-3</v>
      </c>
    </row>
    <row r="68" spans="2:16">
      <c r="B68" s="108">
        <v>150</v>
      </c>
      <c r="C68" s="109" t="s">
        <v>53</v>
      </c>
      <c r="D68" s="95">
        <f t="shared" si="2"/>
        <v>8.2872928176795581E-4</v>
      </c>
      <c r="E68" s="110">
        <v>2.8029999999999999</v>
      </c>
      <c r="F68" s="111">
        <v>14.14</v>
      </c>
      <c r="G68" s="107">
        <f t="shared" si="3"/>
        <v>16.943000000000001</v>
      </c>
      <c r="H68" s="108">
        <v>536</v>
      </c>
      <c r="I68" s="109" t="s">
        <v>54</v>
      </c>
      <c r="J68" s="70">
        <f t="shared" si="4"/>
        <v>5.3600000000000002E-2</v>
      </c>
      <c r="K68" s="108">
        <v>72</v>
      </c>
      <c r="L68" s="109" t="s">
        <v>54</v>
      </c>
      <c r="M68" s="70">
        <f t="shared" si="0"/>
        <v>7.1999999999999998E-3</v>
      </c>
      <c r="N68" s="108">
        <v>62</v>
      </c>
      <c r="O68" s="109" t="s">
        <v>54</v>
      </c>
      <c r="P68" s="70">
        <f t="shared" si="1"/>
        <v>6.1999999999999998E-3</v>
      </c>
    </row>
    <row r="69" spans="2:16">
      <c r="B69" s="108">
        <v>160</v>
      </c>
      <c r="C69" s="109" t="s">
        <v>53</v>
      </c>
      <c r="D69" s="95">
        <f t="shared" si="2"/>
        <v>8.8397790055248619E-4</v>
      </c>
      <c r="E69" s="110">
        <v>2.895</v>
      </c>
      <c r="F69" s="111">
        <v>14.23</v>
      </c>
      <c r="G69" s="107">
        <f t="shared" si="3"/>
        <v>17.125</v>
      </c>
      <c r="H69" s="108">
        <v>561</v>
      </c>
      <c r="I69" s="109" t="s">
        <v>54</v>
      </c>
      <c r="J69" s="70">
        <f t="shared" si="4"/>
        <v>5.6100000000000004E-2</v>
      </c>
      <c r="K69" s="108">
        <v>75</v>
      </c>
      <c r="L69" s="109" t="s">
        <v>54</v>
      </c>
      <c r="M69" s="70">
        <f t="shared" si="0"/>
        <v>7.4999999999999997E-3</v>
      </c>
      <c r="N69" s="108">
        <v>65</v>
      </c>
      <c r="O69" s="109" t="s">
        <v>54</v>
      </c>
      <c r="P69" s="70">
        <f t="shared" si="1"/>
        <v>6.5000000000000006E-3</v>
      </c>
    </row>
    <row r="70" spans="2:16">
      <c r="B70" s="108">
        <v>170</v>
      </c>
      <c r="C70" s="109" t="s">
        <v>53</v>
      </c>
      <c r="D70" s="95">
        <f t="shared" si="2"/>
        <v>9.3922651933701668E-4</v>
      </c>
      <c r="E70" s="110">
        <v>2.984</v>
      </c>
      <c r="F70" s="111">
        <v>14.3</v>
      </c>
      <c r="G70" s="107">
        <f t="shared" si="3"/>
        <v>17.283999999999999</v>
      </c>
      <c r="H70" s="108">
        <v>585</v>
      </c>
      <c r="I70" s="109" t="s">
        <v>54</v>
      </c>
      <c r="J70" s="70">
        <f t="shared" si="4"/>
        <v>5.8499999999999996E-2</v>
      </c>
      <c r="K70" s="108">
        <v>77</v>
      </c>
      <c r="L70" s="109" t="s">
        <v>54</v>
      </c>
      <c r="M70" s="70">
        <f t="shared" si="0"/>
        <v>7.7000000000000002E-3</v>
      </c>
      <c r="N70" s="108">
        <v>68</v>
      </c>
      <c r="O70" s="109" t="s">
        <v>54</v>
      </c>
      <c r="P70" s="70">
        <f t="shared" si="1"/>
        <v>6.8000000000000005E-3</v>
      </c>
    </row>
    <row r="71" spans="2:16">
      <c r="B71" s="108">
        <v>180</v>
      </c>
      <c r="C71" s="109" t="s">
        <v>53</v>
      </c>
      <c r="D71" s="95">
        <f t="shared" si="2"/>
        <v>9.9447513812154684E-4</v>
      </c>
      <c r="E71" s="110">
        <v>3.07</v>
      </c>
      <c r="F71" s="111">
        <v>14.37</v>
      </c>
      <c r="G71" s="107">
        <f t="shared" si="3"/>
        <v>17.439999999999998</v>
      </c>
      <c r="H71" s="108">
        <v>610</v>
      </c>
      <c r="I71" s="109" t="s">
        <v>54</v>
      </c>
      <c r="J71" s="70">
        <f t="shared" si="4"/>
        <v>6.0999999999999999E-2</v>
      </c>
      <c r="K71" s="108">
        <v>80</v>
      </c>
      <c r="L71" s="109" t="s">
        <v>54</v>
      </c>
      <c r="M71" s="70">
        <f t="shared" si="0"/>
        <v>8.0000000000000002E-3</v>
      </c>
      <c r="N71" s="108">
        <v>70</v>
      </c>
      <c r="O71" s="109" t="s">
        <v>54</v>
      </c>
      <c r="P71" s="70">
        <f t="shared" si="1"/>
        <v>7.000000000000001E-3</v>
      </c>
    </row>
    <row r="72" spans="2:16">
      <c r="B72" s="108">
        <v>200</v>
      </c>
      <c r="C72" s="109" t="s">
        <v>53</v>
      </c>
      <c r="D72" s="95">
        <f t="shared" si="2"/>
        <v>1.1049723756906078E-3</v>
      </c>
      <c r="E72" s="110">
        <v>3.2360000000000002</v>
      </c>
      <c r="F72" s="111">
        <v>14.48</v>
      </c>
      <c r="G72" s="107">
        <f t="shared" si="3"/>
        <v>17.716000000000001</v>
      </c>
      <c r="H72" s="108">
        <v>659</v>
      </c>
      <c r="I72" s="109" t="s">
        <v>54</v>
      </c>
      <c r="J72" s="70">
        <f t="shared" si="4"/>
        <v>6.59E-2</v>
      </c>
      <c r="K72" s="108">
        <v>85</v>
      </c>
      <c r="L72" s="109" t="s">
        <v>54</v>
      </c>
      <c r="M72" s="70">
        <f t="shared" si="0"/>
        <v>8.5000000000000006E-3</v>
      </c>
      <c r="N72" s="108">
        <v>75</v>
      </c>
      <c r="O72" s="109" t="s">
        <v>54</v>
      </c>
      <c r="P72" s="70">
        <f t="shared" si="1"/>
        <v>7.4999999999999997E-3</v>
      </c>
    </row>
    <row r="73" spans="2:16">
      <c r="B73" s="108">
        <v>225</v>
      </c>
      <c r="C73" s="109" t="s">
        <v>53</v>
      </c>
      <c r="D73" s="95">
        <f t="shared" si="2"/>
        <v>1.2430939226519338E-3</v>
      </c>
      <c r="E73" s="110">
        <v>3.4329999999999998</v>
      </c>
      <c r="F73" s="111">
        <v>14.57</v>
      </c>
      <c r="G73" s="107">
        <f t="shared" si="3"/>
        <v>18.003</v>
      </c>
      <c r="H73" s="108">
        <v>719</v>
      </c>
      <c r="I73" s="109" t="s">
        <v>54</v>
      </c>
      <c r="J73" s="70">
        <f t="shared" si="4"/>
        <v>7.1899999999999992E-2</v>
      </c>
      <c r="K73" s="108">
        <v>92</v>
      </c>
      <c r="L73" s="109" t="s">
        <v>54</v>
      </c>
      <c r="M73" s="70">
        <f t="shared" si="0"/>
        <v>9.1999999999999998E-3</v>
      </c>
      <c r="N73" s="108">
        <v>81</v>
      </c>
      <c r="O73" s="109" t="s">
        <v>54</v>
      </c>
      <c r="P73" s="70">
        <f t="shared" si="1"/>
        <v>8.0999999999999996E-3</v>
      </c>
    </row>
    <row r="74" spans="2:16">
      <c r="B74" s="108">
        <v>250</v>
      </c>
      <c r="C74" s="109" t="s">
        <v>53</v>
      </c>
      <c r="D74" s="95">
        <f t="shared" si="2"/>
        <v>1.3812154696132596E-3</v>
      </c>
      <c r="E74" s="110">
        <v>3.6179999999999999</v>
      </c>
      <c r="F74" s="111">
        <v>14.63</v>
      </c>
      <c r="G74" s="107">
        <f t="shared" si="3"/>
        <v>18.248000000000001</v>
      </c>
      <c r="H74" s="108">
        <v>778</v>
      </c>
      <c r="I74" s="109" t="s">
        <v>54</v>
      </c>
      <c r="J74" s="70">
        <f t="shared" si="4"/>
        <v>7.7800000000000008E-2</v>
      </c>
      <c r="K74" s="108">
        <v>98</v>
      </c>
      <c r="L74" s="109" t="s">
        <v>54</v>
      </c>
      <c r="M74" s="70">
        <f t="shared" si="0"/>
        <v>9.7999999999999997E-3</v>
      </c>
      <c r="N74" s="108">
        <v>87</v>
      </c>
      <c r="O74" s="109" t="s">
        <v>54</v>
      </c>
      <c r="P74" s="70">
        <f t="shared" si="1"/>
        <v>8.6999999999999994E-3</v>
      </c>
    </row>
    <row r="75" spans="2:16">
      <c r="B75" s="108">
        <v>275</v>
      </c>
      <c r="C75" s="109" t="s">
        <v>53</v>
      </c>
      <c r="D75" s="95">
        <f t="shared" si="2"/>
        <v>1.5193370165745858E-3</v>
      </c>
      <c r="E75" s="110">
        <v>3.7949999999999999</v>
      </c>
      <c r="F75" s="111">
        <v>14.65</v>
      </c>
      <c r="G75" s="107">
        <f t="shared" si="3"/>
        <v>18.445</v>
      </c>
      <c r="H75" s="108">
        <v>836</v>
      </c>
      <c r="I75" s="109" t="s">
        <v>54</v>
      </c>
      <c r="J75" s="70">
        <f t="shared" si="4"/>
        <v>8.3599999999999994E-2</v>
      </c>
      <c r="K75" s="108">
        <v>104</v>
      </c>
      <c r="L75" s="109" t="s">
        <v>54</v>
      </c>
      <c r="M75" s="70">
        <f t="shared" si="0"/>
        <v>1.04E-2</v>
      </c>
      <c r="N75" s="108">
        <v>93</v>
      </c>
      <c r="O75" s="109" t="s">
        <v>54</v>
      </c>
      <c r="P75" s="70">
        <f t="shared" si="1"/>
        <v>9.2999999999999992E-3</v>
      </c>
    </row>
    <row r="76" spans="2:16">
      <c r="B76" s="108">
        <v>300</v>
      </c>
      <c r="C76" s="109" t="s">
        <v>53</v>
      </c>
      <c r="D76" s="95">
        <f t="shared" si="2"/>
        <v>1.6574585635359116E-3</v>
      </c>
      <c r="E76" s="110">
        <v>3.964</v>
      </c>
      <c r="F76" s="111">
        <v>14.66</v>
      </c>
      <c r="G76" s="107">
        <f t="shared" si="3"/>
        <v>18.623999999999999</v>
      </c>
      <c r="H76" s="108">
        <v>894</v>
      </c>
      <c r="I76" s="109" t="s">
        <v>54</v>
      </c>
      <c r="J76" s="70">
        <f t="shared" si="4"/>
        <v>8.9400000000000007E-2</v>
      </c>
      <c r="K76" s="108">
        <v>110</v>
      </c>
      <c r="L76" s="109" t="s">
        <v>54</v>
      </c>
      <c r="M76" s="70">
        <f t="shared" si="0"/>
        <v>1.0999999999999999E-2</v>
      </c>
      <c r="N76" s="108">
        <v>98</v>
      </c>
      <c r="O76" s="109" t="s">
        <v>54</v>
      </c>
      <c r="P76" s="70">
        <f t="shared" si="1"/>
        <v>9.7999999999999997E-3</v>
      </c>
    </row>
    <row r="77" spans="2:16">
      <c r="B77" s="108">
        <v>325</v>
      </c>
      <c r="C77" s="109" t="s">
        <v>53</v>
      </c>
      <c r="D77" s="95">
        <f t="shared" si="2"/>
        <v>1.7955801104972376E-3</v>
      </c>
      <c r="E77" s="110">
        <v>4.125</v>
      </c>
      <c r="F77" s="111">
        <v>14.65</v>
      </c>
      <c r="G77" s="107">
        <f t="shared" si="3"/>
        <v>18.774999999999999</v>
      </c>
      <c r="H77" s="108">
        <v>952</v>
      </c>
      <c r="I77" s="109" t="s">
        <v>54</v>
      </c>
      <c r="J77" s="70">
        <f t="shared" si="4"/>
        <v>9.5199999999999993E-2</v>
      </c>
      <c r="K77" s="108">
        <v>116</v>
      </c>
      <c r="L77" s="109" t="s">
        <v>54</v>
      </c>
      <c r="M77" s="70">
        <f t="shared" si="0"/>
        <v>1.1600000000000001E-2</v>
      </c>
      <c r="N77" s="108">
        <v>104</v>
      </c>
      <c r="O77" s="109" t="s">
        <v>54</v>
      </c>
      <c r="P77" s="70">
        <f t="shared" si="1"/>
        <v>1.04E-2</v>
      </c>
    </row>
    <row r="78" spans="2:16">
      <c r="B78" s="108">
        <v>350</v>
      </c>
      <c r="C78" s="109" t="s">
        <v>53</v>
      </c>
      <c r="D78" s="95">
        <f t="shared" si="2"/>
        <v>1.9337016574585634E-3</v>
      </c>
      <c r="E78" s="110">
        <v>4.2809999999999997</v>
      </c>
      <c r="F78" s="111">
        <v>14.63</v>
      </c>
      <c r="G78" s="107">
        <f t="shared" si="3"/>
        <v>18.911000000000001</v>
      </c>
      <c r="H78" s="108">
        <v>1009</v>
      </c>
      <c r="I78" s="109" t="s">
        <v>54</v>
      </c>
      <c r="J78" s="70">
        <f t="shared" si="4"/>
        <v>0.10089999999999999</v>
      </c>
      <c r="K78" s="108">
        <v>121</v>
      </c>
      <c r="L78" s="109" t="s">
        <v>54</v>
      </c>
      <c r="M78" s="70">
        <f t="shared" si="0"/>
        <v>1.21E-2</v>
      </c>
      <c r="N78" s="108">
        <v>109</v>
      </c>
      <c r="O78" s="109" t="s">
        <v>54</v>
      </c>
      <c r="P78" s="70">
        <f t="shared" si="1"/>
        <v>1.09E-2</v>
      </c>
    </row>
    <row r="79" spans="2:16">
      <c r="B79" s="108">
        <v>375</v>
      </c>
      <c r="C79" s="109" t="s">
        <v>53</v>
      </c>
      <c r="D79" s="95">
        <f t="shared" si="2"/>
        <v>2.0718232044198894E-3</v>
      </c>
      <c r="E79" s="110">
        <v>4.516</v>
      </c>
      <c r="F79" s="111">
        <v>14.59</v>
      </c>
      <c r="G79" s="107">
        <f t="shared" si="3"/>
        <v>19.106000000000002</v>
      </c>
      <c r="H79" s="108">
        <v>1065</v>
      </c>
      <c r="I79" s="109" t="s">
        <v>54</v>
      </c>
      <c r="J79" s="70">
        <f t="shared" si="4"/>
        <v>0.1065</v>
      </c>
      <c r="K79" s="108">
        <v>127</v>
      </c>
      <c r="L79" s="109" t="s">
        <v>54</v>
      </c>
      <c r="M79" s="70">
        <f t="shared" si="0"/>
        <v>1.2699999999999999E-2</v>
      </c>
      <c r="N79" s="108">
        <v>115</v>
      </c>
      <c r="O79" s="109" t="s">
        <v>54</v>
      </c>
      <c r="P79" s="70">
        <f t="shared" si="1"/>
        <v>1.15E-2</v>
      </c>
    </row>
    <row r="80" spans="2:16">
      <c r="B80" s="108">
        <v>400</v>
      </c>
      <c r="C80" s="109" t="s">
        <v>53</v>
      </c>
      <c r="D80" s="95">
        <f t="shared" si="2"/>
        <v>2.2099447513812156E-3</v>
      </c>
      <c r="E80" s="110">
        <v>4.7489999999999997</v>
      </c>
      <c r="F80" s="111">
        <v>14.55</v>
      </c>
      <c r="G80" s="107">
        <f t="shared" si="3"/>
        <v>19.298999999999999</v>
      </c>
      <c r="H80" s="108">
        <v>1121</v>
      </c>
      <c r="I80" s="109" t="s">
        <v>54</v>
      </c>
      <c r="J80" s="70">
        <f t="shared" si="4"/>
        <v>0.11210000000000001</v>
      </c>
      <c r="K80" s="108">
        <v>132</v>
      </c>
      <c r="L80" s="109" t="s">
        <v>54</v>
      </c>
      <c r="M80" s="70">
        <f t="shared" si="0"/>
        <v>1.32E-2</v>
      </c>
      <c r="N80" s="108">
        <v>120</v>
      </c>
      <c r="O80" s="109" t="s">
        <v>54</v>
      </c>
      <c r="P80" s="70">
        <f t="shared" si="1"/>
        <v>1.2E-2</v>
      </c>
    </row>
    <row r="81" spans="2:16">
      <c r="B81" s="108">
        <v>450</v>
      </c>
      <c r="C81" s="109" t="s">
        <v>53</v>
      </c>
      <c r="D81" s="95">
        <f t="shared" si="2"/>
        <v>2.4861878453038676E-3</v>
      </c>
      <c r="E81" s="110">
        <v>5.0289999999999999</v>
      </c>
      <c r="F81" s="111">
        <v>14.44</v>
      </c>
      <c r="G81" s="107">
        <f t="shared" si="3"/>
        <v>19.469000000000001</v>
      </c>
      <c r="H81" s="108">
        <v>1233</v>
      </c>
      <c r="I81" s="109" t="s">
        <v>54</v>
      </c>
      <c r="J81" s="70">
        <f t="shared" si="4"/>
        <v>0.12330000000000001</v>
      </c>
      <c r="K81" s="108">
        <v>143</v>
      </c>
      <c r="L81" s="109" t="s">
        <v>54</v>
      </c>
      <c r="M81" s="70">
        <f t="shared" si="0"/>
        <v>1.4299999999999998E-2</v>
      </c>
      <c r="N81" s="108">
        <v>130</v>
      </c>
      <c r="O81" s="109" t="s">
        <v>54</v>
      </c>
      <c r="P81" s="70">
        <f t="shared" si="1"/>
        <v>1.3000000000000001E-2</v>
      </c>
    </row>
    <row r="82" spans="2:16">
      <c r="B82" s="108">
        <v>500</v>
      </c>
      <c r="C82" s="109" t="s">
        <v>53</v>
      </c>
      <c r="D82" s="95">
        <f t="shared" si="2"/>
        <v>2.7624309392265192E-3</v>
      </c>
      <c r="E82" s="110">
        <v>5.1829999999999998</v>
      </c>
      <c r="F82" s="111">
        <v>14.32</v>
      </c>
      <c r="G82" s="107">
        <f t="shared" si="3"/>
        <v>19.503</v>
      </c>
      <c r="H82" s="108">
        <v>1343</v>
      </c>
      <c r="I82" s="109" t="s">
        <v>54</v>
      </c>
      <c r="J82" s="70">
        <f t="shared" si="4"/>
        <v>0.1343</v>
      </c>
      <c r="K82" s="108">
        <v>154</v>
      </c>
      <c r="L82" s="109" t="s">
        <v>54</v>
      </c>
      <c r="M82" s="70">
        <f t="shared" si="0"/>
        <v>1.54E-2</v>
      </c>
      <c r="N82" s="108">
        <v>140</v>
      </c>
      <c r="O82" s="109" t="s">
        <v>54</v>
      </c>
      <c r="P82" s="70">
        <f t="shared" si="1"/>
        <v>1.4000000000000002E-2</v>
      </c>
    </row>
    <row r="83" spans="2:16">
      <c r="B83" s="108">
        <v>550</v>
      </c>
      <c r="C83" s="109" t="s">
        <v>53</v>
      </c>
      <c r="D83" s="95">
        <f t="shared" si="2"/>
        <v>3.0386740331491717E-3</v>
      </c>
      <c r="E83" s="110">
        <v>5.2869999999999999</v>
      </c>
      <c r="F83" s="111">
        <v>14.18</v>
      </c>
      <c r="G83" s="107">
        <f t="shared" si="3"/>
        <v>19.466999999999999</v>
      </c>
      <c r="H83" s="108">
        <v>1454</v>
      </c>
      <c r="I83" s="109" t="s">
        <v>54</v>
      </c>
      <c r="J83" s="70">
        <f t="shared" si="4"/>
        <v>0.1454</v>
      </c>
      <c r="K83" s="108">
        <v>164</v>
      </c>
      <c r="L83" s="109" t="s">
        <v>54</v>
      </c>
      <c r="M83" s="70">
        <f t="shared" si="0"/>
        <v>1.6400000000000001E-2</v>
      </c>
      <c r="N83" s="108">
        <v>150</v>
      </c>
      <c r="O83" s="109" t="s">
        <v>54</v>
      </c>
      <c r="P83" s="70">
        <f t="shared" si="1"/>
        <v>1.4999999999999999E-2</v>
      </c>
    </row>
    <row r="84" spans="2:16">
      <c r="B84" s="108">
        <v>600</v>
      </c>
      <c r="C84" s="109" t="s">
        <v>53</v>
      </c>
      <c r="D84" s="95">
        <f t="shared" si="2"/>
        <v>3.3149171270718232E-3</v>
      </c>
      <c r="E84" s="110">
        <v>5.3760000000000003</v>
      </c>
      <c r="F84" s="111">
        <v>14.03</v>
      </c>
      <c r="G84" s="107">
        <f t="shared" si="3"/>
        <v>19.405999999999999</v>
      </c>
      <c r="H84" s="108">
        <v>1565</v>
      </c>
      <c r="I84" s="109" t="s">
        <v>54</v>
      </c>
      <c r="J84" s="70">
        <f t="shared" si="4"/>
        <v>0.1565</v>
      </c>
      <c r="K84" s="108">
        <v>174</v>
      </c>
      <c r="L84" s="109" t="s">
        <v>54</v>
      </c>
      <c r="M84" s="70">
        <f t="shared" ref="M84:M147" si="5">K84/1000/10</f>
        <v>1.7399999999999999E-2</v>
      </c>
      <c r="N84" s="108">
        <v>160</v>
      </c>
      <c r="O84" s="109" t="s">
        <v>54</v>
      </c>
      <c r="P84" s="70">
        <f t="shared" ref="P84:P147" si="6">N84/1000/10</f>
        <v>1.6E-2</v>
      </c>
    </row>
    <row r="85" spans="2:16">
      <c r="B85" s="108">
        <v>650</v>
      </c>
      <c r="C85" s="109" t="s">
        <v>53</v>
      </c>
      <c r="D85" s="95">
        <f t="shared" ref="D85:D88" si="7">B85/1000/$C$5</f>
        <v>3.5911602209944752E-3</v>
      </c>
      <c r="E85" s="110">
        <v>5.4669999999999996</v>
      </c>
      <c r="F85" s="111">
        <v>13.88</v>
      </c>
      <c r="G85" s="107">
        <f t="shared" ref="G85:G148" si="8">E85+F85</f>
        <v>19.347000000000001</v>
      </c>
      <c r="H85" s="108">
        <v>1677</v>
      </c>
      <c r="I85" s="109" t="s">
        <v>54</v>
      </c>
      <c r="J85" s="70">
        <f t="shared" ref="J85:J106" si="9">H85/1000/10</f>
        <v>0.16770000000000002</v>
      </c>
      <c r="K85" s="108">
        <v>184</v>
      </c>
      <c r="L85" s="109" t="s">
        <v>54</v>
      </c>
      <c r="M85" s="70">
        <f t="shared" si="5"/>
        <v>1.84E-2</v>
      </c>
      <c r="N85" s="108">
        <v>170</v>
      </c>
      <c r="O85" s="109" t="s">
        <v>54</v>
      </c>
      <c r="P85" s="70">
        <f t="shared" si="6"/>
        <v>1.7000000000000001E-2</v>
      </c>
    </row>
    <row r="86" spans="2:16">
      <c r="B86" s="108">
        <v>700</v>
      </c>
      <c r="C86" s="109" t="s">
        <v>53</v>
      </c>
      <c r="D86" s="95">
        <f t="shared" si="7"/>
        <v>3.8674033149171268E-3</v>
      </c>
      <c r="E86" s="110">
        <v>5.5670000000000002</v>
      </c>
      <c r="F86" s="111">
        <v>13.73</v>
      </c>
      <c r="G86" s="107">
        <f t="shared" si="8"/>
        <v>19.297000000000001</v>
      </c>
      <c r="H86" s="108">
        <v>1788</v>
      </c>
      <c r="I86" s="109" t="s">
        <v>54</v>
      </c>
      <c r="J86" s="70">
        <f t="shared" si="9"/>
        <v>0.17880000000000001</v>
      </c>
      <c r="K86" s="108">
        <v>194</v>
      </c>
      <c r="L86" s="109" t="s">
        <v>54</v>
      </c>
      <c r="M86" s="70">
        <f t="shared" si="5"/>
        <v>1.9400000000000001E-2</v>
      </c>
      <c r="N86" s="108">
        <v>179</v>
      </c>
      <c r="O86" s="109" t="s">
        <v>54</v>
      </c>
      <c r="P86" s="70">
        <f t="shared" si="6"/>
        <v>1.7899999999999999E-2</v>
      </c>
    </row>
    <row r="87" spans="2:16">
      <c r="B87" s="108">
        <v>800</v>
      </c>
      <c r="C87" s="109" t="s">
        <v>53</v>
      </c>
      <c r="D87" s="95">
        <f t="shared" si="7"/>
        <v>4.4198895027624313E-3</v>
      </c>
      <c r="E87" s="110">
        <v>5.8040000000000003</v>
      </c>
      <c r="F87" s="111">
        <v>13.42</v>
      </c>
      <c r="G87" s="107">
        <f t="shared" si="8"/>
        <v>19.224</v>
      </c>
      <c r="H87" s="108">
        <v>2013</v>
      </c>
      <c r="I87" s="109" t="s">
        <v>54</v>
      </c>
      <c r="J87" s="70">
        <f t="shared" si="9"/>
        <v>0.20129999999999998</v>
      </c>
      <c r="K87" s="108">
        <v>215</v>
      </c>
      <c r="L87" s="109" t="s">
        <v>54</v>
      </c>
      <c r="M87" s="70">
        <f t="shared" si="5"/>
        <v>2.1499999999999998E-2</v>
      </c>
      <c r="N87" s="108">
        <v>199</v>
      </c>
      <c r="O87" s="109" t="s">
        <v>54</v>
      </c>
      <c r="P87" s="70">
        <f t="shared" si="6"/>
        <v>1.9900000000000001E-2</v>
      </c>
    </row>
    <row r="88" spans="2:16">
      <c r="B88" s="108">
        <v>900</v>
      </c>
      <c r="C88" s="109" t="s">
        <v>53</v>
      </c>
      <c r="D88" s="95">
        <f t="shared" si="7"/>
        <v>4.9723756906077353E-3</v>
      </c>
      <c r="E88" s="110">
        <v>6.0880000000000001</v>
      </c>
      <c r="F88" s="111">
        <v>13.11</v>
      </c>
      <c r="G88" s="107">
        <f t="shared" si="8"/>
        <v>19.198</v>
      </c>
      <c r="H88" s="108">
        <v>2239</v>
      </c>
      <c r="I88" s="109" t="s">
        <v>54</v>
      </c>
      <c r="J88" s="70">
        <f t="shared" si="9"/>
        <v>0.22389999999999999</v>
      </c>
      <c r="K88" s="108">
        <v>235</v>
      </c>
      <c r="L88" s="109" t="s">
        <v>54</v>
      </c>
      <c r="M88" s="70">
        <f t="shared" si="5"/>
        <v>2.35E-2</v>
      </c>
      <c r="N88" s="108">
        <v>218</v>
      </c>
      <c r="O88" s="109" t="s">
        <v>54</v>
      </c>
      <c r="P88" s="70">
        <f t="shared" si="6"/>
        <v>2.18E-2</v>
      </c>
    </row>
    <row r="89" spans="2:16">
      <c r="B89" s="108">
        <v>1</v>
      </c>
      <c r="C89" s="118" t="s">
        <v>55</v>
      </c>
      <c r="D89" s="70">
        <f t="shared" ref="D89:D152" si="10">B89/$C$5</f>
        <v>5.5248618784530384E-3</v>
      </c>
      <c r="E89" s="110">
        <v>6.4050000000000002</v>
      </c>
      <c r="F89" s="111">
        <v>12.81</v>
      </c>
      <c r="G89" s="107">
        <f t="shared" si="8"/>
        <v>19.215</v>
      </c>
      <c r="H89" s="108">
        <v>2464</v>
      </c>
      <c r="I89" s="109" t="s">
        <v>54</v>
      </c>
      <c r="J89" s="70">
        <f t="shared" si="9"/>
        <v>0.24640000000000001</v>
      </c>
      <c r="K89" s="108">
        <v>254</v>
      </c>
      <c r="L89" s="109" t="s">
        <v>54</v>
      </c>
      <c r="M89" s="70">
        <f t="shared" si="5"/>
        <v>2.5399999999999999E-2</v>
      </c>
      <c r="N89" s="108">
        <v>236</v>
      </c>
      <c r="O89" s="109" t="s">
        <v>54</v>
      </c>
      <c r="P89" s="70">
        <f t="shared" si="6"/>
        <v>2.3599999999999999E-2</v>
      </c>
    </row>
    <row r="90" spans="2:16">
      <c r="B90" s="108">
        <v>1.1000000000000001</v>
      </c>
      <c r="C90" s="109" t="s">
        <v>55</v>
      </c>
      <c r="D90" s="70">
        <f t="shared" si="10"/>
        <v>6.0773480662983433E-3</v>
      </c>
      <c r="E90" s="110">
        <v>6.7409999999999997</v>
      </c>
      <c r="F90" s="111">
        <v>12.52</v>
      </c>
      <c r="G90" s="107">
        <f t="shared" si="8"/>
        <v>19.260999999999999</v>
      </c>
      <c r="H90" s="108">
        <v>2690</v>
      </c>
      <c r="I90" s="109" t="s">
        <v>54</v>
      </c>
      <c r="J90" s="70">
        <f t="shared" si="9"/>
        <v>0.26900000000000002</v>
      </c>
      <c r="K90" s="108">
        <v>272</v>
      </c>
      <c r="L90" s="109" t="s">
        <v>54</v>
      </c>
      <c r="M90" s="70">
        <f t="shared" si="5"/>
        <v>2.7200000000000002E-2</v>
      </c>
      <c r="N90" s="108">
        <v>255</v>
      </c>
      <c r="O90" s="109" t="s">
        <v>54</v>
      </c>
      <c r="P90" s="70">
        <f t="shared" si="6"/>
        <v>2.5500000000000002E-2</v>
      </c>
    </row>
    <row r="91" spans="2:16">
      <c r="B91" s="108">
        <v>1.2</v>
      </c>
      <c r="C91" s="109" t="s">
        <v>55</v>
      </c>
      <c r="D91" s="70">
        <f t="shared" si="10"/>
        <v>6.6298342541436465E-3</v>
      </c>
      <c r="E91" s="110">
        <v>7.0819999999999999</v>
      </c>
      <c r="F91" s="111">
        <v>12.24</v>
      </c>
      <c r="G91" s="107">
        <f t="shared" si="8"/>
        <v>19.321999999999999</v>
      </c>
      <c r="H91" s="108">
        <v>2915</v>
      </c>
      <c r="I91" s="109" t="s">
        <v>54</v>
      </c>
      <c r="J91" s="70">
        <f t="shared" si="9"/>
        <v>0.29149999999999998</v>
      </c>
      <c r="K91" s="108">
        <v>291</v>
      </c>
      <c r="L91" s="109" t="s">
        <v>54</v>
      </c>
      <c r="M91" s="70">
        <f t="shared" si="5"/>
        <v>2.9099999999999997E-2</v>
      </c>
      <c r="N91" s="108">
        <v>273</v>
      </c>
      <c r="O91" s="109" t="s">
        <v>54</v>
      </c>
      <c r="P91" s="70">
        <f t="shared" si="6"/>
        <v>2.7300000000000001E-2</v>
      </c>
    </row>
    <row r="92" spans="2:16">
      <c r="B92" s="108">
        <v>1.3</v>
      </c>
      <c r="C92" s="109" t="s">
        <v>55</v>
      </c>
      <c r="D92" s="70">
        <f t="shared" si="10"/>
        <v>7.1823204419889505E-3</v>
      </c>
      <c r="E92" s="110">
        <v>7.42</v>
      </c>
      <c r="F92" s="111">
        <v>11.98</v>
      </c>
      <c r="G92" s="107">
        <f t="shared" si="8"/>
        <v>19.399999999999999</v>
      </c>
      <c r="H92" s="108">
        <v>3139</v>
      </c>
      <c r="I92" s="109" t="s">
        <v>54</v>
      </c>
      <c r="J92" s="70">
        <f t="shared" si="9"/>
        <v>0.31389999999999996</v>
      </c>
      <c r="K92" s="108">
        <v>308</v>
      </c>
      <c r="L92" s="109" t="s">
        <v>54</v>
      </c>
      <c r="M92" s="70">
        <f t="shared" si="5"/>
        <v>3.0800000000000001E-2</v>
      </c>
      <c r="N92" s="108">
        <v>290</v>
      </c>
      <c r="O92" s="109" t="s">
        <v>54</v>
      </c>
      <c r="P92" s="70">
        <f t="shared" si="6"/>
        <v>2.8999999999999998E-2</v>
      </c>
    </row>
    <row r="93" spans="2:16">
      <c r="B93" s="108">
        <v>1.4</v>
      </c>
      <c r="C93" s="109" t="s">
        <v>55</v>
      </c>
      <c r="D93" s="70">
        <f t="shared" si="10"/>
        <v>7.7348066298342536E-3</v>
      </c>
      <c r="E93" s="110">
        <v>7.7469999999999999</v>
      </c>
      <c r="F93" s="111">
        <v>11.72</v>
      </c>
      <c r="G93" s="107">
        <f t="shared" si="8"/>
        <v>19.466999999999999</v>
      </c>
      <c r="H93" s="108">
        <v>3363</v>
      </c>
      <c r="I93" s="109" t="s">
        <v>54</v>
      </c>
      <c r="J93" s="70">
        <f t="shared" si="9"/>
        <v>0.33629999999999999</v>
      </c>
      <c r="K93" s="108">
        <v>325</v>
      </c>
      <c r="L93" s="109" t="s">
        <v>54</v>
      </c>
      <c r="M93" s="70">
        <f t="shared" si="5"/>
        <v>3.2500000000000001E-2</v>
      </c>
      <c r="N93" s="108">
        <v>308</v>
      </c>
      <c r="O93" s="109" t="s">
        <v>54</v>
      </c>
      <c r="P93" s="70">
        <f t="shared" si="6"/>
        <v>3.0800000000000001E-2</v>
      </c>
    </row>
    <row r="94" spans="2:16">
      <c r="B94" s="108">
        <v>1.5</v>
      </c>
      <c r="C94" s="109" t="s">
        <v>55</v>
      </c>
      <c r="D94" s="70">
        <f t="shared" si="10"/>
        <v>8.2872928176795577E-3</v>
      </c>
      <c r="E94" s="110">
        <v>8.0579999999999998</v>
      </c>
      <c r="F94" s="111">
        <v>11.48</v>
      </c>
      <c r="G94" s="107">
        <f t="shared" si="8"/>
        <v>19.538</v>
      </c>
      <c r="H94" s="108">
        <v>3586</v>
      </c>
      <c r="I94" s="109" t="s">
        <v>54</v>
      </c>
      <c r="J94" s="70">
        <f t="shared" si="9"/>
        <v>0.35859999999999997</v>
      </c>
      <c r="K94" s="108">
        <v>342</v>
      </c>
      <c r="L94" s="109" t="s">
        <v>54</v>
      </c>
      <c r="M94" s="70">
        <f t="shared" si="5"/>
        <v>3.4200000000000001E-2</v>
      </c>
      <c r="N94" s="108">
        <v>325</v>
      </c>
      <c r="O94" s="109" t="s">
        <v>54</v>
      </c>
      <c r="P94" s="70">
        <f t="shared" si="6"/>
        <v>3.2500000000000001E-2</v>
      </c>
    </row>
    <row r="95" spans="2:16">
      <c r="B95" s="108">
        <v>1.6</v>
      </c>
      <c r="C95" s="109" t="s">
        <v>55</v>
      </c>
      <c r="D95" s="70">
        <f t="shared" si="10"/>
        <v>8.8397790055248626E-3</v>
      </c>
      <c r="E95" s="110">
        <v>8.3510000000000009</v>
      </c>
      <c r="F95" s="111">
        <v>11.25</v>
      </c>
      <c r="G95" s="107">
        <f t="shared" si="8"/>
        <v>19.600999999999999</v>
      </c>
      <c r="H95" s="108">
        <v>3808</v>
      </c>
      <c r="I95" s="109" t="s">
        <v>54</v>
      </c>
      <c r="J95" s="70">
        <f t="shared" si="9"/>
        <v>0.38079999999999997</v>
      </c>
      <c r="K95" s="108">
        <v>358</v>
      </c>
      <c r="L95" s="109" t="s">
        <v>54</v>
      </c>
      <c r="M95" s="70">
        <f t="shared" si="5"/>
        <v>3.5799999999999998E-2</v>
      </c>
      <c r="N95" s="108">
        <v>342</v>
      </c>
      <c r="O95" s="109" t="s">
        <v>54</v>
      </c>
      <c r="P95" s="70">
        <f t="shared" si="6"/>
        <v>3.4200000000000001E-2</v>
      </c>
    </row>
    <row r="96" spans="2:16">
      <c r="B96" s="108">
        <v>1.7</v>
      </c>
      <c r="C96" s="109" t="s">
        <v>55</v>
      </c>
      <c r="D96" s="70">
        <f t="shared" si="10"/>
        <v>9.3922651933701657E-3</v>
      </c>
      <c r="E96" s="110">
        <v>8.6229999999999993</v>
      </c>
      <c r="F96" s="111">
        <v>11.02</v>
      </c>
      <c r="G96" s="107">
        <f t="shared" si="8"/>
        <v>19.643000000000001</v>
      </c>
      <c r="H96" s="108">
        <v>4030</v>
      </c>
      <c r="I96" s="109" t="s">
        <v>54</v>
      </c>
      <c r="J96" s="70">
        <f t="shared" si="9"/>
        <v>0.40300000000000002</v>
      </c>
      <c r="K96" s="108">
        <v>374</v>
      </c>
      <c r="L96" s="109" t="s">
        <v>54</v>
      </c>
      <c r="M96" s="70">
        <f t="shared" si="5"/>
        <v>3.7400000000000003E-2</v>
      </c>
      <c r="N96" s="108">
        <v>359</v>
      </c>
      <c r="O96" s="109" t="s">
        <v>54</v>
      </c>
      <c r="P96" s="70">
        <f t="shared" si="6"/>
        <v>3.5900000000000001E-2</v>
      </c>
    </row>
    <row r="97" spans="2:16">
      <c r="B97" s="108">
        <v>1.8</v>
      </c>
      <c r="C97" s="109" t="s">
        <v>55</v>
      </c>
      <c r="D97" s="70">
        <f t="shared" si="10"/>
        <v>9.9447513812154706E-3</v>
      </c>
      <c r="E97" s="110">
        <v>8.875</v>
      </c>
      <c r="F97" s="111">
        <v>10.81</v>
      </c>
      <c r="G97" s="107">
        <f t="shared" si="8"/>
        <v>19.685000000000002</v>
      </c>
      <c r="H97" s="108">
        <v>4252</v>
      </c>
      <c r="I97" s="109" t="s">
        <v>54</v>
      </c>
      <c r="J97" s="70">
        <f t="shared" si="9"/>
        <v>0.42519999999999997</v>
      </c>
      <c r="K97" s="108">
        <v>389</v>
      </c>
      <c r="L97" s="109" t="s">
        <v>54</v>
      </c>
      <c r="M97" s="70">
        <f t="shared" si="5"/>
        <v>3.8900000000000004E-2</v>
      </c>
      <c r="N97" s="108">
        <v>376</v>
      </c>
      <c r="O97" s="109" t="s">
        <v>54</v>
      </c>
      <c r="P97" s="70">
        <f t="shared" si="6"/>
        <v>3.7600000000000001E-2</v>
      </c>
    </row>
    <row r="98" spans="2:16">
      <c r="B98" s="108">
        <v>2</v>
      </c>
      <c r="C98" s="109" t="s">
        <v>55</v>
      </c>
      <c r="D98" s="70">
        <f t="shared" si="10"/>
        <v>1.1049723756906077E-2</v>
      </c>
      <c r="E98" s="110">
        <v>9.3179999999999996</v>
      </c>
      <c r="F98" s="111">
        <v>10.41</v>
      </c>
      <c r="G98" s="107">
        <f t="shared" si="8"/>
        <v>19.728000000000002</v>
      </c>
      <c r="H98" s="108">
        <v>4694</v>
      </c>
      <c r="I98" s="109" t="s">
        <v>54</v>
      </c>
      <c r="J98" s="70">
        <f t="shared" si="9"/>
        <v>0.46939999999999998</v>
      </c>
      <c r="K98" s="108">
        <v>421</v>
      </c>
      <c r="L98" s="109" t="s">
        <v>54</v>
      </c>
      <c r="M98" s="70">
        <f t="shared" si="5"/>
        <v>4.2099999999999999E-2</v>
      </c>
      <c r="N98" s="108">
        <v>408</v>
      </c>
      <c r="O98" s="109" t="s">
        <v>54</v>
      </c>
      <c r="P98" s="70">
        <f t="shared" si="6"/>
        <v>4.0799999999999996E-2</v>
      </c>
    </row>
    <row r="99" spans="2:16">
      <c r="B99" s="108">
        <v>2.25</v>
      </c>
      <c r="C99" s="109" t="s">
        <v>55</v>
      </c>
      <c r="D99" s="70">
        <f t="shared" si="10"/>
        <v>1.2430939226519336E-2</v>
      </c>
      <c r="E99" s="110">
        <v>9.7680000000000007</v>
      </c>
      <c r="F99" s="111">
        <v>9.9559999999999995</v>
      </c>
      <c r="G99" s="107">
        <f t="shared" si="8"/>
        <v>19.724</v>
      </c>
      <c r="H99" s="108">
        <v>5247</v>
      </c>
      <c r="I99" s="109" t="s">
        <v>54</v>
      </c>
      <c r="J99" s="70">
        <f t="shared" si="9"/>
        <v>0.52469999999999994</v>
      </c>
      <c r="K99" s="108">
        <v>460</v>
      </c>
      <c r="L99" s="109" t="s">
        <v>54</v>
      </c>
      <c r="M99" s="70">
        <f t="shared" si="5"/>
        <v>4.5999999999999999E-2</v>
      </c>
      <c r="N99" s="108">
        <v>448</v>
      </c>
      <c r="O99" s="109" t="s">
        <v>54</v>
      </c>
      <c r="P99" s="70">
        <f t="shared" si="6"/>
        <v>4.48E-2</v>
      </c>
    </row>
    <row r="100" spans="2:16">
      <c r="B100" s="108">
        <v>2.5</v>
      </c>
      <c r="C100" s="109" t="s">
        <v>55</v>
      </c>
      <c r="D100" s="70">
        <f t="shared" si="10"/>
        <v>1.3812154696132596E-2</v>
      </c>
      <c r="E100" s="110">
        <v>10.130000000000001</v>
      </c>
      <c r="F100" s="111">
        <v>9.5459999999999994</v>
      </c>
      <c r="G100" s="107">
        <f t="shared" si="8"/>
        <v>19.676000000000002</v>
      </c>
      <c r="H100" s="108">
        <v>5801</v>
      </c>
      <c r="I100" s="109" t="s">
        <v>54</v>
      </c>
      <c r="J100" s="70">
        <f t="shared" si="9"/>
        <v>0.58010000000000006</v>
      </c>
      <c r="K100" s="108">
        <v>498</v>
      </c>
      <c r="L100" s="109" t="s">
        <v>54</v>
      </c>
      <c r="M100" s="70">
        <f t="shared" si="5"/>
        <v>4.9799999999999997E-2</v>
      </c>
      <c r="N100" s="108">
        <v>487</v>
      </c>
      <c r="O100" s="109" t="s">
        <v>54</v>
      </c>
      <c r="P100" s="70">
        <f t="shared" si="6"/>
        <v>4.87E-2</v>
      </c>
    </row>
    <row r="101" spans="2:16">
      <c r="B101" s="108">
        <v>2.75</v>
      </c>
      <c r="C101" s="109" t="s">
        <v>55</v>
      </c>
      <c r="D101" s="70">
        <f t="shared" si="10"/>
        <v>1.5193370165745856E-2</v>
      </c>
      <c r="E101" s="110">
        <v>10.42</v>
      </c>
      <c r="F101" s="111">
        <v>9.173</v>
      </c>
      <c r="G101" s="107">
        <f t="shared" si="8"/>
        <v>19.593</v>
      </c>
      <c r="H101" s="108">
        <v>6357</v>
      </c>
      <c r="I101" s="109" t="s">
        <v>54</v>
      </c>
      <c r="J101" s="70">
        <f t="shared" si="9"/>
        <v>0.63570000000000004</v>
      </c>
      <c r="K101" s="108">
        <v>534</v>
      </c>
      <c r="L101" s="109" t="s">
        <v>54</v>
      </c>
      <c r="M101" s="70">
        <f t="shared" si="5"/>
        <v>5.3400000000000003E-2</v>
      </c>
      <c r="N101" s="108">
        <v>525</v>
      </c>
      <c r="O101" s="109" t="s">
        <v>54</v>
      </c>
      <c r="P101" s="70">
        <f t="shared" si="6"/>
        <v>5.2500000000000005E-2</v>
      </c>
    </row>
    <row r="102" spans="2:16">
      <c r="B102" s="108">
        <v>3</v>
      </c>
      <c r="C102" s="109" t="s">
        <v>55</v>
      </c>
      <c r="D102" s="70">
        <f t="shared" si="10"/>
        <v>1.6574585635359115E-2</v>
      </c>
      <c r="E102" s="110">
        <v>10.66</v>
      </c>
      <c r="F102" s="111">
        <v>8.8330000000000002</v>
      </c>
      <c r="G102" s="107">
        <f t="shared" si="8"/>
        <v>19.493000000000002</v>
      </c>
      <c r="H102" s="108">
        <v>6917</v>
      </c>
      <c r="I102" s="109" t="s">
        <v>54</v>
      </c>
      <c r="J102" s="70">
        <f t="shared" si="9"/>
        <v>0.69169999999999998</v>
      </c>
      <c r="K102" s="108">
        <v>568</v>
      </c>
      <c r="L102" s="109" t="s">
        <v>54</v>
      </c>
      <c r="M102" s="70">
        <f t="shared" si="5"/>
        <v>5.6799999999999996E-2</v>
      </c>
      <c r="N102" s="108">
        <v>563</v>
      </c>
      <c r="O102" s="109" t="s">
        <v>54</v>
      </c>
      <c r="P102" s="70">
        <f t="shared" si="6"/>
        <v>5.6299999999999996E-2</v>
      </c>
    </row>
    <row r="103" spans="2:16">
      <c r="B103" s="108">
        <v>3.25</v>
      </c>
      <c r="C103" s="109" t="s">
        <v>55</v>
      </c>
      <c r="D103" s="70">
        <f t="shared" si="10"/>
        <v>1.7955801104972375E-2</v>
      </c>
      <c r="E103" s="110">
        <v>10.88</v>
      </c>
      <c r="F103" s="111">
        <v>8.5210000000000008</v>
      </c>
      <c r="G103" s="107">
        <f t="shared" si="8"/>
        <v>19.401000000000003</v>
      </c>
      <c r="H103" s="108">
        <v>7479</v>
      </c>
      <c r="I103" s="109" t="s">
        <v>54</v>
      </c>
      <c r="J103" s="70">
        <f t="shared" si="9"/>
        <v>0.74790000000000001</v>
      </c>
      <c r="K103" s="108">
        <v>602</v>
      </c>
      <c r="L103" s="109" t="s">
        <v>54</v>
      </c>
      <c r="M103" s="70">
        <f t="shared" si="5"/>
        <v>6.0199999999999997E-2</v>
      </c>
      <c r="N103" s="108">
        <v>600</v>
      </c>
      <c r="O103" s="109" t="s">
        <v>54</v>
      </c>
      <c r="P103" s="70">
        <f t="shared" si="6"/>
        <v>0.06</v>
      </c>
    </row>
    <row r="104" spans="2:16">
      <c r="B104" s="108">
        <v>3.5</v>
      </c>
      <c r="C104" s="109" t="s">
        <v>55</v>
      </c>
      <c r="D104" s="70">
        <f t="shared" si="10"/>
        <v>1.9337016574585635E-2</v>
      </c>
      <c r="E104" s="110">
        <v>11.07</v>
      </c>
      <c r="F104" s="111">
        <v>8.234</v>
      </c>
      <c r="G104" s="107">
        <f t="shared" si="8"/>
        <v>19.304000000000002</v>
      </c>
      <c r="H104" s="108">
        <v>8045</v>
      </c>
      <c r="I104" s="109" t="s">
        <v>54</v>
      </c>
      <c r="J104" s="70">
        <f t="shared" si="9"/>
        <v>0.80449999999999999</v>
      </c>
      <c r="K104" s="108">
        <v>634</v>
      </c>
      <c r="L104" s="109" t="s">
        <v>54</v>
      </c>
      <c r="M104" s="70">
        <f t="shared" si="5"/>
        <v>6.3399999999999998E-2</v>
      </c>
      <c r="N104" s="108">
        <v>637</v>
      </c>
      <c r="O104" s="109" t="s">
        <v>54</v>
      </c>
      <c r="P104" s="70">
        <f t="shared" si="6"/>
        <v>6.3700000000000007E-2</v>
      </c>
    </row>
    <row r="105" spans="2:16">
      <c r="B105" s="108">
        <v>3.75</v>
      </c>
      <c r="C105" s="109" t="s">
        <v>55</v>
      </c>
      <c r="D105" s="70">
        <f t="shared" si="10"/>
        <v>2.0718232044198894E-2</v>
      </c>
      <c r="E105" s="110">
        <v>11.24</v>
      </c>
      <c r="F105" s="111">
        <v>7.9690000000000003</v>
      </c>
      <c r="G105" s="107">
        <f t="shared" si="8"/>
        <v>19.209</v>
      </c>
      <c r="H105" s="108">
        <v>8613</v>
      </c>
      <c r="I105" s="109" t="s">
        <v>54</v>
      </c>
      <c r="J105" s="71">
        <f t="shared" si="9"/>
        <v>0.86129999999999995</v>
      </c>
      <c r="K105" s="108">
        <v>666</v>
      </c>
      <c r="L105" s="109" t="s">
        <v>54</v>
      </c>
      <c r="M105" s="70">
        <f t="shared" si="5"/>
        <v>6.6600000000000006E-2</v>
      </c>
      <c r="N105" s="108">
        <v>673</v>
      </c>
      <c r="O105" s="109" t="s">
        <v>54</v>
      </c>
      <c r="P105" s="70">
        <f t="shared" si="6"/>
        <v>6.7299999999999999E-2</v>
      </c>
    </row>
    <row r="106" spans="2:16">
      <c r="B106" s="108">
        <v>4</v>
      </c>
      <c r="C106" s="109" t="s">
        <v>55</v>
      </c>
      <c r="D106" s="70">
        <f t="shared" si="10"/>
        <v>2.2099447513812154E-2</v>
      </c>
      <c r="E106" s="110">
        <v>11.41</v>
      </c>
      <c r="F106" s="111">
        <v>7.7240000000000002</v>
      </c>
      <c r="G106" s="107">
        <f t="shared" si="8"/>
        <v>19.134</v>
      </c>
      <c r="H106" s="108">
        <v>9185</v>
      </c>
      <c r="I106" s="109" t="s">
        <v>54</v>
      </c>
      <c r="J106" s="71">
        <f t="shared" si="9"/>
        <v>0.91850000000000009</v>
      </c>
      <c r="K106" s="108">
        <v>697</v>
      </c>
      <c r="L106" s="109" t="s">
        <v>54</v>
      </c>
      <c r="M106" s="70">
        <f t="shared" si="5"/>
        <v>6.9699999999999998E-2</v>
      </c>
      <c r="N106" s="108">
        <v>709</v>
      </c>
      <c r="O106" s="109" t="s">
        <v>54</v>
      </c>
      <c r="P106" s="70">
        <f t="shared" si="6"/>
        <v>7.0899999999999991E-2</v>
      </c>
    </row>
    <row r="107" spans="2:16">
      <c r="B107" s="108">
        <v>4.5</v>
      </c>
      <c r="C107" s="109" t="s">
        <v>55</v>
      </c>
      <c r="D107" s="70">
        <f t="shared" si="10"/>
        <v>2.4861878453038673E-2</v>
      </c>
      <c r="E107" s="110">
        <v>11.72</v>
      </c>
      <c r="F107" s="111">
        <v>7.2830000000000004</v>
      </c>
      <c r="G107" s="107">
        <f t="shared" si="8"/>
        <v>19.003</v>
      </c>
      <c r="H107" s="108">
        <v>1.03</v>
      </c>
      <c r="I107" s="118" t="s">
        <v>56</v>
      </c>
      <c r="J107" s="71">
        <f t="shared" ref="J107:J169" si="11">H107</f>
        <v>1.03</v>
      </c>
      <c r="K107" s="108">
        <v>765</v>
      </c>
      <c r="L107" s="109" t="s">
        <v>54</v>
      </c>
      <c r="M107" s="70">
        <f t="shared" si="5"/>
        <v>7.6499999999999999E-2</v>
      </c>
      <c r="N107" s="108">
        <v>780</v>
      </c>
      <c r="O107" s="109" t="s">
        <v>54</v>
      </c>
      <c r="P107" s="70">
        <f t="shared" si="6"/>
        <v>7.8E-2</v>
      </c>
    </row>
    <row r="108" spans="2:16">
      <c r="B108" s="108">
        <v>5</v>
      </c>
      <c r="C108" s="109" t="s">
        <v>55</v>
      </c>
      <c r="D108" s="70">
        <f t="shared" si="10"/>
        <v>2.7624309392265192E-2</v>
      </c>
      <c r="E108" s="110">
        <v>12.03</v>
      </c>
      <c r="F108" s="111">
        <v>6.8970000000000002</v>
      </c>
      <c r="G108" s="107">
        <f t="shared" si="8"/>
        <v>18.927</v>
      </c>
      <c r="H108" s="108">
        <v>1.1499999999999999</v>
      </c>
      <c r="I108" s="109" t="s">
        <v>56</v>
      </c>
      <c r="J108" s="71">
        <f t="shared" si="11"/>
        <v>1.1499999999999999</v>
      </c>
      <c r="K108" s="108">
        <v>829</v>
      </c>
      <c r="L108" s="109" t="s">
        <v>54</v>
      </c>
      <c r="M108" s="70">
        <f t="shared" si="5"/>
        <v>8.2900000000000001E-2</v>
      </c>
      <c r="N108" s="108">
        <v>849</v>
      </c>
      <c r="O108" s="109" t="s">
        <v>54</v>
      </c>
      <c r="P108" s="70">
        <f t="shared" si="6"/>
        <v>8.4900000000000003E-2</v>
      </c>
    </row>
    <row r="109" spans="2:16">
      <c r="B109" s="108">
        <v>5.5</v>
      </c>
      <c r="C109" s="109" t="s">
        <v>55</v>
      </c>
      <c r="D109" s="70">
        <f t="shared" si="10"/>
        <v>3.0386740331491711E-2</v>
      </c>
      <c r="E109" s="110">
        <v>12.33</v>
      </c>
      <c r="F109" s="111">
        <v>6.556</v>
      </c>
      <c r="G109" s="107">
        <f t="shared" si="8"/>
        <v>18.885999999999999</v>
      </c>
      <c r="H109" s="108">
        <v>1.27</v>
      </c>
      <c r="I109" s="109" t="s">
        <v>56</v>
      </c>
      <c r="J109" s="71">
        <f t="shared" si="11"/>
        <v>1.27</v>
      </c>
      <c r="K109" s="108">
        <v>890</v>
      </c>
      <c r="L109" s="109" t="s">
        <v>54</v>
      </c>
      <c r="M109" s="70">
        <f t="shared" si="5"/>
        <v>8.8999999999999996E-2</v>
      </c>
      <c r="N109" s="108">
        <v>917</v>
      </c>
      <c r="O109" s="109" t="s">
        <v>54</v>
      </c>
      <c r="P109" s="70">
        <f t="shared" si="6"/>
        <v>9.1700000000000004E-2</v>
      </c>
    </row>
    <row r="110" spans="2:16">
      <c r="B110" s="108">
        <v>6</v>
      </c>
      <c r="C110" s="109" t="s">
        <v>55</v>
      </c>
      <c r="D110" s="70">
        <f t="shared" si="10"/>
        <v>3.3149171270718231E-2</v>
      </c>
      <c r="E110" s="110">
        <v>12.64</v>
      </c>
      <c r="F110" s="111">
        <v>6.2530000000000001</v>
      </c>
      <c r="G110" s="107">
        <f t="shared" si="8"/>
        <v>18.893000000000001</v>
      </c>
      <c r="H110" s="108">
        <v>1.38</v>
      </c>
      <c r="I110" s="109" t="s">
        <v>56</v>
      </c>
      <c r="J110" s="71">
        <f t="shared" si="11"/>
        <v>1.38</v>
      </c>
      <c r="K110" s="108">
        <v>948</v>
      </c>
      <c r="L110" s="109" t="s">
        <v>54</v>
      </c>
      <c r="M110" s="70">
        <f t="shared" si="5"/>
        <v>9.4799999999999995E-2</v>
      </c>
      <c r="N110" s="108">
        <v>984</v>
      </c>
      <c r="O110" s="109" t="s">
        <v>54</v>
      </c>
      <c r="P110" s="70">
        <f t="shared" si="6"/>
        <v>9.8400000000000001E-2</v>
      </c>
    </row>
    <row r="111" spans="2:16">
      <c r="B111" s="108">
        <v>6.5</v>
      </c>
      <c r="C111" s="109" t="s">
        <v>55</v>
      </c>
      <c r="D111" s="70">
        <f t="shared" si="10"/>
        <v>3.591160220994475E-2</v>
      </c>
      <c r="E111" s="110">
        <v>12.96</v>
      </c>
      <c r="F111" s="111">
        <v>5.9809999999999999</v>
      </c>
      <c r="G111" s="107">
        <f t="shared" si="8"/>
        <v>18.941000000000003</v>
      </c>
      <c r="H111" s="108">
        <v>1.5</v>
      </c>
      <c r="I111" s="109" t="s">
        <v>56</v>
      </c>
      <c r="J111" s="71">
        <f t="shared" si="11"/>
        <v>1.5</v>
      </c>
      <c r="K111" s="108">
        <v>1004</v>
      </c>
      <c r="L111" s="109" t="s">
        <v>54</v>
      </c>
      <c r="M111" s="70">
        <f t="shared" si="5"/>
        <v>0.1004</v>
      </c>
      <c r="N111" s="108">
        <v>1049</v>
      </c>
      <c r="O111" s="109" t="s">
        <v>54</v>
      </c>
      <c r="P111" s="70">
        <f t="shared" si="6"/>
        <v>0.10489999999999999</v>
      </c>
    </row>
    <row r="112" spans="2:16">
      <c r="B112" s="108">
        <v>7</v>
      </c>
      <c r="C112" s="109" t="s">
        <v>55</v>
      </c>
      <c r="D112" s="70">
        <f t="shared" si="10"/>
        <v>3.8674033149171269E-2</v>
      </c>
      <c r="E112" s="110">
        <v>13.3</v>
      </c>
      <c r="F112" s="111">
        <v>5.7350000000000003</v>
      </c>
      <c r="G112" s="107">
        <f t="shared" si="8"/>
        <v>19.035</v>
      </c>
      <c r="H112" s="108">
        <v>1.61</v>
      </c>
      <c r="I112" s="109" t="s">
        <v>56</v>
      </c>
      <c r="J112" s="71">
        <f t="shared" si="11"/>
        <v>1.61</v>
      </c>
      <c r="K112" s="108">
        <v>1057</v>
      </c>
      <c r="L112" s="109" t="s">
        <v>54</v>
      </c>
      <c r="M112" s="70">
        <f t="shared" si="5"/>
        <v>0.10569999999999999</v>
      </c>
      <c r="N112" s="108">
        <v>1113</v>
      </c>
      <c r="O112" s="109" t="s">
        <v>54</v>
      </c>
      <c r="P112" s="70">
        <f t="shared" si="6"/>
        <v>0.1113</v>
      </c>
    </row>
    <row r="113" spans="1:16">
      <c r="B113" s="108">
        <v>8</v>
      </c>
      <c r="C113" s="109" t="s">
        <v>55</v>
      </c>
      <c r="D113" s="70">
        <f t="shared" si="10"/>
        <v>4.4198895027624308E-2</v>
      </c>
      <c r="E113" s="110">
        <v>14.01</v>
      </c>
      <c r="F113" s="111">
        <v>5.3070000000000004</v>
      </c>
      <c r="G113" s="107">
        <f t="shared" si="8"/>
        <v>19.317</v>
      </c>
      <c r="H113" s="108">
        <v>1.84</v>
      </c>
      <c r="I113" s="109" t="s">
        <v>56</v>
      </c>
      <c r="J113" s="71">
        <f t="shared" si="11"/>
        <v>1.84</v>
      </c>
      <c r="K113" s="108">
        <v>1177</v>
      </c>
      <c r="L113" s="109" t="s">
        <v>54</v>
      </c>
      <c r="M113" s="70">
        <f t="shared" si="5"/>
        <v>0.1177</v>
      </c>
      <c r="N113" s="108">
        <v>1236</v>
      </c>
      <c r="O113" s="109" t="s">
        <v>54</v>
      </c>
      <c r="P113" s="70">
        <f t="shared" si="6"/>
        <v>0.1236</v>
      </c>
    </row>
    <row r="114" spans="1:16">
      <c r="B114" s="108">
        <v>9</v>
      </c>
      <c r="C114" s="109" t="s">
        <v>55</v>
      </c>
      <c r="D114" s="70">
        <f t="shared" si="10"/>
        <v>4.9723756906077346E-2</v>
      </c>
      <c r="E114" s="110">
        <v>14.77</v>
      </c>
      <c r="F114" s="111">
        <v>4.9470000000000001</v>
      </c>
      <c r="G114" s="107">
        <f t="shared" si="8"/>
        <v>19.716999999999999</v>
      </c>
      <c r="H114" s="108">
        <v>2.0699999999999998</v>
      </c>
      <c r="I114" s="109" t="s">
        <v>56</v>
      </c>
      <c r="J114" s="71">
        <f t="shared" si="11"/>
        <v>2.0699999999999998</v>
      </c>
      <c r="K114" s="108">
        <v>1285</v>
      </c>
      <c r="L114" s="109" t="s">
        <v>54</v>
      </c>
      <c r="M114" s="70">
        <f t="shared" si="5"/>
        <v>0.1285</v>
      </c>
      <c r="N114" s="108">
        <v>1352</v>
      </c>
      <c r="O114" s="109" t="s">
        <v>54</v>
      </c>
      <c r="P114" s="70">
        <f t="shared" si="6"/>
        <v>0.13520000000000001</v>
      </c>
    </row>
    <row r="115" spans="1:16">
      <c r="B115" s="108">
        <v>10</v>
      </c>
      <c r="C115" s="109" t="s">
        <v>55</v>
      </c>
      <c r="D115" s="70">
        <f t="shared" si="10"/>
        <v>5.5248618784530384E-2</v>
      </c>
      <c r="E115" s="110">
        <v>15.59</v>
      </c>
      <c r="F115" s="111">
        <v>4.6399999999999997</v>
      </c>
      <c r="G115" s="107">
        <f t="shared" si="8"/>
        <v>20.23</v>
      </c>
      <c r="H115" s="108">
        <v>2.29</v>
      </c>
      <c r="I115" s="109" t="s">
        <v>56</v>
      </c>
      <c r="J115" s="71">
        <f t="shared" si="11"/>
        <v>2.29</v>
      </c>
      <c r="K115" s="108">
        <v>1382</v>
      </c>
      <c r="L115" s="109" t="s">
        <v>54</v>
      </c>
      <c r="M115" s="70">
        <f t="shared" si="5"/>
        <v>0.13819999999999999</v>
      </c>
      <c r="N115" s="108">
        <v>1462</v>
      </c>
      <c r="O115" s="109" t="s">
        <v>54</v>
      </c>
      <c r="P115" s="70">
        <f t="shared" si="6"/>
        <v>0.1462</v>
      </c>
    </row>
    <row r="116" spans="1:16">
      <c r="B116" s="108">
        <v>11</v>
      </c>
      <c r="C116" s="109" t="s">
        <v>55</v>
      </c>
      <c r="D116" s="70">
        <f t="shared" si="10"/>
        <v>6.0773480662983423E-2</v>
      </c>
      <c r="E116" s="110">
        <v>16.45</v>
      </c>
      <c r="F116" s="111">
        <v>4.3730000000000002</v>
      </c>
      <c r="G116" s="107">
        <f t="shared" si="8"/>
        <v>20.823</v>
      </c>
      <c r="H116" s="108">
        <v>2.5</v>
      </c>
      <c r="I116" s="109" t="s">
        <v>56</v>
      </c>
      <c r="J116" s="71">
        <f t="shared" si="11"/>
        <v>2.5</v>
      </c>
      <c r="K116" s="108">
        <v>1469</v>
      </c>
      <c r="L116" s="109" t="s">
        <v>54</v>
      </c>
      <c r="M116" s="70">
        <f t="shared" si="5"/>
        <v>0.1469</v>
      </c>
      <c r="N116" s="108">
        <v>1565</v>
      </c>
      <c r="O116" s="109" t="s">
        <v>54</v>
      </c>
      <c r="P116" s="70">
        <f t="shared" si="6"/>
        <v>0.1565</v>
      </c>
    </row>
    <row r="117" spans="1:16">
      <c r="B117" s="108">
        <v>12</v>
      </c>
      <c r="C117" s="109" t="s">
        <v>55</v>
      </c>
      <c r="D117" s="70">
        <f t="shared" si="10"/>
        <v>6.6298342541436461E-2</v>
      </c>
      <c r="E117" s="110">
        <v>17.350000000000001</v>
      </c>
      <c r="F117" s="111">
        <v>4.1399999999999997</v>
      </c>
      <c r="G117" s="107">
        <f t="shared" si="8"/>
        <v>21.490000000000002</v>
      </c>
      <c r="H117" s="108">
        <v>2.71</v>
      </c>
      <c r="I117" s="109" t="s">
        <v>56</v>
      </c>
      <c r="J117" s="71">
        <f t="shared" si="11"/>
        <v>2.71</v>
      </c>
      <c r="K117" s="108">
        <v>1548</v>
      </c>
      <c r="L117" s="109" t="s">
        <v>54</v>
      </c>
      <c r="M117" s="70">
        <f t="shared" si="5"/>
        <v>0.15479999999999999</v>
      </c>
      <c r="N117" s="108">
        <v>1661</v>
      </c>
      <c r="O117" s="109" t="s">
        <v>54</v>
      </c>
      <c r="P117" s="70">
        <f t="shared" si="6"/>
        <v>0.1661</v>
      </c>
    </row>
    <row r="118" spans="1:16">
      <c r="B118" s="108">
        <v>13</v>
      </c>
      <c r="C118" s="109" t="s">
        <v>55</v>
      </c>
      <c r="D118" s="70">
        <f t="shared" si="10"/>
        <v>7.18232044198895E-2</v>
      </c>
      <c r="E118" s="110">
        <v>18.28</v>
      </c>
      <c r="F118" s="111">
        <v>3.9329999999999998</v>
      </c>
      <c r="G118" s="107">
        <f t="shared" si="8"/>
        <v>22.213000000000001</v>
      </c>
      <c r="H118" s="108">
        <v>2.91</v>
      </c>
      <c r="I118" s="109" t="s">
        <v>56</v>
      </c>
      <c r="J118" s="71">
        <f t="shared" si="11"/>
        <v>2.91</v>
      </c>
      <c r="K118" s="108">
        <v>1620</v>
      </c>
      <c r="L118" s="109" t="s">
        <v>54</v>
      </c>
      <c r="M118" s="70">
        <f t="shared" si="5"/>
        <v>0.16200000000000001</v>
      </c>
      <c r="N118" s="108">
        <v>1752</v>
      </c>
      <c r="O118" s="109" t="s">
        <v>54</v>
      </c>
      <c r="P118" s="70">
        <f t="shared" si="6"/>
        <v>0.17519999999999999</v>
      </c>
    </row>
    <row r="119" spans="1:16">
      <c r="B119" s="108">
        <v>14</v>
      </c>
      <c r="C119" s="109" t="s">
        <v>55</v>
      </c>
      <c r="D119" s="70">
        <f t="shared" si="10"/>
        <v>7.7348066298342538E-2</v>
      </c>
      <c r="E119" s="110">
        <v>19.239999999999998</v>
      </c>
      <c r="F119" s="111">
        <v>3.7490000000000001</v>
      </c>
      <c r="G119" s="107">
        <f t="shared" si="8"/>
        <v>22.988999999999997</v>
      </c>
      <c r="H119" s="108">
        <v>3.11</v>
      </c>
      <c r="I119" s="109" t="s">
        <v>56</v>
      </c>
      <c r="J119" s="71">
        <f t="shared" si="11"/>
        <v>3.11</v>
      </c>
      <c r="K119" s="108">
        <v>1684</v>
      </c>
      <c r="L119" s="109" t="s">
        <v>54</v>
      </c>
      <c r="M119" s="70">
        <f t="shared" si="5"/>
        <v>0.16839999999999999</v>
      </c>
      <c r="N119" s="108">
        <v>1836</v>
      </c>
      <c r="O119" s="109" t="s">
        <v>54</v>
      </c>
      <c r="P119" s="70">
        <f t="shared" si="6"/>
        <v>0.18360000000000001</v>
      </c>
    </row>
    <row r="120" spans="1:16">
      <c r="B120" s="108">
        <v>15</v>
      </c>
      <c r="C120" s="109" t="s">
        <v>55</v>
      </c>
      <c r="D120" s="70">
        <f t="shared" si="10"/>
        <v>8.2872928176795577E-2</v>
      </c>
      <c r="E120" s="110">
        <v>20.21</v>
      </c>
      <c r="F120" s="111">
        <v>3.5830000000000002</v>
      </c>
      <c r="G120" s="107">
        <f t="shared" si="8"/>
        <v>23.792999999999999</v>
      </c>
      <c r="H120" s="108">
        <v>3.3</v>
      </c>
      <c r="I120" s="109" t="s">
        <v>56</v>
      </c>
      <c r="J120" s="71">
        <f t="shared" si="11"/>
        <v>3.3</v>
      </c>
      <c r="K120" s="108">
        <v>1743</v>
      </c>
      <c r="L120" s="109" t="s">
        <v>54</v>
      </c>
      <c r="M120" s="70">
        <f t="shared" si="5"/>
        <v>0.17430000000000001</v>
      </c>
      <c r="N120" s="108">
        <v>1915</v>
      </c>
      <c r="O120" s="109" t="s">
        <v>54</v>
      </c>
      <c r="P120" s="70">
        <f t="shared" si="6"/>
        <v>0.1915</v>
      </c>
    </row>
    <row r="121" spans="1:16">
      <c r="B121" s="108">
        <v>16</v>
      </c>
      <c r="C121" s="109" t="s">
        <v>55</v>
      </c>
      <c r="D121" s="70">
        <f t="shared" si="10"/>
        <v>8.8397790055248615E-2</v>
      </c>
      <c r="E121" s="110">
        <v>21.19</v>
      </c>
      <c r="F121" s="111">
        <v>3.4340000000000002</v>
      </c>
      <c r="G121" s="107">
        <f t="shared" si="8"/>
        <v>24.624000000000002</v>
      </c>
      <c r="H121" s="108">
        <v>3.48</v>
      </c>
      <c r="I121" s="109" t="s">
        <v>56</v>
      </c>
      <c r="J121" s="71">
        <f t="shared" si="11"/>
        <v>3.48</v>
      </c>
      <c r="K121" s="108">
        <v>1797</v>
      </c>
      <c r="L121" s="109" t="s">
        <v>54</v>
      </c>
      <c r="M121" s="70">
        <f t="shared" si="5"/>
        <v>0.1797</v>
      </c>
      <c r="N121" s="108">
        <v>1989</v>
      </c>
      <c r="O121" s="109" t="s">
        <v>54</v>
      </c>
      <c r="P121" s="70">
        <f t="shared" si="6"/>
        <v>0.19890000000000002</v>
      </c>
    </row>
    <row r="122" spans="1:16">
      <c r="B122" s="108">
        <v>17</v>
      </c>
      <c r="C122" s="109" t="s">
        <v>55</v>
      </c>
      <c r="D122" s="70">
        <f t="shared" si="10"/>
        <v>9.3922651933701654E-2</v>
      </c>
      <c r="E122" s="110">
        <v>22.18</v>
      </c>
      <c r="F122" s="111">
        <v>3.2970000000000002</v>
      </c>
      <c r="G122" s="107">
        <f t="shared" si="8"/>
        <v>25.477</v>
      </c>
      <c r="H122" s="108">
        <v>3.66</v>
      </c>
      <c r="I122" s="109" t="s">
        <v>56</v>
      </c>
      <c r="J122" s="71">
        <f t="shared" si="11"/>
        <v>3.66</v>
      </c>
      <c r="K122" s="108">
        <v>1847</v>
      </c>
      <c r="L122" s="109" t="s">
        <v>54</v>
      </c>
      <c r="M122" s="70">
        <f t="shared" si="5"/>
        <v>0.1847</v>
      </c>
      <c r="N122" s="108">
        <v>2059</v>
      </c>
      <c r="O122" s="109" t="s">
        <v>54</v>
      </c>
      <c r="P122" s="70">
        <f t="shared" si="6"/>
        <v>0.20590000000000003</v>
      </c>
    </row>
    <row r="123" spans="1:16">
      <c r="B123" s="108">
        <v>18</v>
      </c>
      <c r="C123" s="109" t="s">
        <v>55</v>
      </c>
      <c r="D123" s="70">
        <f t="shared" si="10"/>
        <v>9.9447513812154692E-2</v>
      </c>
      <c r="E123" s="110">
        <v>23.17</v>
      </c>
      <c r="F123" s="111">
        <v>3.173</v>
      </c>
      <c r="G123" s="107">
        <f t="shared" si="8"/>
        <v>26.343000000000004</v>
      </c>
      <c r="H123" s="108">
        <v>3.83</v>
      </c>
      <c r="I123" s="109" t="s">
        <v>56</v>
      </c>
      <c r="J123" s="71">
        <f t="shared" si="11"/>
        <v>3.83</v>
      </c>
      <c r="K123" s="108">
        <v>1892</v>
      </c>
      <c r="L123" s="109" t="s">
        <v>54</v>
      </c>
      <c r="M123" s="70">
        <f t="shared" si="5"/>
        <v>0.18919999999999998</v>
      </c>
      <c r="N123" s="108">
        <v>2124</v>
      </c>
      <c r="O123" s="109" t="s">
        <v>54</v>
      </c>
      <c r="P123" s="70">
        <f t="shared" si="6"/>
        <v>0.21240000000000001</v>
      </c>
    </row>
    <row r="124" spans="1:16">
      <c r="B124" s="108">
        <v>20</v>
      </c>
      <c r="C124" s="109" t="s">
        <v>55</v>
      </c>
      <c r="D124" s="70">
        <f t="shared" si="10"/>
        <v>0.11049723756906077</v>
      </c>
      <c r="E124" s="110">
        <v>25.14</v>
      </c>
      <c r="F124" s="111">
        <v>2.9540000000000002</v>
      </c>
      <c r="G124" s="107">
        <f t="shared" si="8"/>
        <v>28.094000000000001</v>
      </c>
      <c r="H124" s="108">
        <v>4.1500000000000004</v>
      </c>
      <c r="I124" s="109" t="s">
        <v>56</v>
      </c>
      <c r="J124" s="71">
        <f t="shared" si="11"/>
        <v>4.1500000000000004</v>
      </c>
      <c r="K124" s="108">
        <v>1999</v>
      </c>
      <c r="L124" s="109" t="s">
        <v>54</v>
      </c>
      <c r="M124" s="70">
        <f t="shared" si="5"/>
        <v>0.19990000000000002</v>
      </c>
      <c r="N124" s="108">
        <v>2242</v>
      </c>
      <c r="O124" s="109" t="s">
        <v>54</v>
      </c>
      <c r="P124" s="70">
        <f t="shared" si="6"/>
        <v>0.22420000000000001</v>
      </c>
    </row>
    <row r="125" spans="1:16">
      <c r="B125" s="72">
        <v>22.5</v>
      </c>
      <c r="C125" s="74" t="s">
        <v>55</v>
      </c>
      <c r="D125" s="70">
        <f t="shared" si="10"/>
        <v>0.12430939226519337</v>
      </c>
      <c r="E125" s="110">
        <v>27.57</v>
      </c>
      <c r="F125" s="111">
        <v>2.7240000000000002</v>
      </c>
      <c r="G125" s="107">
        <f t="shared" si="8"/>
        <v>30.294</v>
      </c>
      <c r="H125" s="108">
        <v>4.53</v>
      </c>
      <c r="I125" s="109" t="s">
        <v>56</v>
      </c>
      <c r="J125" s="71">
        <f t="shared" si="11"/>
        <v>4.53</v>
      </c>
      <c r="K125" s="108">
        <v>2123</v>
      </c>
      <c r="L125" s="109" t="s">
        <v>54</v>
      </c>
      <c r="M125" s="70">
        <f t="shared" si="5"/>
        <v>0.21230000000000002</v>
      </c>
      <c r="N125" s="108">
        <v>2371</v>
      </c>
      <c r="O125" s="109" t="s">
        <v>54</v>
      </c>
      <c r="P125" s="70">
        <f t="shared" si="6"/>
        <v>0.23710000000000001</v>
      </c>
    </row>
    <row r="126" spans="1:16">
      <c r="B126" s="72">
        <v>25</v>
      </c>
      <c r="C126" s="74" t="s">
        <v>55</v>
      </c>
      <c r="D126" s="70">
        <f t="shared" si="10"/>
        <v>0.13812154696132597</v>
      </c>
      <c r="E126" s="110">
        <v>29.94</v>
      </c>
      <c r="F126" s="111">
        <v>2.5299999999999998</v>
      </c>
      <c r="G126" s="107">
        <f t="shared" si="8"/>
        <v>32.47</v>
      </c>
      <c r="H126" s="72">
        <v>4.88</v>
      </c>
      <c r="I126" s="74" t="s">
        <v>56</v>
      </c>
      <c r="J126" s="71">
        <f t="shared" si="11"/>
        <v>4.88</v>
      </c>
      <c r="K126" s="72">
        <v>2225</v>
      </c>
      <c r="L126" s="74" t="s">
        <v>54</v>
      </c>
      <c r="M126" s="70">
        <f t="shared" si="5"/>
        <v>0.2225</v>
      </c>
      <c r="N126" s="72">
        <v>2483</v>
      </c>
      <c r="O126" s="74" t="s">
        <v>54</v>
      </c>
      <c r="P126" s="70">
        <f t="shared" si="6"/>
        <v>0.24830000000000002</v>
      </c>
    </row>
    <row r="127" spans="1:16">
      <c r="B127" s="72">
        <v>27.5</v>
      </c>
      <c r="C127" s="74" t="s">
        <v>55</v>
      </c>
      <c r="D127" s="70">
        <f t="shared" si="10"/>
        <v>0.15193370165745856</v>
      </c>
      <c r="E127" s="110">
        <v>32.229999999999997</v>
      </c>
      <c r="F127" s="111">
        <v>2.3660000000000001</v>
      </c>
      <c r="G127" s="107">
        <f t="shared" si="8"/>
        <v>34.595999999999997</v>
      </c>
      <c r="H127" s="72">
        <v>5.21</v>
      </c>
      <c r="I127" s="74" t="s">
        <v>56</v>
      </c>
      <c r="J127" s="71">
        <f t="shared" si="11"/>
        <v>5.21</v>
      </c>
      <c r="K127" s="72">
        <v>2311</v>
      </c>
      <c r="L127" s="74" t="s">
        <v>54</v>
      </c>
      <c r="M127" s="70">
        <f t="shared" si="5"/>
        <v>0.2311</v>
      </c>
      <c r="N127" s="72">
        <v>2580</v>
      </c>
      <c r="O127" s="74" t="s">
        <v>54</v>
      </c>
      <c r="P127" s="70">
        <f t="shared" si="6"/>
        <v>0.25800000000000001</v>
      </c>
    </row>
    <row r="128" spans="1:16">
      <c r="A128" s="112"/>
      <c r="B128" s="108">
        <v>30</v>
      </c>
      <c r="C128" s="109" t="s">
        <v>55</v>
      </c>
      <c r="D128" s="70">
        <f t="shared" si="10"/>
        <v>0.16574585635359115</v>
      </c>
      <c r="E128" s="110">
        <v>34.43</v>
      </c>
      <c r="F128" s="111">
        <v>2.2229999999999999</v>
      </c>
      <c r="G128" s="107">
        <f t="shared" si="8"/>
        <v>36.652999999999999</v>
      </c>
      <c r="H128" s="108">
        <v>5.52</v>
      </c>
      <c r="I128" s="109" t="s">
        <v>56</v>
      </c>
      <c r="J128" s="71">
        <f t="shared" si="11"/>
        <v>5.52</v>
      </c>
      <c r="K128" s="72">
        <v>2385</v>
      </c>
      <c r="L128" s="74" t="s">
        <v>54</v>
      </c>
      <c r="M128" s="70">
        <f t="shared" si="5"/>
        <v>0.23849999999999999</v>
      </c>
      <c r="N128" s="72">
        <v>2667</v>
      </c>
      <c r="O128" s="74" t="s">
        <v>54</v>
      </c>
      <c r="P128" s="70">
        <f t="shared" si="6"/>
        <v>0.26669999999999999</v>
      </c>
    </row>
    <row r="129" spans="1:16">
      <c r="A129" s="112"/>
      <c r="B129" s="108">
        <v>32.5</v>
      </c>
      <c r="C129" s="109" t="s">
        <v>55</v>
      </c>
      <c r="D129" s="70">
        <f t="shared" si="10"/>
        <v>0.17955801104972377</v>
      </c>
      <c r="E129" s="110">
        <v>36.549999999999997</v>
      </c>
      <c r="F129" s="111">
        <v>2.0990000000000002</v>
      </c>
      <c r="G129" s="107">
        <f t="shared" si="8"/>
        <v>38.649000000000001</v>
      </c>
      <c r="H129" s="108">
        <v>5.81</v>
      </c>
      <c r="I129" s="109" t="s">
        <v>56</v>
      </c>
      <c r="J129" s="71">
        <f t="shared" si="11"/>
        <v>5.81</v>
      </c>
      <c r="K129" s="72">
        <v>2449</v>
      </c>
      <c r="L129" s="74" t="s">
        <v>54</v>
      </c>
      <c r="M129" s="70">
        <f t="shared" si="5"/>
        <v>0.24489999999999998</v>
      </c>
      <c r="N129" s="72">
        <v>2744</v>
      </c>
      <c r="O129" s="74" t="s">
        <v>54</v>
      </c>
      <c r="P129" s="70">
        <f t="shared" si="6"/>
        <v>0.27440000000000003</v>
      </c>
    </row>
    <row r="130" spans="1:16">
      <c r="A130" s="112"/>
      <c r="B130" s="108">
        <v>35</v>
      </c>
      <c r="C130" s="109" t="s">
        <v>55</v>
      </c>
      <c r="D130" s="70">
        <f t="shared" si="10"/>
        <v>0.19337016574585636</v>
      </c>
      <c r="E130" s="110">
        <v>38.57</v>
      </c>
      <c r="F130" s="111">
        <v>1.9890000000000001</v>
      </c>
      <c r="G130" s="107">
        <f t="shared" si="8"/>
        <v>40.558999999999997</v>
      </c>
      <c r="H130" s="108">
        <v>6.09</v>
      </c>
      <c r="I130" s="109" t="s">
        <v>56</v>
      </c>
      <c r="J130" s="71">
        <f t="shared" si="11"/>
        <v>6.09</v>
      </c>
      <c r="K130" s="72">
        <v>2505</v>
      </c>
      <c r="L130" s="74" t="s">
        <v>54</v>
      </c>
      <c r="M130" s="70">
        <f t="shared" si="5"/>
        <v>0.2505</v>
      </c>
      <c r="N130" s="72">
        <v>2814</v>
      </c>
      <c r="O130" s="74" t="s">
        <v>54</v>
      </c>
      <c r="P130" s="70">
        <f t="shared" si="6"/>
        <v>0.28139999999999998</v>
      </c>
    </row>
    <row r="131" spans="1:16">
      <c r="A131" s="112"/>
      <c r="B131" s="108">
        <v>37.5</v>
      </c>
      <c r="C131" s="109" t="s">
        <v>55</v>
      </c>
      <c r="D131" s="70">
        <f t="shared" si="10"/>
        <v>0.20718232044198895</v>
      </c>
      <c r="E131" s="110">
        <v>40.520000000000003</v>
      </c>
      <c r="F131" s="111">
        <v>1.891</v>
      </c>
      <c r="G131" s="107">
        <f t="shared" si="8"/>
        <v>42.411000000000001</v>
      </c>
      <c r="H131" s="108">
        <v>6.36</v>
      </c>
      <c r="I131" s="109" t="s">
        <v>56</v>
      </c>
      <c r="J131" s="71">
        <f t="shared" si="11"/>
        <v>6.36</v>
      </c>
      <c r="K131" s="72">
        <v>2556</v>
      </c>
      <c r="L131" s="74" t="s">
        <v>54</v>
      </c>
      <c r="M131" s="70">
        <f t="shared" si="5"/>
        <v>0.25559999999999999</v>
      </c>
      <c r="N131" s="72">
        <v>2876</v>
      </c>
      <c r="O131" s="74" t="s">
        <v>54</v>
      </c>
      <c r="P131" s="70">
        <f t="shared" si="6"/>
        <v>0.28759999999999997</v>
      </c>
    </row>
    <row r="132" spans="1:16">
      <c r="A132" s="112"/>
      <c r="B132" s="108">
        <v>40</v>
      </c>
      <c r="C132" s="109" t="s">
        <v>55</v>
      </c>
      <c r="D132" s="70">
        <f t="shared" si="10"/>
        <v>0.22099447513812154</v>
      </c>
      <c r="E132" s="110">
        <v>42.38</v>
      </c>
      <c r="F132" s="111">
        <v>1.804</v>
      </c>
      <c r="G132" s="107">
        <f t="shared" si="8"/>
        <v>44.184000000000005</v>
      </c>
      <c r="H132" s="108">
        <v>6.62</v>
      </c>
      <c r="I132" s="109" t="s">
        <v>56</v>
      </c>
      <c r="J132" s="71">
        <f t="shared" si="11"/>
        <v>6.62</v>
      </c>
      <c r="K132" s="72">
        <v>2601</v>
      </c>
      <c r="L132" s="74" t="s">
        <v>54</v>
      </c>
      <c r="M132" s="70">
        <f t="shared" si="5"/>
        <v>0.2601</v>
      </c>
      <c r="N132" s="72">
        <v>2933</v>
      </c>
      <c r="O132" s="74" t="s">
        <v>54</v>
      </c>
      <c r="P132" s="70">
        <f t="shared" si="6"/>
        <v>0.29330000000000001</v>
      </c>
    </row>
    <row r="133" spans="1:16">
      <c r="A133" s="112"/>
      <c r="B133" s="108">
        <v>45</v>
      </c>
      <c r="C133" s="109" t="s">
        <v>55</v>
      </c>
      <c r="D133" s="70">
        <f t="shared" si="10"/>
        <v>0.24861878453038674</v>
      </c>
      <c r="E133" s="110">
        <v>45.86</v>
      </c>
      <c r="F133" s="111">
        <v>1.653</v>
      </c>
      <c r="G133" s="107">
        <f t="shared" si="8"/>
        <v>47.512999999999998</v>
      </c>
      <c r="H133" s="108">
        <v>7.1</v>
      </c>
      <c r="I133" s="109" t="s">
        <v>56</v>
      </c>
      <c r="J133" s="71">
        <f t="shared" si="11"/>
        <v>7.1</v>
      </c>
      <c r="K133" s="72">
        <v>2722</v>
      </c>
      <c r="L133" s="74" t="s">
        <v>54</v>
      </c>
      <c r="M133" s="70">
        <f t="shared" si="5"/>
        <v>0.2722</v>
      </c>
      <c r="N133" s="72">
        <v>3034</v>
      </c>
      <c r="O133" s="74" t="s">
        <v>54</v>
      </c>
      <c r="P133" s="70">
        <f t="shared" si="6"/>
        <v>0.3034</v>
      </c>
    </row>
    <row r="134" spans="1:16">
      <c r="A134" s="112"/>
      <c r="B134" s="108">
        <v>50</v>
      </c>
      <c r="C134" s="109" t="s">
        <v>55</v>
      </c>
      <c r="D134" s="70">
        <f t="shared" si="10"/>
        <v>0.27624309392265195</v>
      </c>
      <c r="E134" s="110">
        <v>49.07</v>
      </c>
      <c r="F134" s="111">
        <v>1.528</v>
      </c>
      <c r="G134" s="107">
        <f t="shared" si="8"/>
        <v>50.597999999999999</v>
      </c>
      <c r="H134" s="108">
        <v>7.55</v>
      </c>
      <c r="I134" s="109" t="s">
        <v>56</v>
      </c>
      <c r="J134" s="71">
        <f t="shared" si="11"/>
        <v>7.55</v>
      </c>
      <c r="K134" s="72">
        <v>2823</v>
      </c>
      <c r="L134" s="74" t="s">
        <v>54</v>
      </c>
      <c r="M134" s="70">
        <f t="shared" si="5"/>
        <v>0.2823</v>
      </c>
      <c r="N134" s="72">
        <v>3120</v>
      </c>
      <c r="O134" s="74" t="s">
        <v>54</v>
      </c>
      <c r="P134" s="70">
        <f t="shared" si="6"/>
        <v>0.312</v>
      </c>
    </row>
    <row r="135" spans="1:16">
      <c r="A135" s="112"/>
      <c r="B135" s="108">
        <v>55</v>
      </c>
      <c r="C135" s="109" t="s">
        <v>55</v>
      </c>
      <c r="D135" s="70">
        <f t="shared" si="10"/>
        <v>0.30386740331491713</v>
      </c>
      <c r="E135" s="110">
        <v>52.03</v>
      </c>
      <c r="F135" s="111">
        <v>1.423</v>
      </c>
      <c r="G135" s="107">
        <f t="shared" si="8"/>
        <v>53.453000000000003</v>
      </c>
      <c r="H135" s="108">
        <v>7.98</v>
      </c>
      <c r="I135" s="109" t="s">
        <v>56</v>
      </c>
      <c r="J135" s="71">
        <f t="shared" si="11"/>
        <v>7.98</v>
      </c>
      <c r="K135" s="72">
        <v>2909</v>
      </c>
      <c r="L135" s="74" t="s">
        <v>54</v>
      </c>
      <c r="M135" s="70">
        <f t="shared" si="5"/>
        <v>0.29089999999999999</v>
      </c>
      <c r="N135" s="72">
        <v>3195</v>
      </c>
      <c r="O135" s="74" t="s">
        <v>54</v>
      </c>
      <c r="P135" s="70">
        <f t="shared" si="6"/>
        <v>0.31950000000000001</v>
      </c>
    </row>
    <row r="136" spans="1:16">
      <c r="A136" s="112"/>
      <c r="B136" s="108">
        <v>60</v>
      </c>
      <c r="C136" s="109" t="s">
        <v>55</v>
      </c>
      <c r="D136" s="70">
        <f t="shared" si="10"/>
        <v>0.33149171270718231</v>
      </c>
      <c r="E136" s="110">
        <v>54.76</v>
      </c>
      <c r="F136" s="111">
        <v>1.3320000000000001</v>
      </c>
      <c r="G136" s="107">
        <f t="shared" si="8"/>
        <v>56.091999999999999</v>
      </c>
      <c r="H136" s="108">
        <v>8.3800000000000008</v>
      </c>
      <c r="I136" s="109" t="s">
        <v>56</v>
      </c>
      <c r="J136" s="71">
        <f t="shared" si="11"/>
        <v>8.3800000000000008</v>
      </c>
      <c r="K136" s="72">
        <v>2984</v>
      </c>
      <c r="L136" s="74" t="s">
        <v>54</v>
      </c>
      <c r="M136" s="70">
        <f t="shared" si="5"/>
        <v>0.2984</v>
      </c>
      <c r="N136" s="72">
        <v>3261</v>
      </c>
      <c r="O136" s="74" t="s">
        <v>54</v>
      </c>
      <c r="P136" s="70">
        <f t="shared" si="6"/>
        <v>0.3261</v>
      </c>
    </row>
    <row r="137" spans="1:16">
      <c r="A137" s="112"/>
      <c r="B137" s="108">
        <v>65</v>
      </c>
      <c r="C137" s="109" t="s">
        <v>55</v>
      </c>
      <c r="D137" s="70">
        <f t="shared" si="10"/>
        <v>0.35911602209944754</v>
      </c>
      <c r="E137" s="110">
        <v>57.3</v>
      </c>
      <c r="F137" s="111">
        <v>1.2529999999999999</v>
      </c>
      <c r="G137" s="107">
        <f t="shared" si="8"/>
        <v>58.552999999999997</v>
      </c>
      <c r="H137" s="108">
        <v>8.77</v>
      </c>
      <c r="I137" s="109" t="s">
        <v>56</v>
      </c>
      <c r="J137" s="71">
        <f t="shared" si="11"/>
        <v>8.77</v>
      </c>
      <c r="K137" s="72">
        <v>3051</v>
      </c>
      <c r="L137" s="74" t="s">
        <v>54</v>
      </c>
      <c r="M137" s="70">
        <f t="shared" si="5"/>
        <v>0.30510000000000004</v>
      </c>
      <c r="N137" s="72">
        <v>3319</v>
      </c>
      <c r="O137" s="74" t="s">
        <v>54</v>
      </c>
      <c r="P137" s="70">
        <f t="shared" si="6"/>
        <v>0.33189999999999997</v>
      </c>
    </row>
    <row r="138" spans="1:16">
      <c r="A138" s="112"/>
      <c r="B138" s="108">
        <v>70</v>
      </c>
      <c r="C138" s="109" t="s">
        <v>55</v>
      </c>
      <c r="D138" s="70">
        <f t="shared" si="10"/>
        <v>0.38674033149171272</v>
      </c>
      <c r="E138" s="110">
        <v>59.66</v>
      </c>
      <c r="F138" s="111">
        <v>1.1839999999999999</v>
      </c>
      <c r="G138" s="107">
        <f t="shared" si="8"/>
        <v>60.843999999999994</v>
      </c>
      <c r="H138" s="108">
        <v>9.14</v>
      </c>
      <c r="I138" s="109" t="s">
        <v>56</v>
      </c>
      <c r="J138" s="71">
        <f t="shared" si="11"/>
        <v>9.14</v>
      </c>
      <c r="K138" s="72">
        <v>3110</v>
      </c>
      <c r="L138" s="74" t="s">
        <v>54</v>
      </c>
      <c r="M138" s="70">
        <f t="shared" si="5"/>
        <v>0.311</v>
      </c>
      <c r="N138" s="72">
        <v>3372</v>
      </c>
      <c r="O138" s="74" t="s">
        <v>54</v>
      </c>
      <c r="P138" s="70">
        <f t="shared" si="6"/>
        <v>0.3372</v>
      </c>
    </row>
    <row r="139" spans="1:16">
      <c r="A139" s="112"/>
      <c r="B139" s="108">
        <v>80</v>
      </c>
      <c r="C139" s="109" t="s">
        <v>55</v>
      </c>
      <c r="D139" s="70">
        <f t="shared" si="10"/>
        <v>0.44198895027624308</v>
      </c>
      <c r="E139" s="110">
        <v>63.92</v>
      </c>
      <c r="F139" s="111">
        <v>1.0680000000000001</v>
      </c>
      <c r="G139" s="107">
        <f t="shared" si="8"/>
        <v>64.988</v>
      </c>
      <c r="H139" s="108">
        <v>9.84</v>
      </c>
      <c r="I139" s="109" t="s">
        <v>56</v>
      </c>
      <c r="J139" s="71">
        <f t="shared" si="11"/>
        <v>9.84</v>
      </c>
      <c r="K139" s="72">
        <v>3290</v>
      </c>
      <c r="L139" s="74" t="s">
        <v>54</v>
      </c>
      <c r="M139" s="70">
        <f t="shared" si="5"/>
        <v>0.32900000000000001</v>
      </c>
      <c r="N139" s="72">
        <v>3465</v>
      </c>
      <c r="O139" s="74" t="s">
        <v>54</v>
      </c>
      <c r="P139" s="70">
        <f t="shared" si="6"/>
        <v>0.34649999999999997</v>
      </c>
    </row>
    <row r="140" spans="1:16">
      <c r="A140" s="112"/>
      <c r="B140" s="108">
        <v>90</v>
      </c>
      <c r="C140" s="113" t="s">
        <v>55</v>
      </c>
      <c r="D140" s="70">
        <f t="shared" si="10"/>
        <v>0.49723756906077349</v>
      </c>
      <c r="E140" s="110">
        <v>67.67</v>
      </c>
      <c r="F140" s="111">
        <v>0.97430000000000005</v>
      </c>
      <c r="G140" s="107">
        <f t="shared" si="8"/>
        <v>68.644300000000001</v>
      </c>
      <c r="H140" s="108">
        <v>10.51</v>
      </c>
      <c r="I140" s="109" t="s">
        <v>56</v>
      </c>
      <c r="J140" s="71">
        <f t="shared" si="11"/>
        <v>10.51</v>
      </c>
      <c r="K140" s="72">
        <v>3441</v>
      </c>
      <c r="L140" s="74" t="s">
        <v>54</v>
      </c>
      <c r="M140" s="70">
        <f t="shared" si="5"/>
        <v>0.34409999999999996</v>
      </c>
      <c r="N140" s="72">
        <v>3543</v>
      </c>
      <c r="O140" s="74" t="s">
        <v>54</v>
      </c>
      <c r="P140" s="70">
        <f t="shared" si="6"/>
        <v>0.3543</v>
      </c>
    </row>
    <row r="141" spans="1:16">
      <c r="B141" s="108">
        <v>100</v>
      </c>
      <c r="C141" s="74" t="s">
        <v>55</v>
      </c>
      <c r="D141" s="70">
        <f t="shared" si="10"/>
        <v>0.5524861878453039</v>
      </c>
      <c r="E141" s="110">
        <v>71</v>
      </c>
      <c r="F141" s="111">
        <v>0.8972</v>
      </c>
      <c r="G141" s="107">
        <f t="shared" si="8"/>
        <v>71.897199999999998</v>
      </c>
      <c r="H141" s="72">
        <v>11.14</v>
      </c>
      <c r="I141" s="74" t="s">
        <v>56</v>
      </c>
      <c r="J141" s="71">
        <f t="shared" si="11"/>
        <v>11.14</v>
      </c>
      <c r="K141" s="72">
        <v>3571</v>
      </c>
      <c r="L141" s="74" t="s">
        <v>54</v>
      </c>
      <c r="M141" s="70">
        <f t="shared" si="5"/>
        <v>0.35710000000000003</v>
      </c>
      <c r="N141" s="72">
        <v>3611</v>
      </c>
      <c r="O141" s="74" t="s">
        <v>54</v>
      </c>
      <c r="P141" s="70">
        <f t="shared" si="6"/>
        <v>0.36110000000000003</v>
      </c>
    </row>
    <row r="142" spans="1:16">
      <c r="B142" s="108">
        <v>110</v>
      </c>
      <c r="C142" s="74" t="s">
        <v>55</v>
      </c>
      <c r="D142" s="70">
        <f t="shared" si="10"/>
        <v>0.60773480662983426</v>
      </c>
      <c r="E142" s="110">
        <v>73.959999999999994</v>
      </c>
      <c r="F142" s="111">
        <v>0.83230000000000004</v>
      </c>
      <c r="G142" s="107">
        <f t="shared" si="8"/>
        <v>74.792299999999997</v>
      </c>
      <c r="H142" s="72">
        <v>11.74</v>
      </c>
      <c r="I142" s="74" t="s">
        <v>56</v>
      </c>
      <c r="J142" s="71">
        <f t="shared" si="11"/>
        <v>11.74</v>
      </c>
      <c r="K142" s="72">
        <v>3686</v>
      </c>
      <c r="L142" s="74" t="s">
        <v>54</v>
      </c>
      <c r="M142" s="70">
        <f t="shared" si="5"/>
        <v>0.36859999999999998</v>
      </c>
      <c r="N142" s="72">
        <v>3670</v>
      </c>
      <c r="O142" s="74" t="s">
        <v>54</v>
      </c>
      <c r="P142" s="70">
        <f t="shared" si="6"/>
        <v>0.36699999999999999</v>
      </c>
    </row>
    <row r="143" spans="1:16">
      <c r="B143" s="108">
        <v>120</v>
      </c>
      <c r="C143" s="74" t="s">
        <v>55</v>
      </c>
      <c r="D143" s="70">
        <f t="shared" si="10"/>
        <v>0.66298342541436461</v>
      </c>
      <c r="E143" s="110">
        <v>76.63</v>
      </c>
      <c r="F143" s="111">
        <v>0.77690000000000003</v>
      </c>
      <c r="G143" s="107">
        <f t="shared" si="8"/>
        <v>77.406899999999993</v>
      </c>
      <c r="H143" s="72">
        <v>12.33</v>
      </c>
      <c r="I143" s="74" t="s">
        <v>56</v>
      </c>
      <c r="J143" s="71">
        <f t="shared" si="11"/>
        <v>12.33</v>
      </c>
      <c r="K143" s="72">
        <v>3789</v>
      </c>
      <c r="L143" s="74" t="s">
        <v>54</v>
      </c>
      <c r="M143" s="70">
        <f t="shared" si="5"/>
        <v>0.37890000000000001</v>
      </c>
      <c r="N143" s="72">
        <v>3724</v>
      </c>
      <c r="O143" s="74" t="s">
        <v>54</v>
      </c>
      <c r="P143" s="70">
        <f t="shared" si="6"/>
        <v>0.37240000000000001</v>
      </c>
    </row>
    <row r="144" spans="1:16">
      <c r="B144" s="108">
        <v>130</v>
      </c>
      <c r="C144" s="74" t="s">
        <v>55</v>
      </c>
      <c r="D144" s="70">
        <f t="shared" si="10"/>
        <v>0.71823204419889508</v>
      </c>
      <c r="E144" s="110">
        <v>79.03</v>
      </c>
      <c r="F144" s="111">
        <v>0.72899999999999998</v>
      </c>
      <c r="G144" s="107">
        <f t="shared" si="8"/>
        <v>79.759</v>
      </c>
      <c r="H144" s="72">
        <v>12.89</v>
      </c>
      <c r="I144" s="74" t="s">
        <v>56</v>
      </c>
      <c r="J144" s="71">
        <f t="shared" si="11"/>
        <v>12.89</v>
      </c>
      <c r="K144" s="72">
        <v>3883</v>
      </c>
      <c r="L144" s="74" t="s">
        <v>54</v>
      </c>
      <c r="M144" s="70">
        <f t="shared" si="5"/>
        <v>0.38829999999999998</v>
      </c>
      <c r="N144" s="72">
        <v>3772</v>
      </c>
      <c r="O144" s="74" t="s">
        <v>54</v>
      </c>
      <c r="P144" s="70">
        <f t="shared" si="6"/>
        <v>0.37719999999999998</v>
      </c>
    </row>
    <row r="145" spans="2:16">
      <c r="B145" s="108">
        <v>140</v>
      </c>
      <c r="C145" s="74" t="s">
        <v>55</v>
      </c>
      <c r="D145" s="70">
        <f t="shared" si="10"/>
        <v>0.77348066298342544</v>
      </c>
      <c r="E145" s="110">
        <v>81.209999999999994</v>
      </c>
      <c r="F145" s="111">
        <v>0.68710000000000004</v>
      </c>
      <c r="G145" s="107">
        <f t="shared" si="8"/>
        <v>81.897099999999995</v>
      </c>
      <c r="H145" s="72">
        <v>13.44</v>
      </c>
      <c r="I145" s="74" t="s">
        <v>56</v>
      </c>
      <c r="J145" s="71">
        <f t="shared" si="11"/>
        <v>13.44</v>
      </c>
      <c r="K145" s="72">
        <v>3969</v>
      </c>
      <c r="L145" s="74" t="s">
        <v>54</v>
      </c>
      <c r="M145" s="70">
        <f t="shared" si="5"/>
        <v>0.39689999999999998</v>
      </c>
      <c r="N145" s="72">
        <v>3816</v>
      </c>
      <c r="O145" s="74" t="s">
        <v>54</v>
      </c>
      <c r="P145" s="70">
        <f t="shared" si="6"/>
        <v>0.38159999999999999</v>
      </c>
    </row>
    <row r="146" spans="2:16">
      <c r="B146" s="108">
        <v>150</v>
      </c>
      <c r="C146" s="74" t="s">
        <v>55</v>
      </c>
      <c r="D146" s="70">
        <f t="shared" si="10"/>
        <v>0.82872928176795579</v>
      </c>
      <c r="E146" s="110">
        <v>83.19</v>
      </c>
      <c r="F146" s="111">
        <v>0.65010000000000001</v>
      </c>
      <c r="G146" s="107">
        <f t="shared" si="8"/>
        <v>83.840099999999993</v>
      </c>
      <c r="H146" s="72">
        <v>13.97</v>
      </c>
      <c r="I146" s="74" t="s">
        <v>56</v>
      </c>
      <c r="J146" s="71">
        <f t="shared" si="11"/>
        <v>13.97</v>
      </c>
      <c r="K146" s="72">
        <v>4049</v>
      </c>
      <c r="L146" s="74" t="s">
        <v>54</v>
      </c>
      <c r="M146" s="70">
        <f t="shared" si="5"/>
        <v>0.40490000000000004</v>
      </c>
      <c r="N146" s="72">
        <v>3857</v>
      </c>
      <c r="O146" s="74" t="s">
        <v>54</v>
      </c>
      <c r="P146" s="70">
        <f t="shared" si="6"/>
        <v>0.38570000000000004</v>
      </c>
    </row>
    <row r="147" spans="2:16">
      <c r="B147" s="108">
        <v>160</v>
      </c>
      <c r="C147" s="74" t="s">
        <v>55</v>
      </c>
      <c r="D147" s="70">
        <f t="shared" si="10"/>
        <v>0.88397790055248615</v>
      </c>
      <c r="E147" s="110">
        <v>84.99</v>
      </c>
      <c r="F147" s="111">
        <v>0.61729999999999996</v>
      </c>
      <c r="G147" s="107">
        <f t="shared" si="8"/>
        <v>85.607299999999995</v>
      </c>
      <c r="H147" s="72">
        <v>14.5</v>
      </c>
      <c r="I147" s="74" t="s">
        <v>56</v>
      </c>
      <c r="J147" s="71">
        <f t="shared" si="11"/>
        <v>14.5</v>
      </c>
      <c r="K147" s="72">
        <v>4123</v>
      </c>
      <c r="L147" s="74" t="s">
        <v>54</v>
      </c>
      <c r="M147" s="70">
        <f t="shared" si="5"/>
        <v>0.4123</v>
      </c>
      <c r="N147" s="72">
        <v>3894</v>
      </c>
      <c r="O147" s="74" t="s">
        <v>54</v>
      </c>
      <c r="P147" s="70">
        <f t="shared" si="6"/>
        <v>0.38940000000000002</v>
      </c>
    </row>
    <row r="148" spans="2:16">
      <c r="B148" s="108">
        <v>170</v>
      </c>
      <c r="C148" s="74" t="s">
        <v>55</v>
      </c>
      <c r="D148" s="70">
        <f t="shared" si="10"/>
        <v>0.93922651933701662</v>
      </c>
      <c r="E148" s="110">
        <v>86.64</v>
      </c>
      <c r="F148" s="111">
        <v>0.58779999999999999</v>
      </c>
      <c r="G148" s="107">
        <f t="shared" si="8"/>
        <v>87.227800000000002</v>
      </c>
      <c r="H148" s="72">
        <v>15.01</v>
      </c>
      <c r="I148" s="74" t="s">
        <v>56</v>
      </c>
      <c r="J148" s="71">
        <f t="shared" si="11"/>
        <v>15.01</v>
      </c>
      <c r="K148" s="72">
        <v>4194</v>
      </c>
      <c r="L148" s="74" t="s">
        <v>54</v>
      </c>
      <c r="M148" s="70">
        <f t="shared" ref="M148:M164" si="12">K148/1000/10</f>
        <v>0.4194</v>
      </c>
      <c r="N148" s="72">
        <v>3930</v>
      </c>
      <c r="O148" s="74" t="s">
        <v>54</v>
      </c>
      <c r="P148" s="70">
        <f t="shared" ref="P148:P186" si="13">N148/1000/10</f>
        <v>0.39300000000000002</v>
      </c>
    </row>
    <row r="149" spans="2:16">
      <c r="B149" s="108">
        <v>180</v>
      </c>
      <c r="C149" s="74" t="s">
        <v>55</v>
      </c>
      <c r="D149" s="70">
        <f t="shared" si="10"/>
        <v>0.99447513812154698</v>
      </c>
      <c r="E149" s="110">
        <v>88.14</v>
      </c>
      <c r="F149" s="111">
        <v>0.56130000000000002</v>
      </c>
      <c r="G149" s="107">
        <f t="shared" ref="G149:G212" si="14">E149+F149</f>
        <v>88.701300000000003</v>
      </c>
      <c r="H149" s="72">
        <v>15.51</v>
      </c>
      <c r="I149" s="74" t="s">
        <v>56</v>
      </c>
      <c r="J149" s="71">
        <f t="shared" si="11"/>
        <v>15.51</v>
      </c>
      <c r="K149" s="72">
        <v>4260</v>
      </c>
      <c r="L149" s="74" t="s">
        <v>54</v>
      </c>
      <c r="M149" s="70">
        <f t="shared" si="12"/>
        <v>0.42599999999999999</v>
      </c>
      <c r="N149" s="72">
        <v>3963</v>
      </c>
      <c r="O149" s="74" t="s">
        <v>54</v>
      </c>
      <c r="P149" s="70">
        <f t="shared" si="13"/>
        <v>0.39629999999999999</v>
      </c>
    </row>
    <row r="150" spans="2:16">
      <c r="B150" s="108">
        <v>200</v>
      </c>
      <c r="C150" s="74" t="s">
        <v>55</v>
      </c>
      <c r="D150" s="70">
        <f t="shared" si="10"/>
        <v>1.1049723756906078</v>
      </c>
      <c r="E150" s="110">
        <v>90.79</v>
      </c>
      <c r="F150" s="111">
        <v>0.51529999999999998</v>
      </c>
      <c r="G150" s="107">
        <f t="shared" si="14"/>
        <v>91.305300000000003</v>
      </c>
      <c r="H150" s="72">
        <v>16.5</v>
      </c>
      <c r="I150" s="74" t="s">
        <v>56</v>
      </c>
      <c r="J150" s="71">
        <f t="shared" si="11"/>
        <v>16.5</v>
      </c>
      <c r="K150" s="72">
        <v>4494</v>
      </c>
      <c r="L150" s="74" t="s">
        <v>54</v>
      </c>
      <c r="M150" s="70">
        <f t="shared" si="12"/>
        <v>0.44939999999999997</v>
      </c>
      <c r="N150" s="72">
        <v>4023</v>
      </c>
      <c r="O150" s="74" t="s">
        <v>54</v>
      </c>
      <c r="P150" s="70">
        <f t="shared" si="13"/>
        <v>0.40229999999999999</v>
      </c>
    </row>
    <row r="151" spans="2:16">
      <c r="B151" s="108">
        <v>225</v>
      </c>
      <c r="C151" s="74" t="s">
        <v>55</v>
      </c>
      <c r="D151" s="70">
        <f t="shared" si="10"/>
        <v>1.2430939226519337</v>
      </c>
      <c r="E151" s="110">
        <v>93.52</v>
      </c>
      <c r="F151" s="111">
        <v>0.46810000000000002</v>
      </c>
      <c r="G151" s="107">
        <f t="shared" si="14"/>
        <v>93.988100000000003</v>
      </c>
      <c r="H151" s="72">
        <v>17.7</v>
      </c>
      <c r="I151" s="74" t="s">
        <v>56</v>
      </c>
      <c r="J151" s="71">
        <f t="shared" si="11"/>
        <v>17.7</v>
      </c>
      <c r="K151" s="72">
        <v>4814</v>
      </c>
      <c r="L151" s="74" t="s">
        <v>54</v>
      </c>
      <c r="M151" s="70">
        <f t="shared" si="12"/>
        <v>0.48139999999999999</v>
      </c>
      <c r="N151" s="72">
        <v>4091</v>
      </c>
      <c r="O151" s="74" t="s">
        <v>54</v>
      </c>
      <c r="P151" s="70">
        <f t="shared" si="13"/>
        <v>0.40910000000000002</v>
      </c>
    </row>
    <row r="152" spans="2:16">
      <c r="B152" s="108">
        <v>250</v>
      </c>
      <c r="C152" s="74" t="s">
        <v>55</v>
      </c>
      <c r="D152" s="70">
        <f t="shared" si="10"/>
        <v>1.3812154696132597</v>
      </c>
      <c r="E152" s="110">
        <v>95.74</v>
      </c>
      <c r="F152" s="111">
        <v>0.4294</v>
      </c>
      <c r="G152" s="107">
        <f t="shared" si="14"/>
        <v>96.169399999999996</v>
      </c>
      <c r="H152" s="72">
        <v>18.86</v>
      </c>
      <c r="I152" s="74" t="s">
        <v>56</v>
      </c>
      <c r="J152" s="71">
        <f t="shared" si="11"/>
        <v>18.86</v>
      </c>
      <c r="K152" s="72">
        <v>5098</v>
      </c>
      <c r="L152" s="74" t="s">
        <v>54</v>
      </c>
      <c r="M152" s="70">
        <f t="shared" si="12"/>
        <v>0.50980000000000003</v>
      </c>
      <c r="N152" s="72">
        <v>4151</v>
      </c>
      <c r="O152" s="74" t="s">
        <v>54</v>
      </c>
      <c r="P152" s="70">
        <f t="shared" si="13"/>
        <v>0.41509999999999997</v>
      </c>
    </row>
    <row r="153" spans="2:16">
      <c r="B153" s="108">
        <v>275</v>
      </c>
      <c r="C153" s="74" t="s">
        <v>55</v>
      </c>
      <c r="D153" s="70">
        <f t="shared" ref="D153:D166" si="15">B153/$C$5</f>
        <v>1.5193370165745856</v>
      </c>
      <c r="E153" s="110">
        <v>97.53</v>
      </c>
      <c r="F153" s="111">
        <v>0.39700000000000002</v>
      </c>
      <c r="G153" s="107">
        <f t="shared" si="14"/>
        <v>97.927000000000007</v>
      </c>
      <c r="H153" s="72">
        <v>20.010000000000002</v>
      </c>
      <c r="I153" s="74" t="s">
        <v>56</v>
      </c>
      <c r="J153" s="71">
        <f t="shared" si="11"/>
        <v>20.010000000000002</v>
      </c>
      <c r="K153" s="72">
        <v>5357</v>
      </c>
      <c r="L153" s="74" t="s">
        <v>54</v>
      </c>
      <c r="M153" s="70">
        <f t="shared" si="12"/>
        <v>0.53570000000000007</v>
      </c>
      <c r="N153" s="72">
        <v>4206</v>
      </c>
      <c r="O153" s="74" t="s">
        <v>54</v>
      </c>
      <c r="P153" s="70">
        <f t="shared" si="13"/>
        <v>0.42060000000000003</v>
      </c>
    </row>
    <row r="154" spans="2:16">
      <c r="B154" s="108">
        <v>300</v>
      </c>
      <c r="C154" s="74" t="s">
        <v>55</v>
      </c>
      <c r="D154" s="70">
        <f t="shared" si="15"/>
        <v>1.6574585635359116</v>
      </c>
      <c r="E154" s="110">
        <v>98.98</v>
      </c>
      <c r="F154" s="111">
        <v>0.3695</v>
      </c>
      <c r="G154" s="107">
        <f t="shared" si="14"/>
        <v>99.349500000000006</v>
      </c>
      <c r="H154" s="72">
        <v>21.13</v>
      </c>
      <c r="I154" s="74" t="s">
        <v>56</v>
      </c>
      <c r="J154" s="71">
        <f t="shared" si="11"/>
        <v>21.13</v>
      </c>
      <c r="K154" s="72">
        <v>5595</v>
      </c>
      <c r="L154" s="74" t="s">
        <v>54</v>
      </c>
      <c r="M154" s="70">
        <f t="shared" si="12"/>
        <v>0.5595</v>
      </c>
      <c r="N154" s="72">
        <v>4257</v>
      </c>
      <c r="O154" s="74" t="s">
        <v>54</v>
      </c>
      <c r="P154" s="70">
        <f t="shared" si="13"/>
        <v>0.42569999999999997</v>
      </c>
    </row>
    <row r="155" spans="2:16">
      <c r="B155" s="108">
        <v>325</v>
      </c>
      <c r="C155" s="74" t="s">
        <v>55</v>
      </c>
      <c r="D155" s="70">
        <f t="shared" si="15"/>
        <v>1.7955801104972375</v>
      </c>
      <c r="E155" s="110">
        <v>100.1</v>
      </c>
      <c r="F155" s="111">
        <v>0.34589999999999999</v>
      </c>
      <c r="G155" s="107">
        <f t="shared" si="14"/>
        <v>100.44589999999999</v>
      </c>
      <c r="H155" s="72">
        <v>22.24</v>
      </c>
      <c r="I155" s="74" t="s">
        <v>56</v>
      </c>
      <c r="J155" s="71">
        <f t="shared" si="11"/>
        <v>22.24</v>
      </c>
      <c r="K155" s="72">
        <v>5818</v>
      </c>
      <c r="L155" s="74" t="s">
        <v>54</v>
      </c>
      <c r="M155" s="70">
        <f t="shared" si="12"/>
        <v>0.58179999999999998</v>
      </c>
      <c r="N155" s="72">
        <v>4305</v>
      </c>
      <c r="O155" s="74" t="s">
        <v>54</v>
      </c>
      <c r="P155" s="70">
        <f t="shared" si="13"/>
        <v>0.43049999999999999</v>
      </c>
    </row>
    <row r="156" spans="2:16">
      <c r="B156" s="108">
        <v>350</v>
      </c>
      <c r="C156" s="74" t="s">
        <v>55</v>
      </c>
      <c r="D156" s="70">
        <f t="shared" si="15"/>
        <v>1.9337016574585635</v>
      </c>
      <c r="E156" s="110">
        <v>101.1</v>
      </c>
      <c r="F156" s="111">
        <v>0.32519999999999999</v>
      </c>
      <c r="G156" s="107">
        <f t="shared" si="14"/>
        <v>101.42519999999999</v>
      </c>
      <c r="H156" s="72">
        <v>23.34</v>
      </c>
      <c r="I156" s="74" t="s">
        <v>56</v>
      </c>
      <c r="J156" s="71">
        <f t="shared" si="11"/>
        <v>23.34</v>
      </c>
      <c r="K156" s="72">
        <v>6028</v>
      </c>
      <c r="L156" s="74" t="s">
        <v>54</v>
      </c>
      <c r="M156" s="70">
        <f t="shared" si="12"/>
        <v>0.6028</v>
      </c>
      <c r="N156" s="72">
        <v>4349</v>
      </c>
      <c r="O156" s="74" t="s">
        <v>54</v>
      </c>
      <c r="P156" s="70">
        <f t="shared" si="13"/>
        <v>0.43490000000000001</v>
      </c>
    </row>
    <row r="157" spans="2:16">
      <c r="B157" s="108">
        <v>375</v>
      </c>
      <c r="C157" s="74" t="s">
        <v>55</v>
      </c>
      <c r="D157" s="70">
        <f t="shared" si="15"/>
        <v>2.0718232044198897</v>
      </c>
      <c r="E157" s="110">
        <v>102.2</v>
      </c>
      <c r="F157" s="111">
        <v>0.30709999999999998</v>
      </c>
      <c r="G157" s="107">
        <f t="shared" si="14"/>
        <v>102.50710000000001</v>
      </c>
      <c r="H157" s="72">
        <v>24.43</v>
      </c>
      <c r="I157" s="74" t="s">
        <v>56</v>
      </c>
      <c r="J157" s="71">
        <f t="shared" si="11"/>
        <v>24.43</v>
      </c>
      <c r="K157" s="72">
        <v>6227</v>
      </c>
      <c r="L157" s="74" t="s">
        <v>54</v>
      </c>
      <c r="M157" s="70">
        <f t="shared" si="12"/>
        <v>0.62270000000000003</v>
      </c>
      <c r="N157" s="72">
        <v>4391</v>
      </c>
      <c r="O157" s="74" t="s">
        <v>54</v>
      </c>
      <c r="P157" s="70">
        <f t="shared" si="13"/>
        <v>0.43909999999999999</v>
      </c>
    </row>
    <row r="158" spans="2:16">
      <c r="B158" s="108">
        <v>400</v>
      </c>
      <c r="C158" s="74" t="s">
        <v>55</v>
      </c>
      <c r="D158" s="70">
        <f t="shared" si="15"/>
        <v>2.2099447513812156</v>
      </c>
      <c r="E158" s="110">
        <v>103.2</v>
      </c>
      <c r="F158" s="111">
        <v>0.29099999999999998</v>
      </c>
      <c r="G158" s="107">
        <f t="shared" si="14"/>
        <v>103.491</v>
      </c>
      <c r="H158" s="72">
        <v>25.51</v>
      </c>
      <c r="I158" s="74" t="s">
        <v>56</v>
      </c>
      <c r="J158" s="71">
        <f t="shared" si="11"/>
        <v>25.51</v>
      </c>
      <c r="K158" s="72">
        <v>6415</v>
      </c>
      <c r="L158" s="74" t="s">
        <v>54</v>
      </c>
      <c r="M158" s="70">
        <f t="shared" si="12"/>
        <v>0.64149999999999996</v>
      </c>
      <c r="N158" s="72">
        <v>4431</v>
      </c>
      <c r="O158" s="74" t="s">
        <v>54</v>
      </c>
      <c r="P158" s="70">
        <f t="shared" si="13"/>
        <v>0.44309999999999999</v>
      </c>
    </row>
    <row r="159" spans="2:16">
      <c r="B159" s="108">
        <v>450</v>
      </c>
      <c r="C159" s="74" t="s">
        <v>55</v>
      </c>
      <c r="D159" s="70">
        <f t="shared" si="15"/>
        <v>2.4861878453038675</v>
      </c>
      <c r="E159" s="110">
        <v>103.7</v>
      </c>
      <c r="F159" s="111">
        <v>0.26369999999999999</v>
      </c>
      <c r="G159" s="107">
        <f t="shared" si="14"/>
        <v>103.9637</v>
      </c>
      <c r="H159" s="72">
        <v>27.64</v>
      </c>
      <c r="I159" s="74" t="s">
        <v>56</v>
      </c>
      <c r="J159" s="71">
        <f t="shared" si="11"/>
        <v>27.64</v>
      </c>
      <c r="K159" s="72">
        <v>7101</v>
      </c>
      <c r="L159" s="74" t="s">
        <v>54</v>
      </c>
      <c r="M159" s="71">
        <f t="shared" si="12"/>
        <v>0.71009999999999995</v>
      </c>
      <c r="N159" s="72">
        <v>4506</v>
      </c>
      <c r="O159" s="74" t="s">
        <v>54</v>
      </c>
      <c r="P159" s="70">
        <f t="shared" si="13"/>
        <v>0.4506</v>
      </c>
    </row>
    <row r="160" spans="2:16">
      <c r="B160" s="108">
        <v>500</v>
      </c>
      <c r="C160" s="74" t="s">
        <v>55</v>
      </c>
      <c r="D160" s="70">
        <f t="shared" si="15"/>
        <v>2.7624309392265194</v>
      </c>
      <c r="E160" s="110">
        <v>104.3</v>
      </c>
      <c r="F160" s="111">
        <v>0.2414</v>
      </c>
      <c r="G160" s="107">
        <f t="shared" si="14"/>
        <v>104.5414</v>
      </c>
      <c r="H160" s="72">
        <v>29.77</v>
      </c>
      <c r="I160" s="74" t="s">
        <v>56</v>
      </c>
      <c r="J160" s="71">
        <f t="shared" si="11"/>
        <v>29.77</v>
      </c>
      <c r="K160" s="72">
        <v>7720</v>
      </c>
      <c r="L160" s="74" t="s">
        <v>54</v>
      </c>
      <c r="M160" s="71">
        <f t="shared" si="12"/>
        <v>0.77200000000000002</v>
      </c>
      <c r="N160" s="72">
        <v>4576</v>
      </c>
      <c r="O160" s="74" t="s">
        <v>54</v>
      </c>
      <c r="P160" s="70">
        <f t="shared" si="13"/>
        <v>0.45759999999999995</v>
      </c>
    </row>
    <row r="161" spans="2:16">
      <c r="B161" s="108">
        <v>550</v>
      </c>
      <c r="C161" s="74" t="s">
        <v>55</v>
      </c>
      <c r="D161" s="70">
        <f t="shared" si="15"/>
        <v>3.0386740331491713</v>
      </c>
      <c r="E161" s="110">
        <v>104.5</v>
      </c>
      <c r="F161" s="111">
        <v>0.22270000000000001</v>
      </c>
      <c r="G161" s="107">
        <f t="shared" si="14"/>
        <v>104.7227</v>
      </c>
      <c r="H161" s="72">
        <v>31.89</v>
      </c>
      <c r="I161" s="74" t="s">
        <v>56</v>
      </c>
      <c r="J161" s="71">
        <f t="shared" si="11"/>
        <v>31.89</v>
      </c>
      <c r="K161" s="72">
        <v>8288</v>
      </c>
      <c r="L161" s="74" t="s">
        <v>54</v>
      </c>
      <c r="M161" s="71">
        <f t="shared" si="12"/>
        <v>0.82879999999999998</v>
      </c>
      <c r="N161" s="72">
        <v>4642</v>
      </c>
      <c r="O161" s="74" t="s">
        <v>54</v>
      </c>
      <c r="P161" s="70">
        <f t="shared" si="13"/>
        <v>0.46420000000000006</v>
      </c>
    </row>
    <row r="162" spans="2:16">
      <c r="B162" s="108">
        <v>600</v>
      </c>
      <c r="C162" s="74" t="s">
        <v>55</v>
      </c>
      <c r="D162" s="70">
        <f t="shared" si="15"/>
        <v>3.3149171270718232</v>
      </c>
      <c r="E162" s="110">
        <v>104.5</v>
      </c>
      <c r="F162" s="111">
        <v>0.20699999999999999</v>
      </c>
      <c r="G162" s="107">
        <f t="shared" si="14"/>
        <v>104.70699999999999</v>
      </c>
      <c r="H162" s="72">
        <v>34.01</v>
      </c>
      <c r="I162" s="74" t="s">
        <v>56</v>
      </c>
      <c r="J162" s="71">
        <f t="shared" si="11"/>
        <v>34.01</v>
      </c>
      <c r="K162" s="72">
        <v>8819</v>
      </c>
      <c r="L162" s="74" t="s">
        <v>54</v>
      </c>
      <c r="M162" s="71">
        <f t="shared" si="12"/>
        <v>0.88190000000000013</v>
      </c>
      <c r="N162" s="72">
        <v>4705</v>
      </c>
      <c r="O162" s="74" t="s">
        <v>54</v>
      </c>
      <c r="P162" s="71">
        <f t="shared" si="13"/>
        <v>0.47050000000000003</v>
      </c>
    </row>
    <row r="163" spans="2:16">
      <c r="B163" s="108">
        <v>650</v>
      </c>
      <c r="C163" s="74" t="s">
        <v>55</v>
      </c>
      <c r="D163" s="70">
        <f t="shared" si="15"/>
        <v>3.5911602209944751</v>
      </c>
      <c r="E163" s="110">
        <v>104.3</v>
      </c>
      <c r="F163" s="111">
        <v>0.19339999999999999</v>
      </c>
      <c r="G163" s="107">
        <f t="shared" si="14"/>
        <v>104.49339999999999</v>
      </c>
      <c r="H163" s="72">
        <v>36.130000000000003</v>
      </c>
      <c r="I163" s="74" t="s">
        <v>56</v>
      </c>
      <c r="J163" s="71">
        <f t="shared" si="11"/>
        <v>36.130000000000003</v>
      </c>
      <c r="K163" s="72">
        <v>9320</v>
      </c>
      <c r="L163" s="74" t="s">
        <v>54</v>
      </c>
      <c r="M163" s="71">
        <f t="shared" si="12"/>
        <v>0.93200000000000005</v>
      </c>
      <c r="N163" s="72">
        <v>4766</v>
      </c>
      <c r="O163" s="74" t="s">
        <v>54</v>
      </c>
      <c r="P163" s="71">
        <f t="shared" si="13"/>
        <v>0.47660000000000002</v>
      </c>
    </row>
    <row r="164" spans="2:16">
      <c r="B164" s="108">
        <v>700</v>
      </c>
      <c r="C164" s="74" t="s">
        <v>55</v>
      </c>
      <c r="D164" s="70">
        <f t="shared" si="15"/>
        <v>3.867403314917127</v>
      </c>
      <c r="E164" s="110">
        <v>103.9</v>
      </c>
      <c r="F164" s="111">
        <v>0.18160000000000001</v>
      </c>
      <c r="G164" s="107">
        <f t="shared" si="14"/>
        <v>104.08160000000001</v>
      </c>
      <c r="H164" s="72">
        <v>38.26</v>
      </c>
      <c r="I164" s="74" t="s">
        <v>56</v>
      </c>
      <c r="J164" s="71">
        <f t="shared" si="11"/>
        <v>38.26</v>
      </c>
      <c r="K164" s="72">
        <v>9799</v>
      </c>
      <c r="L164" s="74" t="s">
        <v>54</v>
      </c>
      <c r="M164" s="71">
        <f t="shared" si="12"/>
        <v>0.97989999999999999</v>
      </c>
      <c r="N164" s="72">
        <v>4824</v>
      </c>
      <c r="O164" s="74" t="s">
        <v>54</v>
      </c>
      <c r="P164" s="71">
        <f t="shared" si="13"/>
        <v>0.4824</v>
      </c>
    </row>
    <row r="165" spans="2:16">
      <c r="B165" s="108">
        <v>800</v>
      </c>
      <c r="C165" s="74" t="s">
        <v>55</v>
      </c>
      <c r="D165" s="70">
        <f t="shared" si="15"/>
        <v>4.4198895027624312</v>
      </c>
      <c r="E165" s="110">
        <v>102.8</v>
      </c>
      <c r="F165" s="111">
        <v>0.16209999999999999</v>
      </c>
      <c r="G165" s="107">
        <f t="shared" si="14"/>
        <v>102.96209999999999</v>
      </c>
      <c r="H165" s="72">
        <v>42.55</v>
      </c>
      <c r="I165" s="74" t="s">
        <v>56</v>
      </c>
      <c r="J165" s="71">
        <f t="shared" si="11"/>
        <v>42.55</v>
      </c>
      <c r="K165" s="72">
        <v>1.1499999999999999</v>
      </c>
      <c r="L165" s="73" t="s">
        <v>56</v>
      </c>
      <c r="M165" s="71">
        <f t="shared" ref="M165:M219" si="16">K165</f>
        <v>1.1499999999999999</v>
      </c>
      <c r="N165" s="72">
        <v>4936</v>
      </c>
      <c r="O165" s="74" t="s">
        <v>54</v>
      </c>
      <c r="P165" s="71">
        <f t="shared" si="13"/>
        <v>0.49359999999999998</v>
      </c>
    </row>
    <row r="166" spans="2:16">
      <c r="B166" s="108">
        <v>900</v>
      </c>
      <c r="C166" s="74" t="s">
        <v>55</v>
      </c>
      <c r="D166" s="70">
        <f t="shared" si="15"/>
        <v>4.972375690607735</v>
      </c>
      <c r="E166" s="110">
        <v>101.5</v>
      </c>
      <c r="F166" s="111">
        <v>0.14660000000000001</v>
      </c>
      <c r="G166" s="107">
        <f t="shared" si="14"/>
        <v>101.64660000000001</v>
      </c>
      <c r="H166" s="72">
        <v>46.89</v>
      </c>
      <c r="I166" s="74" t="s">
        <v>56</v>
      </c>
      <c r="J166" s="71">
        <f t="shared" si="11"/>
        <v>46.89</v>
      </c>
      <c r="K166" s="72">
        <v>1.31</v>
      </c>
      <c r="L166" s="74" t="s">
        <v>56</v>
      </c>
      <c r="M166" s="71">
        <f t="shared" si="16"/>
        <v>1.31</v>
      </c>
      <c r="N166" s="72">
        <v>5044</v>
      </c>
      <c r="O166" s="74" t="s">
        <v>54</v>
      </c>
      <c r="P166" s="71">
        <f t="shared" si="13"/>
        <v>0.50439999999999996</v>
      </c>
    </row>
    <row r="167" spans="2:16">
      <c r="B167" s="108">
        <v>1</v>
      </c>
      <c r="C167" s="73" t="s">
        <v>57</v>
      </c>
      <c r="D167" s="70">
        <f t="shared" ref="D167:D228" si="17">B167*1000/$C$5</f>
        <v>5.5248618784530388</v>
      </c>
      <c r="E167" s="110">
        <v>99.97</v>
      </c>
      <c r="F167" s="111">
        <v>0.13400000000000001</v>
      </c>
      <c r="G167" s="107">
        <f t="shared" si="14"/>
        <v>100.104</v>
      </c>
      <c r="H167" s="72">
        <v>51.29</v>
      </c>
      <c r="I167" s="74" t="s">
        <v>56</v>
      </c>
      <c r="J167" s="71">
        <f t="shared" si="11"/>
        <v>51.29</v>
      </c>
      <c r="K167" s="72">
        <v>1.45</v>
      </c>
      <c r="L167" s="74" t="s">
        <v>56</v>
      </c>
      <c r="M167" s="71">
        <f t="shared" si="16"/>
        <v>1.45</v>
      </c>
      <c r="N167" s="72">
        <v>5149</v>
      </c>
      <c r="O167" s="74" t="s">
        <v>54</v>
      </c>
      <c r="P167" s="71">
        <f t="shared" si="13"/>
        <v>0.51490000000000002</v>
      </c>
    </row>
    <row r="168" spans="2:16">
      <c r="B168" s="108">
        <v>1.1000000000000001</v>
      </c>
      <c r="C168" s="74" t="s">
        <v>57</v>
      </c>
      <c r="D168" s="70">
        <f t="shared" si="17"/>
        <v>6.0773480662983426</v>
      </c>
      <c r="E168" s="110">
        <v>98.41</v>
      </c>
      <c r="F168" s="111">
        <v>0.1235</v>
      </c>
      <c r="G168" s="107">
        <f t="shared" si="14"/>
        <v>98.533500000000004</v>
      </c>
      <c r="H168" s="72">
        <v>55.76</v>
      </c>
      <c r="I168" s="74" t="s">
        <v>56</v>
      </c>
      <c r="J168" s="71">
        <f t="shared" si="11"/>
        <v>55.76</v>
      </c>
      <c r="K168" s="72">
        <v>1.58</v>
      </c>
      <c r="L168" s="74" t="s">
        <v>56</v>
      </c>
      <c r="M168" s="71">
        <f t="shared" si="16"/>
        <v>1.58</v>
      </c>
      <c r="N168" s="72">
        <v>5253</v>
      </c>
      <c r="O168" s="74" t="s">
        <v>54</v>
      </c>
      <c r="P168" s="71">
        <f t="shared" si="13"/>
        <v>0.52529999999999999</v>
      </c>
    </row>
    <row r="169" spans="2:16">
      <c r="B169" s="108">
        <v>1.2</v>
      </c>
      <c r="C169" s="74" t="s">
        <v>57</v>
      </c>
      <c r="D169" s="70">
        <f t="shared" si="17"/>
        <v>6.6298342541436464</v>
      </c>
      <c r="E169" s="110">
        <v>96.85</v>
      </c>
      <c r="F169" s="111">
        <v>0.11459999999999999</v>
      </c>
      <c r="G169" s="107">
        <f t="shared" si="14"/>
        <v>96.96459999999999</v>
      </c>
      <c r="H169" s="72">
        <v>60.3</v>
      </c>
      <c r="I169" s="74" t="s">
        <v>56</v>
      </c>
      <c r="J169" s="71">
        <f t="shared" si="11"/>
        <v>60.3</v>
      </c>
      <c r="K169" s="72">
        <v>1.71</v>
      </c>
      <c r="L169" s="74" t="s">
        <v>56</v>
      </c>
      <c r="M169" s="71">
        <f t="shared" si="16"/>
        <v>1.71</v>
      </c>
      <c r="N169" s="72">
        <v>5355</v>
      </c>
      <c r="O169" s="74" t="s">
        <v>54</v>
      </c>
      <c r="P169" s="71">
        <f t="shared" si="13"/>
        <v>0.53550000000000009</v>
      </c>
    </row>
    <row r="170" spans="2:16">
      <c r="B170" s="108">
        <v>1.3</v>
      </c>
      <c r="C170" s="74" t="s">
        <v>57</v>
      </c>
      <c r="D170" s="70">
        <f t="shared" si="17"/>
        <v>7.1823204419889501</v>
      </c>
      <c r="E170" s="110">
        <v>95.33</v>
      </c>
      <c r="F170" s="111">
        <v>0.1069</v>
      </c>
      <c r="G170" s="107">
        <f t="shared" si="14"/>
        <v>95.436899999999994</v>
      </c>
      <c r="H170" s="72">
        <v>64.91</v>
      </c>
      <c r="I170" s="74" t="s">
        <v>56</v>
      </c>
      <c r="J170" s="71">
        <f t="shared" ref="J170:J195" si="18">H170</f>
        <v>64.91</v>
      </c>
      <c r="K170" s="72">
        <v>1.83</v>
      </c>
      <c r="L170" s="74" t="s">
        <v>56</v>
      </c>
      <c r="M170" s="71">
        <f t="shared" si="16"/>
        <v>1.83</v>
      </c>
      <c r="N170" s="72">
        <v>5457</v>
      </c>
      <c r="O170" s="74" t="s">
        <v>54</v>
      </c>
      <c r="P170" s="71">
        <f t="shared" si="13"/>
        <v>0.54569999999999996</v>
      </c>
    </row>
    <row r="171" spans="2:16">
      <c r="B171" s="108">
        <v>1.4</v>
      </c>
      <c r="C171" s="74" t="s">
        <v>57</v>
      </c>
      <c r="D171" s="70">
        <f t="shared" si="17"/>
        <v>7.7348066298342539</v>
      </c>
      <c r="E171" s="110">
        <v>93.85</v>
      </c>
      <c r="F171" s="111">
        <v>0.1003</v>
      </c>
      <c r="G171" s="107">
        <f t="shared" si="14"/>
        <v>93.950299999999999</v>
      </c>
      <c r="H171" s="72">
        <v>69.599999999999994</v>
      </c>
      <c r="I171" s="74" t="s">
        <v>56</v>
      </c>
      <c r="J171" s="71">
        <f t="shared" si="18"/>
        <v>69.599999999999994</v>
      </c>
      <c r="K171" s="72">
        <v>1.94</v>
      </c>
      <c r="L171" s="74" t="s">
        <v>56</v>
      </c>
      <c r="M171" s="71">
        <f t="shared" si="16"/>
        <v>1.94</v>
      </c>
      <c r="N171" s="72">
        <v>5558</v>
      </c>
      <c r="O171" s="74" t="s">
        <v>54</v>
      </c>
      <c r="P171" s="71">
        <f t="shared" si="13"/>
        <v>0.55579999999999996</v>
      </c>
    </row>
    <row r="172" spans="2:16">
      <c r="B172" s="108">
        <v>1.5</v>
      </c>
      <c r="C172" s="74" t="s">
        <v>57</v>
      </c>
      <c r="D172" s="70">
        <f t="shared" si="17"/>
        <v>8.2872928176795586</v>
      </c>
      <c r="E172" s="110">
        <v>92.44</v>
      </c>
      <c r="F172" s="111">
        <v>9.4490000000000005E-2</v>
      </c>
      <c r="G172" s="107">
        <f t="shared" si="14"/>
        <v>92.534489999999991</v>
      </c>
      <c r="H172" s="72">
        <v>74.36</v>
      </c>
      <c r="I172" s="74" t="s">
        <v>56</v>
      </c>
      <c r="J172" s="71">
        <f t="shared" si="18"/>
        <v>74.36</v>
      </c>
      <c r="K172" s="72">
        <v>2.06</v>
      </c>
      <c r="L172" s="74" t="s">
        <v>56</v>
      </c>
      <c r="M172" s="71">
        <f t="shared" si="16"/>
        <v>2.06</v>
      </c>
      <c r="N172" s="72">
        <v>5659</v>
      </c>
      <c r="O172" s="74" t="s">
        <v>54</v>
      </c>
      <c r="P172" s="71">
        <f t="shared" si="13"/>
        <v>0.56589999999999996</v>
      </c>
    </row>
    <row r="173" spans="2:16">
      <c r="B173" s="108">
        <v>1.6</v>
      </c>
      <c r="C173" s="74" t="s">
        <v>57</v>
      </c>
      <c r="D173" s="70">
        <f t="shared" si="17"/>
        <v>8.8397790055248624</v>
      </c>
      <c r="E173" s="110">
        <v>91.1</v>
      </c>
      <c r="F173" s="111">
        <v>8.9359999999999995E-2</v>
      </c>
      <c r="G173" s="107">
        <f t="shared" si="14"/>
        <v>91.189359999999994</v>
      </c>
      <c r="H173" s="72">
        <v>79.19</v>
      </c>
      <c r="I173" s="74" t="s">
        <v>56</v>
      </c>
      <c r="J173" s="71">
        <f t="shared" si="18"/>
        <v>79.19</v>
      </c>
      <c r="K173" s="72">
        <v>2.17</v>
      </c>
      <c r="L173" s="74" t="s">
        <v>56</v>
      </c>
      <c r="M173" s="71">
        <f t="shared" si="16"/>
        <v>2.17</v>
      </c>
      <c r="N173" s="72">
        <v>5761</v>
      </c>
      <c r="O173" s="74" t="s">
        <v>54</v>
      </c>
      <c r="P173" s="71">
        <f t="shared" si="13"/>
        <v>0.57610000000000006</v>
      </c>
    </row>
    <row r="174" spans="2:16">
      <c r="B174" s="108">
        <v>1.7</v>
      </c>
      <c r="C174" s="74" t="s">
        <v>57</v>
      </c>
      <c r="D174" s="70">
        <f t="shared" si="17"/>
        <v>9.3922651933701662</v>
      </c>
      <c r="E174" s="110">
        <v>89.84</v>
      </c>
      <c r="F174" s="111">
        <v>8.4790000000000004E-2</v>
      </c>
      <c r="G174" s="107">
        <f t="shared" si="14"/>
        <v>89.924790000000002</v>
      </c>
      <c r="H174" s="72">
        <v>84.09</v>
      </c>
      <c r="I174" s="74" t="s">
        <v>56</v>
      </c>
      <c r="J174" s="71">
        <f t="shared" si="18"/>
        <v>84.09</v>
      </c>
      <c r="K174" s="72">
        <v>2.2799999999999998</v>
      </c>
      <c r="L174" s="74" t="s">
        <v>56</v>
      </c>
      <c r="M174" s="71">
        <f t="shared" si="16"/>
        <v>2.2799999999999998</v>
      </c>
      <c r="N174" s="72">
        <v>5863</v>
      </c>
      <c r="O174" s="74" t="s">
        <v>54</v>
      </c>
      <c r="P174" s="71">
        <f t="shared" si="13"/>
        <v>0.58630000000000004</v>
      </c>
    </row>
    <row r="175" spans="2:16">
      <c r="B175" s="108">
        <v>1.8</v>
      </c>
      <c r="C175" s="74" t="s">
        <v>57</v>
      </c>
      <c r="D175" s="70">
        <f t="shared" si="17"/>
        <v>9.94475138121547</v>
      </c>
      <c r="E175" s="110">
        <v>88.64</v>
      </c>
      <c r="F175" s="111">
        <v>8.0680000000000002E-2</v>
      </c>
      <c r="G175" s="107">
        <f t="shared" si="14"/>
        <v>88.720680000000002</v>
      </c>
      <c r="H175" s="72">
        <v>89.06</v>
      </c>
      <c r="I175" s="74" t="s">
        <v>56</v>
      </c>
      <c r="J175" s="71">
        <f t="shared" si="18"/>
        <v>89.06</v>
      </c>
      <c r="K175" s="72">
        <v>2.38</v>
      </c>
      <c r="L175" s="74" t="s">
        <v>56</v>
      </c>
      <c r="M175" s="71">
        <f t="shared" si="16"/>
        <v>2.38</v>
      </c>
      <c r="N175" s="72">
        <v>5965</v>
      </c>
      <c r="O175" s="74" t="s">
        <v>54</v>
      </c>
      <c r="P175" s="71">
        <f t="shared" si="13"/>
        <v>0.59650000000000003</v>
      </c>
    </row>
    <row r="176" spans="2:16">
      <c r="B176" s="108">
        <v>2</v>
      </c>
      <c r="C176" s="74" t="s">
        <v>57</v>
      </c>
      <c r="D176" s="70">
        <f t="shared" si="17"/>
        <v>11.049723756906078</v>
      </c>
      <c r="E176" s="110">
        <v>86.45</v>
      </c>
      <c r="F176" s="111">
        <v>7.3620000000000005E-2</v>
      </c>
      <c r="G176" s="107">
        <f t="shared" si="14"/>
        <v>86.523620000000008</v>
      </c>
      <c r="H176" s="72">
        <v>99.2</v>
      </c>
      <c r="I176" s="74" t="s">
        <v>56</v>
      </c>
      <c r="J176" s="71">
        <f t="shared" si="18"/>
        <v>99.2</v>
      </c>
      <c r="K176" s="72">
        <v>2.78</v>
      </c>
      <c r="L176" s="74" t="s">
        <v>56</v>
      </c>
      <c r="M176" s="71">
        <f t="shared" si="16"/>
        <v>2.78</v>
      </c>
      <c r="N176" s="72">
        <v>6172</v>
      </c>
      <c r="O176" s="74" t="s">
        <v>54</v>
      </c>
      <c r="P176" s="71">
        <f t="shared" si="13"/>
        <v>0.61719999999999997</v>
      </c>
    </row>
    <row r="177" spans="1:16">
      <c r="A177" s="4"/>
      <c r="B177" s="108">
        <v>2.25</v>
      </c>
      <c r="C177" s="74" t="s">
        <v>57</v>
      </c>
      <c r="D177" s="70">
        <f t="shared" si="17"/>
        <v>12.430939226519337</v>
      </c>
      <c r="E177" s="110">
        <v>84.05</v>
      </c>
      <c r="F177" s="111">
        <v>6.6439999999999999E-2</v>
      </c>
      <c r="G177" s="107">
        <f t="shared" si="14"/>
        <v>84.116439999999997</v>
      </c>
      <c r="H177" s="72">
        <v>112.21</v>
      </c>
      <c r="I177" s="74" t="s">
        <v>56</v>
      </c>
      <c r="J177" s="71">
        <f t="shared" si="18"/>
        <v>112.21</v>
      </c>
      <c r="K177" s="72">
        <v>3.34</v>
      </c>
      <c r="L177" s="74" t="s">
        <v>56</v>
      </c>
      <c r="M177" s="71">
        <f t="shared" si="16"/>
        <v>3.34</v>
      </c>
      <c r="N177" s="72">
        <v>6432</v>
      </c>
      <c r="O177" s="74" t="s">
        <v>54</v>
      </c>
      <c r="P177" s="71">
        <f t="shared" si="13"/>
        <v>0.64319999999999999</v>
      </c>
    </row>
    <row r="178" spans="1:16">
      <c r="B178" s="72">
        <v>2.5</v>
      </c>
      <c r="C178" s="74" t="s">
        <v>57</v>
      </c>
      <c r="D178" s="70">
        <f t="shared" si="17"/>
        <v>13.812154696132596</v>
      </c>
      <c r="E178" s="110">
        <v>81.95</v>
      </c>
      <c r="F178" s="111">
        <v>6.0600000000000001E-2</v>
      </c>
      <c r="G178" s="107">
        <f t="shared" si="14"/>
        <v>82.010599999999997</v>
      </c>
      <c r="H178" s="72">
        <v>125.57</v>
      </c>
      <c r="I178" s="74" t="s">
        <v>56</v>
      </c>
      <c r="J178" s="71">
        <f t="shared" si="18"/>
        <v>125.57</v>
      </c>
      <c r="K178" s="72">
        <v>3.84</v>
      </c>
      <c r="L178" s="74" t="s">
        <v>56</v>
      </c>
      <c r="M178" s="71">
        <f t="shared" si="16"/>
        <v>3.84</v>
      </c>
      <c r="N178" s="72">
        <v>6697</v>
      </c>
      <c r="O178" s="74" t="s">
        <v>54</v>
      </c>
      <c r="P178" s="71">
        <f t="shared" si="13"/>
        <v>0.66969999999999996</v>
      </c>
    </row>
    <row r="179" spans="1:16">
      <c r="B179" s="108">
        <v>2.75</v>
      </c>
      <c r="C179" s="109" t="s">
        <v>57</v>
      </c>
      <c r="D179" s="70">
        <f t="shared" si="17"/>
        <v>15.193370165745856</v>
      </c>
      <c r="E179" s="110">
        <v>80.08</v>
      </c>
      <c r="F179" s="111">
        <v>5.5750000000000001E-2</v>
      </c>
      <c r="G179" s="107">
        <f t="shared" si="14"/>
        <v>80.135750000000002</v>
      </c>
      <c r="H179" s="72">
        <v>139.26</v>
      </c>
      <c r="I179" s="74" t="s">
        <v>56</v>
      </c>
      <c r="J179" s="71">
        <f t="shared" si="18"/>
        <v>139.26</v>
      </c>
      <c r="K179" s="72">
        <v>4.3</v>
      </c>
      <c r="L179" s="74" t="s">
        <v>56</v>
      </c>
      <c r="M179" s="71">
        <f t="shared" si="16"/>
        <v>4.3</v>
      </c>
      <c r="N179" s="72">
        <v>6965</v>
      </c>
      <c r="O179" s="74" t="s">
        <v>54</v>
      </c>
      <c r="P179" s="71">
        <f t="shared" si="13"/>
        <v>0.69650000000000001</v>
      </c>
    </row>
    <row r="180" spans="1:16">
      <c r="B180" s="108">
        <v>3</v>
      </c>
      <c r="C180" s="109" t="s">
        <v>57</v>
      </c>
      <c r="D180" s="70">
        <f t="shared" si="17"/>
        <v>16.574585635359117</v>
      </c>
      <c r="E180" s="110">
        <v>78.38</v>
      </c>
      <c r="F180" s="111">
        <v>5.1659999999999998E-2</v>
      </c>
      <c r="G180" s="107">
        <f t="shared" si="14"/>
        <v>78.431659999999994</v>
      </c>
      <c r="H180" s="72">
        <v>153.26</v>
      </c>
      <c r="I180" s="74" t="s">
        <v>56</v>
      </c>
      <c r="J180" s="71">
        <f t="shared" si="18"/>
        <v>153.26</v>
      </c>
      <c r="K180" s="72">
        <v>4.7300000000000004</v>
      </c>
      <c r="L180" s="74" t="s">
        <v>56</v>
      </c>
      <c r="M180" s="71">
        <f t="shared" si="16"/>
        <v>4.7300000000000004</v>
      </c>
      <c r="N180" s="72">
        <v>7236</v>
      </c>
      <c r="O180" s="74" t="s">
        <v>54</v>
      </c>
      <c r="P180" s="71">
        <f t="shared" si="13"/>
        <v>0.72360000000000002</v>
      </c>
    </row>
    <row r="181" spans="1:16">
      <c r="B181" s="108">
        <v>3.25</v>
      </c>
      <c r="C181" s="109" t="s">
        <v>57</v>
      </c>
      <c r="D181" s="70">
        <f t="shared" si="17"/>
        <v>17.955801104972377</v>
      </c>
      <c r="E181" s="110">
        <v>76.790000000000006</v>
      </c>
      <c r="F181" s="111">
        <v>4.8160000000000001E-2</v>
      </c>
      <c r="G181" s="107">
        <f t="shared" si="14"/>
        <v>76.838160000000002</v>
      </c>
      <c r="H181" s="72">
        <v>167.55</v>
      </c>
      <c r="I181" s="74" t="s">
        <v>56</v>
      </c>
      <c r="J181" s="71">
        <f t="shared" si="18"/>
        <v>167.55</v>
      </c>
      <c r="K181" s="72">
        <v>5.15</v>
      </c>
      <c r="L181" s="74" t="s">
        <v>56</v>
      </c>
      <c r="M181" s="71">
        <f t="shared" si="16"/>
        <v>5.15</v>
      </c>
      <c r="N181" s="72">
        <v>7510</v>
      </c>
      <c r="O181" s="74" t="s">
        <v>54</v>
      </c>
      <c r="P181" s="71">
        <f t="shared" si="13"/>
        <v>0.751</v>
      </c>
    </row>
    <row r="182" spans="1:16">
      <c r="B182" s="108">
        <v>3.5</v>
      </c>
      <c r="C182" s="109" t="s">
        <v>57</v>
      </c>
      <c r="D182" s="70">
        <f t="shared" si="17"/>
        <v>19.337016574585636</v>
      </c>
      <c r="E182" s="110">
        <v>75.27</v>
      </c>
      <c r="F182" s="111">
        <v>4.512E-2</v>
      </c>
      <c r="G182" s="107">
        <f t="shared" si="14"/>
        <v>75.315119999999993</v>
      </c>
      <c r="H182" s="72">
        <v>182.14</v>
      </c>
      <c r="I182" s="74" t="s">
        <v>56</v>
      </c>
      <c r="J182" s="71">
        <f t="shared" si="18"/>
        <v>182.14</v>
      </c>
      <c r="K182" s="72">
        <v>5.54</v>
      </c>
      <c r="L182" s="74" t="s">
        <v>56</v>
      </c>
      <c r="M182" s="71">
        <f t="shared" si="16"/>
        <v>5.54</v>
      </c>
      <c r="N182" s="72">
        <v>7788</v>
      </c>
      <c r="O182" s="74" t="s">
        <v>54</v>
      </c>
      <c r="P182" s="71">
        <f t="shared" si="13"/>
        <v>0.77880000000000005</v>
      </c>
    </row>
    <row r="183" spans="1:16">
      <c r="B183" s="108">
        <v>3.75</v>
      </c>
      <c r="C183" s="109" t="s">
        <v>57</v>
      </c>
      <c r="D183" s="70">
        <f t="shared" si="17"/>
        <v>20.718232044198896</v>
      </c>
      <c r="E183" s="110">
        <v>73.760000000000005</v>
      </c>
      <c r="F183" s="111">
        <v>4.2459999999999998E-2</v>
      </c>
      <c r="G183" s="107">
        <f t="shared" si="14"/>
        <v>73.802460000000011</v>
      </c>
      <c r="H183" s="72">
        <v>197.03</v>
      </c>
      <c r="I183" s="74" t="s">
        <v>56</v>
      </c>
      <c r="J183" s="71">
        <f t="shared" si="18"/>
        <v>197.03</v>
      </c>
      <c r="K183" s="72">
        <v>5.93</v>
      </c>
      <c r="L183" s="74" t="s">
        <v>56</v>
      </c>
      <c r="M183" s="71">
        <f t="shared" si="16"/>
        <v>5.93</v>
      </c>
      <c r="N183" s="72">
        <v>8069</v>
      </c>
      <c r="O183" s="74" t="s">
        <v>54</v>
      </c>
      <c r="P183" s="71">
        <f t="shared" si="13"/>
        <v>0.80690000000000006</v>
      </c>
    </row>
    <row r="184" spans="1:16">
      <c r="B184" s="108">
        <v>4</v>
      </c>
      <c r="C184" s="109" t="s">
        <v>57</v>
      </c>
      <c r="D184" s="70">
        <f t="shared" si="17"/>
        <v>22.099447513812155</v>
      </c>
      <c r="E184" s="110">
        <v>72.260000000000005</v>
      </c>
      <c r="F184" s="111">
        <v>4.0120000000000003E-2</v>
      </c>
      <c r="G184" s="107">
        <f t="shared" si="14"/>
        <v>72.300120000000007</v>
      </c>
      <c r="H184" s="72">
        <v>212.22</v>
      </c>
      <c r="I184" s="74" t="s">
        <v>56</v>
      </c>
      <c r="J184" s="71">
        <f t="shared" si="18"/>
        <v>212.22</v>
      </c>
      <c r="K184" s="72">
        <v>6.31</v>
      </c>
      <c r="L184" s="74" t="s">
        <v>56</v>
      </c>
      <c r="M184" s="71">
        <f t="shared" si="16"/>
        <v>6.31</v>
      </c>
      <c r="N184" s="72">
        <v>8354</v>
      </c>
      <c r="O184" s="74" t="s">
        <v>54</v>
      </c>
      <c r="P184" s="71">
        <f t="shared" si="13"/>
        <v>0.83539999999999992</v>
      </c>
    </row>
    <row r="185" spans="1:16">
      <c r="B185" s="108">
        <v>4.5</v>
      </c>
      <c r="C185" s="109" t="s">
        <v>57</v>
      </c>
      <c r="D185" s="70">
        <f t="shared" si="17"/>
        <v>24.861878453038674</v>
      </c>
      <c r="E185" s="110">
        <v>69.12</v>
      </c>
      <c r="F185" s="111">
        <v>3.6159999999999998E-2</v>
      </c>
      <c r="G185" s="107">
        <f t="shared" si="14"/>
        <v>69.15616</v>
      </c>
      <c r="H185" s="72">
        <v>243.62</v>
      </c>
      <c r="I185" s="74" t="s">
        <v>56</v>
      </c>
      <c r="J185" s="71">
        <f t="shared" si="18"/>
        <v>243.62</v>
      </c>
      <c r="K185" s="72">
        <v>7.72</v>
      </c>
      <c r="L185" s="74" t="s">
        <v>56</v>
      </c>
      <c r="M185" s="71">
        <f t="shared" si="16"/>
        <v>7.72</v>
      </c>
      <c r="N185" s="72">
        <v>8937</v>
      </c>
      <c r="O185" s="74" t="s">
        <v>54</v>
      </c>
      <c r="P185" s="71">
        <f t="shared" si="13"/>
        <v>0.89369999999999994</v>
      </c>
    </row>
    <row r="186" spans="1:16">
      <c r="B186" s="108">
        <v>5</v>
      </c>
      <c r="C186" s="109" t="s">
        <v>57</v>
      </c>
      <c r="D186" s="70">
        <f t="shared" si="17"/>
        <v>27.624309392265193</v>
      </c>
      <c r="E186" s="110">
        <v>65.72</v>
      </c>
      <c r="F186" s="111">
        <v>3.295E-2</v>
      </c>
      <c r="G186" s="107">
        <f t="shared" si="14"/>
        <v>65.752949999999998</v>
      </c>
      <c r="H186" s="72">
        <v>276.54000000000002</v>
      </c>
      <c r="I186" s="74" t="s">
        <v>56</v>
      </c>
      <c r="J186" s="71">
        <f t="shared" si="18"/>
        <v>276.54000000000002</v>
      </c>
      <c r="K186" s="72">
        <v>9.01</v>
      </c>
      <c r="L186" s="74" t="s">
        <v>56</v>
      </c>
      <c r="M186" s="71">
        <f t="shared" si="16"/>
        <v>9.01</v>
      </c>
      <c r="N186" s="72">
        <v>9541</v>
      </c>
      <c r="O186" s="74" t="s">
        <v>54</v>
      </c>
      <c r="P186" s="71">
        <f t="shared" si="13"/>
        <v>0.95410000000000006</v>
      </c>
    </row>
    <row r="187" spans="1:16">
      <c r="B187" s="108">
        <v>5.5</v>
      </c>
      <c r="C187" s="109" t="s">
        <v>57</v>
      </c>
      <c r="D187" s="70">
        <f t="shared" si="17"/>
        <v>30.386740331491712</v>
      </c>
      <c r="E187" s="110">
        <v>62.1</v>
      </c>
      <c r="F187" s="111">
        <v>3.0280000000000001E-2</v>
      </c>
      <c r="G187" s="107">
        <f t="shared" si="14"/>
        <v>62.130279999999999</v>
      </c>
      <c r="H187" s="72">
        <v>311.27</v>
      </c>
      <c r="I187" s="74" t="s">
        <v>56</v>
      </c>
      <c r="J187" s="71">
        <f t="shared" si="18"/>
        <v>311.27</v>
      </c>
      <c r="K187" s="72">
        <v>10.27</v>
      </c>
      <c r="L187" s="74" t="s">
        <v>56</v>
      </c>
      <c r="M187" s="71">
        <f t="shared" si="16"/>
        <v>10.27</v>
      </c>
      <c r="N187" s="72">
        <v>1.02</v>
      </c>
      <c r="O187" s="73" t="s">
        <v>56</v>
      </c>
      <c r="P187" s="71">
        <f t="shared" ref="P187:P225" si="19">N187</f>
        <v>1.02</v>
      </c>
    </row>
    <row r="188" spans="1:16">
      <c r="B188" s="108">
        <v>6</v>
      </c>
      <c r="C188" s="109" t="s">
        <v>57</v>
      </c>
      <c r="D188" s="70">
        <f t="shared" si="17"/>
        <v>33.149171270718234</v>
      </c>
      <c r="E188" s="110">
        <v>59.28</v>
      </c>
      <c r="F188" s="111">
        <v>2.8029999999999999E-2</v>
      </c>
      <c r="G188" s="107">
        <f t="shared" si="14"/>
        <v>59.308030000000002</v>
      </c>
      <c r="H188" s="72">
        <v>347.85</v>
      </c>
      <c r="I188" s="74" t="s">
        <v>56</v>
      </c>
      <c r="J188" s="71">
        <f t="shared" si="18"/>
        <v>347.85</v>
      </c>
      <c r="K188" s="72">
        <v>11.5</v>
      </c>
      <c r="L188" s="74" t="s">
        <v>56</v>
      </c>
      <c r="M188" s="71">
        <f t="shared" si="16"/>
        <v>11.5</v>
      </c>
      <c r="N188" s="72">
        <v>1.08</v>
      </c>
      <c r="O188" s="74" t="s">
        <v>56</v>
      </c>
      <c r="P188" s="71">
        <f t="shared" si="19"/>
        <v>1.08</v>
      </c>
    </row>
    <row r="189" spans="1:16">
      <c r="B189" s="108">
        <v>6.5</v>
      </c>
      <c r="C189" s="109" t="s">
        <v>57</v>
      </c>
      <c r="D189" s="70">
        <f t="shared" si="17"/>
        <v>35.911602209944753</v>
      </c>
      <c r="E189" s="110">
        <v>56.73</v>
      </c>
      <c r="F189" s="111">
        <v>2.6110000000000001E-2</v>
      </c>
      <c r="G189" s="107">
        <f t="shared" si="14"/>
        <v>56.75611</v>
      </c>
      <c r="H189" s="72">
        <v>386.11</v>
      </c>
      <c r="I189" s="74" t="s">
        <v>56</v>
      </c>
      <c r="J189" s="71">
        <f t="shared" si="18"/>
        <v>386.11</v>
      </c>
      <c r="K189" s="72">
        <v>12.71</v>
      </c>
      <c r="L189" s="74" t="s">
        <v>56</v>
      </c>
      <c r="M189" s="71">
        <f t="shared" si="16"/>
        <v>12.71</v>
      </c>
      <c r="N189" s="72">
        <v>1.1499999999999999</v>
      </c>
      <c r="O189" s="74" t="s">
        <v>56</v>
      </c>
      <c r="P189" s="71">
        <f t="shared" si="19"/>
        <v>1.1499999999999999</v>
      </c>
    </row>
    <row r="190" spans="1:16">
      <c r="B190" s="108">
        <v>7</v>
      </c>
      <c r="C190" s="109" t="s">
        <v>57</v>
      </c>
      <c r="D190" s="70">
        <f t="shared" si="17"/>
        <v>38.674033149171272</v>
      </c>
      <c r="E190" s="110">
        <v>54.43</v>
      </c>
      <c r="F190" s="111">
        <v>2.445E-2</v>
      </c>
      <c r="G190" s="107">
        <f t="shared" si="14"/>
        <v>54.454450000000001</v>
      </c>
      <c r="H190" s="72">
        <v>426.04</v>
      </c>
      <c r="I190" s="74" t="s">
        <v>56</v>
      </c>
      <c r="J190" s="71">
        <f t="shared" si="18"/>
        <v>426.04</v>
      </c>
      <c r="K190" s="72">
        <v>13.91</v>
      </c>
      <c r="L190" s="74" t="s">
        <v>56</v>
      </c>
      <c r="M190" s="71">
        <f t="shared" si="16"/>
        <v>13.91</v>
      </c>
      <c r="N190" s="72">
        <v>1.22</v>
      </c>
      <c r="O190" s="74" t="s">
        <v>56</v>
      </c>
      <c r="P190" s="71">
        <f t="shared" si="19"/>
        <v>1.22</v>
      </c>
    </row>
    <row r="191" spans="1:16">
      <c r="B191" s="108">
        <v>8</v>
      </c>
      <c r="C191" s="109" t="s">
        <v>57</v>
      </c>
      <c r="D191" s="70">
        <f t="shared" si="17"/>
        <v>44.19889502762431</v>
      </c>
      <c r="E191" s="110">
        <v>50.4</v>
      </c>
      <c r="F191" s="111">
        <v>2.171E-2</v>
      </c>
      <c r="G191" s="107">
        <f t="shared" si="14"/>
        <v>50.421709999999997</v>
      </c>
      <c r="H191" s="72">
        <v>510.79</v>
      </c>
      <c r="I191" s="74" t="s">
        <v>56</v>
      </c>
      <c r="J191" s="71">
        <f t="shared" si="18"/>
        <v>510.79</v>
      </c>
      <c r="K191" s="72">
        <v>18.36</v>
      </c>
      <c r="L191" s="74" t="s">
        <v>56</v>
      </c>
      <c r="M191" s="71">
        <f t="shared" si="16"/>
        <v>18.36</v>
      </c>
      <c r="N191" s="72">
        <v>1.38</v>
      </c>
      <c r="O191" s="74" t="s">
        <v>56</v>
      </c>
      <c r="P191" s="71">
        <f t="shared" si="19"/>
        <v>1.38</v>
      </c>
    </row>
    <row r="192" spans="1:16">
      <c r="B192" s="108">
        <v>9</v>
      </c>
      <c r="C192" s="109" t="s">
        <v>57</v>
      </c>
      <c r="D192" s="70">
        <f t="shared" si="17"/>
        <v>49.723756906077348</v>
      </c>
      <c r="E192" s="110">
        <v>47.01</v>
      </c>
      <c r="F192" s="111">
        <v>1.9550000000000001E-2</v>
      </c>
      <c r="G192" s="107">
        <f t="shared" si="14"/>
        <v>47.02955</v>
      </c>
      <c r="H192" s="72">
        <v>601.98</v>
      </c>
      <c r="I192" s="74" t="s">
        <v>56</v>
      </c>
      <c r="J192" s="71">
        <f t="shared" si="18"/>
        <v>601.98</v>
      </c>
      <c r="K192" s="72">
        <v>22.44</v>
      </c>
      <c r="L192" s="74" t="s">
        <v>56</v>
      </c>
      <c r="M192" s="71">
        <f t="shared" si="16"/>
        <v>22.44</v>
      </c>
      <c r="N192" s="72">
        <v>1.54</v>
      </c>
      <c r="O192" s="74" t="s">
        <v>56</v>
      </c>
      <c r="P192" s="71">
        <f t="shared" si="19"/>
        <v>1.54</v>
      </c>
    </row>
    <row r="193" spans="2:16">
      <c r="B193" s="108">
        <v>10</v>
      </c>
      <c r="C193" s="109" t="s">
        <v>57</v>
      </c>
      <c r="D193" s="70">
        <f t="shared" si="17"/>
        <v>55.248618784530386</v>
      </c>
      <c r="E193" s="110">
        <v>44.12</v>
      </c>
      <c r="F193" s="111">
        <v>1.779E-2</v>
      </c>
      <c r="G193" s="107">
        <f t="shared" si="14"/>
        <v>44.137789999999995</v>
      </c>
      <c r="H193" s="72">
        <v>699.44</v>
      </c>
      <c r="I193" s="74" t="s">
        <v>56</v>
      </c>
      <c r="J193" s="71">
        <f t="shared" si="18"/>
        <v>699.44</v>
      </c>
      <c r="K193" s="72">
        <v>26.34</v>
      </c>
      <c r="L193" s="74" t="s">
        <v>56</v>
      </c>
      <c r="M193" s="71">
        <f t="shared" si="16"/>
        <v>26.34</v>
      </c>
      <c r="N193" s="72">
        <v>1.71</v>
      </c>
      <c r="O193" s="74" t="s">
        <v>56</v>
      </c>
      <c r="P193" s="71">
        <f t="shared" si="19"/>
        <v>1.71</v>
      </c>
    </row>
    <row r="194" spans="2:16">
      <c r="B194" s="108">
        <v>11</v>
      </c>
      <c r="C194" s="109" t="s">
        <v>57</v>
      </c>
      <c r="D194" s="70">
        <f t="shared" si="17"/>
        <v>60.773480662983424</v>
      </c>
      <c r="E194" s="110">
        <v>41.61</v>
      </c>
      <c r="F194" s="111">
        <v>1.634E-2</v>
      </c>
      <c r="G194" s="107">
        <f t="shared" si="14"/>
        <v>41.626339999999999</v>
      </c>
      <c r="H194" s="72">
        <v>803.03</v>
      </c>
      <c r="I194" s="74" t="s">
        <v>56</v>
      </c>
      <c r="J194" s="71">
        <f t="shared" si="18"/>
        <v>803.03</v>
      </c>
      <c r="K194" s="72">
        <v>30.14</v>
      </c>
      <c r="L194" s="74" t="s">
        <v>56</v>
      </c>
      <c r="M194" s="71">
        <f t="shared" si="16"/>
        <v>30.14</v>
      </c>
      <c r="N194" s="72">
        <v>1.89</v>
      </c>
      <c r="O194" s="74" t="s">
        <v>56</v>
      </c>
      <c r="P194" s="71">
        <f t="shared" si="19"/>
        <v>1.89</v>
      </c>
    </row>
    <row r="195" spans="2:16">
      <c r="B195" s="108">
        <v>12</v>
      </c>
      <c r="C195" s="109" t="s">
        <v>57</v>
      </c>
      <c r="D195" s="70">
        <f t="shared" si="17"/>
        <v>66.298342541436469</v>
      </c>
      <c r="E195" s="110">
        <v>39.43</v>
      </c>
      <c r="F195" s="111">
        <v>1.512E-2</v>
      </c>
      <c r="G195" s="107">
        <f t="shared" si="14"/>
        <v>39.445120000000003</v>
      </c>
      <c r="H195" s="72">
        <v>912.6</v>
      </c>
      <c r="I195" s="74" t="s">
        <v>56</v>
      </c>
      <c r="J195" s="75">
        <f t="shared" si="18"/>
        <v>912.6</v>
      </c>
      <c r="K195" s="72">
        <v>33.89</v>
      </c>
      <c r="L195" s="74" t="s">
        <v>56</v>
      </c>
      <c r="M195" s="71">
        <f t="shared" si="16"/>
        <v>33.89</v>
      </c>
      <c r="N195" s="72">
        <v>2.08</v>
      </c>
      <c r="O195" s="74" t="s">
        <v>56</v>
      </c>
      <c r="P195" s="71">
        <f t="shared" si="19"/>
        <v>2.08</v>
      </c>
    </row>
    <row r="196" spans="2:16">
      <c r="B196" s="108">
        <v>13</v>
      </c>
      <c r="C196" s="109" t="s">
        <v>57</v>
      </c>
      <c r="D196" s="70">
        <f t="shared" si="17"/>
        <v>71.823204419889507</v>
      </c>
      <c r="E196" s="110">
        <v>37.51</v>
      </c>
      <c r="F196" s="111">
        <v>1.4069999999999999E-2</v>
      </c>
      <c r="G196" s="107">
        <f t="shared" si="14"/>
        <v>37.524069999999995</v>
      </c>
      <c r="H196" s="72">
        <v>1.03</v>
      </c>
      <c r="I196" s="73" t="s">
        <v>12</v>
      </c>
      <c r="J196" s="75">
        <f t="shared" ref="J196:J228" si="20">H196*1000</f>
        <v>1030</v>
      </c>
      <c r="K196" s="72">
        <v>37.619999999999997</v>
      </c>
      <c r="L196" s="74" t="s">
        <v>56</v>
      </c>
      <c r="M196" s="71">
        <f t="shared" si="16"/>
        <v>37.619999999999997</v>
      </c>
      <c r="N196" s="72">
        <v>2.2799999999999998</v>
      </c>
      <c r="O196" s="74" t="s">
        <v>56</v>
      </c>
      <c r="P196" s="71">
        <f t="shared" si="19"/>
        <v>2.2799999999999998</v>
      </c>
    </row>
    <row r="197" spans="2:16">
      <c r="B197" s="108">
        <v>14</v>
      </c>
      <c r="C197" s="109" t="s">
        <v>57</v>
      </c>
      <c r="D197" s="70">
        <f t="shared" si="17"/>
        <v>77.348066298342545</v>
      </c>
      <c r="E197" s="110">
        <v>35.799999999999997</v>
      </c>
      <c r="F197" s="111">
        <v>1.3169999999999999E-2</v>
      </c>
      <c r="G197" s="107">
        <f t="shared" si="14"/>
        <v>35.81317</v>
      </c>
      <c r="H197" s="72">
        <v>1.1499999999999999</v>
      </c>
      <c r="I197" s="74" t="s">
        <v>12</v>
      </c>
      <c r="J197" s="75">
        <f t="shared" si="20"/>
        <v>1150</v>
      </c>
      <c r="K197" s="72">
        <v>41.34</v>
      </c>
      <c r="L197" s="74" t="s">
        <v>56</v>
      </c>
      <c r="M197" s="71">
        <f t="shared" si="16"/>
        <v>41.34</v>
      </c>
      <c r="N197" s="72">
        <v>2.4900000000000002</v>
      </c>
      <c r="O197" s="74" t="s">
        <v>56</v>
      </c>
      <c r="P197" s="71">
        <f t="shared" si="19"/>
        <v>2.4900000000000002</v>
      </c>
    </row>
    <row r="198" spans="2:16">
      <c r="B198" s="108">
        <v>15</v>
      </c>
      <c r="C198" s="109" t="s">
        <v>57</v>
      </c>
      <c r="D198" s="70">
        <f t="shared" si="17"/>
        <v>82.872928176795583</v>
      </c>
      <c r="E198" s="110">
        <v>34.28</v>
      </c>
      <c r="F198" s="111">
        <v>1.238E-2</v>
      </c>
      <c r="G198" s="107">
        <f t="shared" si="14"/>
        <v>34.292380000000001</v>
      </c>
      <c r="H198" s="72">
        <v>1.28</v>
      </c>
      <c r="I198" s="74" t="s">
        <v>12</v>
      </c>
      <c r="J198" s="75">
        <f t="shared" si="20"/>
        <v>1280</v>
      </c>
      <c r="K198" s="72">
        <v>45.06</v>
      </c>
      <c r="L198" s="74" t="s">
        <v>56</v>
      </c>
      <c r="M198" s="71">
        <f t="shared" si="16"/>
        <v>45.06</v>
      </c>
      <c r="N198" s="72">
        <v>2.71</v>
      </c>
      <c r="O198" s="74" t="s">
        <v>56</v>
      </c>
      <c r="P198" s="71">
        <f t="shared" si="19"/>
        <v>2.71</v>
      </c>
    </row>
    <row r="199" spans="2:16">
      <c r="B199" s="108">
        <v>16</v>
      </c>
      <c r="C199" s="109" t="s">
        <v>57</v>
      </c>
      <c r="D199" s="70">
        <f t="shared" si="17"/>
        <v>88.39779005524862</v>
      </c>
      <c r="E199" s="110">
        <v>32.909999999999997</v>
      </c>
      <c r="F199" s="111">
        <v>1.1679999999999999E-2</v>
      </c>
      <c r="G199" s="107">
        <f t="shared" si="14"/>
        <v>32.921679999999995</v>
      </c>
      <c r="H199" s="72">
        <v>1.41</v>
      </c>
      <c r="I199" s="74" t="s">
        <v>12</v>
      </c>
      <c r="J199" s="75">
        <f t="shared" si="20"/>
        <v>1410</v>
      </c>
      <c r="K199" s="72">
        <v>48.78</v>
      </c>
      <c r="L199" s="74" t="s">
        <v>56</v>
      </c>
      <c r="M199" s="71">
        <f t="shared" si="16"/>
        <v>48.78</v>
      </c>
      <c r="N199" s="72">
        <v>2.94</v>
      </c>
      <c r="O199" s="74" t="s">
        <v>56</v>
      </c>
      <c r="P199" s="71">
        <f t="shared" si="19"/>
        <v>2.94</v>
      </c>
    </row>
    <row r="200" spans="2:16">
      <c r="B200" s="108">
        <v>17</v>
      </c>
      <c r="C200" s="109" t="s">
        <v>57</v>
      </c>
      <c r="D200" s="70">
        <f t="shared" si="17"/>
        <v>93.922651933701658</v>
      </c>
      <c r="E200" s="110">
        <v>31.67</v>
      </c>
      <c r="F200" s="111">
        <v>1.106E-2</v>
      </c>
      <c r="G200" s="107">
        <f t="shared" si="14"/>
        <v>31.681060000000002</v>
      </c>
      <c r="H200" s="72">
        <v>1.55</v>
      </c>
      <c r="I200" s="74" t="s">
        <v>12</v>
      </c>
      <c r="J200" s="75">
        <f t="shared" si="20"/>
        <v>1550</v>
      </c>
      <c r="K200" s="72">
        <v>52.51</v>
      </c>
      <c r="L200" s="74" t="s">
        <v>56</v>
      </c>
      <c r="M200" s="71">
        <f t="shared" si="16"/>
        <v>52.51</v>
      </c>
      <c r="N200" s="72">
        <v>3.17</v>
      </c>
      <c r="O200" s="74" t="s">
        <v>56</v>
      </c>
      <c r="P200" s="71">
        <f t="shared" si="19"/>
        <v>3.17</v>
      </c>
    </row>
    <row r="201" spans="2:16">
      <c r="B201" s="108">
        <v>18</v>
      </c>
      <c r="C201" s="109" t="s">
        <v>57</v>
      </c>
      <c r="D201" s="70">
        <f t="shared" si="17"/>
        <v>99.447513812154696</v>
      </c>
      <c r="E201" s="110">
        <v>30.54</v>
      </c>
      <c r="F201" s="111">
        <v>1.051E-2</v>
      </c>
      <c r="G201" s="107">
        <f t="shared" si="14"/>
        <v>30.550509999999999</v>
      </c>
      <c r="H201" s="72">
        <v>1.69</v>
      </c>
      <c r="I201" s="74" t="s">
        <v>12</v>
      </c>
      <c r="J201" s="75">
        <f t="shared" si="20"/>
        <v>1690</v>
      </c>
      <c r="K201" s="72">
        <v>56.26</v>
      </c>
      <c r="L201" s="74" t="s">
        <v>56</v>
      </c>
      <c r="M201" s="71">
        <f t="shared" si="16"/>
        <v>56.26</v>
      </c>
      <c r="N201" s="72">
        <v>3.41</v>
      </c>
      <c r="O201" s="74" t="s">
        <v>56</v>
      </c>
      <c r="P201" s="71">
        <f t="shared" si="19"/>
        <v>3.41</v>
      </c>
    </row>
    <row r="202" spans="2:16">
      <c r="B202" s="108">
        <v>20</v>
      </c>
      <c r="C202" s="109" t="s">
        <v>57</v>
      </c>
      <c r="D202" s="70">
        <f t="shared" si="17"/>
        <v>110.49723756906077</v>
      </c>
      <c r="E202" s="110">
        <v>28.58</v>
      </c>
      <c r="F202" s="111">
        <v>9.5549999999999993E-3</v>
      </c>
      <c r="G202" s="107">
        <f t="shared" si="14"/>
        <v>28.589554999999997</v>
      </c>
      <c r="H202" s="72">
        <v>1.99</v>
      </c>
      <c r="I202" s="74" t="s">
        <v>12</v>
      </c>
      <c r="J202" s="75">
        <f t="shared" si="20"/>
        <v>1990</v>
      </c>
      <c r="K202" s="72">
        <v>70.52</v>
      </c>
      <c r="L202" s="74" t="s">
        <v>56</v>
      </c>
      <c r="M202" s="71">
        <f t="shared" si="16"/>
        <v>70.52</v>
      </c>
      <c r="N202" s="72">
        <v>3.92</v>
      </c>
      <c r="O202" s="74" t="s">
        <v>56</v>
      </c>
      <c r="P202" s="71">
        <f t="shared" si="19"/>
        <v>3.92</v>
      </c>
    </row>
    <row r="203" spans="2:16">
      <c r="B203" s="108">
        <v>22.5</v>
      </c>
      <c r="C203" s="109" t="s">
        <v>57</v>
      </c>
      <c r="D203" s="70">
        <f t="shared" si="17"/>
        <v>124.30939226519337</v>
      </c>
      <c r="E203" s="110">
        <v>26.54</v>
      </c>
      <c r="F203" s="111">
        <v>8.5920000000000007E-3</v>
      </c>
      <c r="G203" s="107">
        <f t="shared" si="14"/>
        <v>26.548591999999999</v>
      </c>
      <c r="H203" s="72">
        <v>2.39</v>
      </c>
      <c r="I203" s="74" t="s">
        <v>12</v>
      </c>
      <c r="J203" s="75">
        <f t="shared" si="20"/>
        <v>2390</v>
      </c>
      <c r="K203" s="72">
        <v>90.68</v>
      </c>
      <c r="L203" s="74" t="s">
        <v>56</v>
      </c>
      <c r="M203" s="71">
        <f t="shared" si="16"/>
        <v>90.68</v>
      </c>
      <c r="N203" s="72">
        <v>4.59</v>
      </c>
      <c r="O203" s="74" t="s">
        <v>56</v>
      </c>
      <c r="P203" s="71">
        <f t="shared" si="19"/>
        <v>4.59</v>
      </c>
    </row>
    <row r="204" spans="2:16">
      <c r="B204" s="108">
        <v>25</v>
      </c>
      <c r="C204" s="109" t="s">
        <v>57</v>
      </c>
      <c r="D204" s="70">
        <f t="shared" si="17"/>
        <v>138.12154696132598</v>
      </c>
      <c r="E204" s="110">
        <v>24.85</v>
      </c>
      <c r="F204" s="111">
        <v>7.8130000000000005E-3</v>
      </c>
      <c r="G204" s="107">
        <f t="shared" si="14"/>
        <v>24.857813</v>
      </c>
      <c r="H204" s="72">
        <v>2.82</v>
      </c>
      <c r="I204" s="74" t="s">
        <v>12</v>
      </c>
      <c r="J204" s="75">
        <f t="shared" si="20"/>
        <v>2820</v>
      </c>
      <c r="K204" s="72">
        <v>109.37</v>
      </c>
      <c r="L204" s="74" t="s">
        <v>56</v>
      </c>
      <c r="M204" s="71">
        <f t="shared" si="16"/>
        <v>109.37</v>
      </c>
      <c r="N204" s="72">
        <v>5.3</v>
      </c>
      <c r="O204" s="74" t="s">
        <v>56</v>
      </c>
      <c r="P204" s="71">
        <f t="shared" si="19"/>
        <v>5.3</v>
      </c>
    </row>
    <row r="205" spans="2:16">
      <c r="B205" s="108">
        <v>27.5</v>
      </c>
      <c r="C205" s="109" t="s">
        <v>57</v>
      </c>
      <c r="D205" s="70">
        <f t="shared" si="17"/>
        <v>151.93370165745856</v>
      </c>
      <c r="E205" s="110">
        <v>23.43</v>
      </c>
      <c r="F205" s="111">
        <v>7.169E-3</v>
      </c>
      <c r="G205" s="107">
        <f t="shared" si="14"/>
        <v>23.437169000000001</v>
      </c>
      <c r="H205" s="72">
        <v>3.28</v>
      </c>
      <c r="I205" s="74" t="s">
        <v>12</v>
      </c>
      <c r="J205" s="75">
        <f t="shared" si="20"/>
        <v>3280</v>
      </c>
      <c r="K205" s="72">
        <v>127.26</v>
      </c>
      <c r="L205" s="74" t="s">
        <v>56</v>
      </c>
      <c r="M205" s="71">
        <f t="shared" si="16"/>
        <v>127.26</v>
      </c>
      <c r="N205" s="72">
        <v>6.05</v>
      </c>
      <c r="O205" s="74" t="s">
        <v>56</v>
      </c>
      <c r="P205" s="71">
        <f t="shared" si="19"/>
        <v>6.05</v>
      </c>
    </row>
    <row r="206" spans="2:16">
      <c r="B206" s="108">
        <v>30</v>
      </c>
      <c r="C206" s="109" t="s">
        <v>57</v>
      </c>
      <c r="D206" s="70">
        <f t="shared" si="17"/>
        <v>165.74585635359117</v>
      </c>
      <c r="E206" s="110">
        <v>22.22</v>
      </c>
      <c r="F206" s="111">
        <v>6.6259999999999999E-3</v>
      </c>
      <c r="G206" s="107">
        <f t="shared" si="14"/>
        <v>22.226626</v>
      </c>
      <c r="H206" s="72">
        <v>3.77</v>
      </c>
      <c r="I206" s="74" t="s">
        <v>12</v>
      </c>
      <c r="J206" s="75">
        <f t="shared" si="20"/>
        <v>3770</v>
      </c>
      <c r="K206" s="72">
        <v>144.66999999999999</v>
      </c>
      <c r="L206" s="74" t="s">
        <v>56</v>
      </c>
      <c r="M206" s="71">
        <f t="shared" si="16"/>
        <v>144.66999999999999</v>
      </c>
      <c r="N206" s="72">
        <v>6.83</v>
      </c>
      <c r="O206" s="74" t="s">
        <v>56</v>
      </c>
      <c r="P206" s="71">
        <f t="shared" si="19"/>
        <v>6.83</v>
      </c>
    </row>
    <row r="207" spans="2:16">
      <c r="B207" s="108">
        <v>32.5</v>
      </c>
      <c r="C207" s="109" t="s">
        <v>57</v>
      </c>
      <c r="D207" s="70">
        <f t="shared" si="17"/>
        <v>179.55801104972375</v>
      </c>
      <c r="E207" s="110">
        <v>21.17</v>
      </c>
      <c r="F207" s="111">
        <v>6.1630000000000001E-3</v>
      </c>
      <c r="G207" s="107">
        <f t="shared" si="14"/>
        <v>21.176163000000003</v>
      </c>
      <c r="H207" s="72">
        <v>4.28</v>
      </c>
      <c r="I207" s="74" t="s">
        <v>12</v>
      </c>
      <c r="J207" s="75">
        <f t="shared" si="20"/>
        <v>4280</v>
      </c>
      <c r="K207" s="72">
        <v>161.76</v>
      </c>
      <c r="L207" s="74" t="s">
        <v>56</v>
      </c>
      <c r="M207" s="71">
        <f t="shared" si="16"/>
        <v>161.76</v>
      </c>
      <c r="N207" s="72">
        <v>7.64</v>
      </c>
      <c r="O207" s="74" t="s">
        <v>56</v>
      </c>
      <c r="P207" s="71">
        <f t="shared" si="19"/>
        <v>7.64</v>
      </c>
    </row>
    <row r="208" spans="2:16">
      <c r="B208" s="108">
        <v>35</v>
      </c>
      <c r="C208" s="109" t="s">
        <v>57</v>
      </c>
      <c r="D208" s="70">
        <f t="shared" si="17"/>
        <v>193.37016574585635</v>
      </c>
      <c r="E208" s="110">
        <v>20.260000000000002</v>
      </c>
      <c r="F208" s="111">
        <v>5.7629999999999999E-3</v>
      </c>
      <c r="G208" s="107">
        <f t="shared" si="14"/>
        <v>20.265763000000003</v>
      </c>
      <c r="H208" s="72">
        <v>4.82</v>
      </c>
      <c r="I208" s="74" t="s">
        <v>12</v>
      </c>
      <c r="J208" s="75">
        <f t="shared" si="20"/>
        <v>4820</v>
      </c>
      <c r="K208" s="72">
        <v>178.63</v>
      </c>
      <c r="L208" s="74" t="s">
        <v>56</v>
      </c>
      <c r="M208" s="71">
        <f t="shared" si="16"/>
        <v>178.63</v>
      </c>
      <c r="N208" s="72">
        <v>8.49</v>
      </c>
      <c r="O208" s="74" t="s">
        <v>56</v>
      </c>
      <c r="P208" s="71">
        <f t="shared" si="19"/>
        <v>8.49</v>
      </c>
    </row>
    <row r="209" spans="2:16">
      <c r="B209" s="108">
        <v>37.5</v>
      </c>
      <c r="C209" s="109" t="s">
        <v>57</v>
      </c>
      <c r="D209" s="70">
        <f t="shared" si="17"/>
        <v>207.18232044198896</v>
      </c>
      <c r="E209" s="110">
        <v>19.46</v>
      </c>
      <c r="F209" s="111">
        <v>5.4140000000000004E-3</v>
      </c>
      <c r="G209" s="107">
        <f t="shared" si="14"/>
        <v>19.465413999999999</v>
      </c>
      <c r="H209" s="72">
        <v>5.38</v>
      </c>
      <c r="I209" s="74" t="s">
        <v>12</v>
      </c>
      <c r="J209" s="75">
        <f t="shared" si="20"/>
        <v>5380</v>
      </c>
      <c r="K209" s="72">
        <v>195.34</v>
      </c>
      <c r="L209" s="74" t="s">
        <v>56</v>
      </c>
      <c r="M209" s="71">
        <f t="shared" si="16"/>
        <v>195.34</v>
      </c>
      <c r="N209" s="72">
        <v>9.36</v>
      </c>
      <c r="O209" s="74" t="s">
        <v>56</v>
      </c>
      <c r="P209" s="71">
        <f t="shared" si="19"/>
        <v>9.36</v>
      </c>
    </row>
    <row r="210" spans="2:16">
      <c r="B210" s="108">
        <v>40</v>
      </c>
      <c r="C210" s="109" t="s">
        <v>57</v>
      </c>
      <c r="D210" s="70">
        <f t="shared" si="17"/>
        <v>220.99447513812154</v>
      </c>
      <c r="E210" s="110">
        <v>18.760000000000002</v>
      </c>
      <c r="F210" s="111">
        <v>5.1060000000000003E-3</v>
      </c>
      <c r="G210" s="107">
        <f t="shared" si="14"/>
        <v>18.765106000000003</v>
      </c>
      <c r="H210" s="72">
        <v>5.96</v>
      </c>
      <c r="I210" s="74" t="s">
        <v>12</v>
      </c>
      <c r="J210" s="75">
        <f t="shared" si="20"/>
        <v>5960</v>
      </c>
      <c r="K210" s="72">
        <v>211.91</v>
      </c>
      <c r="L210" s="74" t="s">
        <v>56</v>
      </c>
      <c r="M210" s="71">
        <f t="shared" si="16"/>
        <v>211.91</v>
      </c>
      <c r="N210" s="72">
        <v>10.26</v>
      </c>
      <c r="O210" s="74" t="s">
        <v>56</v>
      </c>
      <c r="P210" s="71">
        <f t="shared" si="19"/>
        <v>10.26</v>
      </c>
    </row>
    <row r="211" spans="2:16">
      <c r="B211" s="108">
        <v>45</v>
      </c>
      <c r="C211" s="109" t="s">
        <v>57</v>
      </c>
      <c r="D211" s="70">
        <f t="shared" si="17"/>
        <v>248.61878453038673</v>
      </c>
      <c r="E211" s="110">
        <v>17.55</v>
      </c>
      <c r="F211" s="111">
        <v>4.5880000000000001E-3</v>
      </c>
      <c r="G211" s="107">
        <f t="shared" si="14"/>
        <v>17.554587999999999</v>
      </c>
      <c r="H211" s="72">
        <v>7.18</v>
      </c>
      <c r="I211" s="74" t="s">
        <v>12</v>
      </c>
      <c r="J211" s="75">
        <f t="shared" si="20"/>
        <v>7180</v>
      </c>
      <c r="K211" s="72">
        <v>273.58999999999997</v>
      </c>
      <c r="L211" s="74" t="s">
        <v>56</v>
      </c>
      <c r="M211" s="71">
        <f t="shared" si="16"/>
        <v>273.58999999999997</v>
      </c>
      <c r="N211" s="72">
        <v>12.12</v>
      </c>
      <c r="O211" s="74" t="s">
        <v>56</v>
      </c>
      <c r="P211" s="71">
        <f t="shared" si="19"/>
        <v>12.12</v>
      </c>
    </row>
    <row r="212" spans="2:16">
      <c r="B212" s="108">
        <v>50</v>
      </c>
      <c r="C212" s="109" t="s">
        <v>57</v>
      </c>
      <c r="D212" s="70">
        <f t="shared" si="17"/>
        <v>276.24309392265195</v>
      </c>
      <c r="E212" s="110">
        <v>16.559999999999999</v>
      </c>
      <c r="F212" s="111">
        <v>4.1700000000000001E-3</v>
      </c>
      <c r="G212" s="107">
        <f t="shared" si="14"/>
        <v>16.564169999999997</v>
      </c>
      <c r="H212" s="72">
        <v>8.48</v>
      </c>
      <c r="I212" s="74" t="s">
        <v>12</v>
      </c>
      <c r="J212" s="75">
        <f t="shared" si="20"/>
        <v>8480</v>
      </c>
      <c r="K212" s="72">
        <v>329.78</v>
      </c>
      <c r="L212" s="74" t="s">
        <v>56</v>
      </c>
      <c r="M212" s="71">
        <f t="shared" si="16"/>
        <v>329.78</v>
      </c>
      <c r="N212" s="72">
        <v>14.08</v>
      </c>
      <c r="O212" s="74" t="s">
        <v>56</v>
      </c>
      <c r="P212" s="71">
        <f t="shared" si="19"/>
        <v>14.08</v>
      </c>
    </row>
    <row r="213" spans="2:16">
      <c r="B213" s="108">
        <v>55</v>
      </c>
      <c r="C213" s="109" t="s">
        <v>57</v>
      </c>
      <c r="D213" s="70">
        <f t="shared" si="17"/>
        <v>303.86740331491711</v>
      </c>
      <c r="E213" s="110">
        <v>15.75</v>
      </c>
      <c r="F213" s="111">
        <v>3.823E-3</v>
      </c>
      <c r="G213" s="107">
        <f t="shared" ref="G213:G228" si="21">E213+F213</f>
        <v>15.753823000000001</v>
      </c>
      <c r="H213" s="72">
        <v>9.86</v>
      </c>
      <c r="I213" s="74" t="s">
        <v>12</v>
      </c>
      <c r="J213" s="75">
        <f t="shared" si="20"/>
        <v>9860</v>
      </c>
      <c r="K213" s="72">
        <v>382.82</v>
      </c>
      <c r="L213" s="74" t="s">
        <v>56</v>
      </c>
      <c r="M213" s="71">
        <f t="shared" si="16"/>
        <v>382.82</v>
      </c>
      <c r="N213" s="72">
        <v>16.11</v>
      </c>
      <c r="O213" s="74" t="s">
        <v>56</v>
      </c>
      <c r="P213" s="71">
        <f t="shared" si="19"/>
        <v>16.11</v>
      </c>
    </row>
    <row r="214" spans="2:16">
      <c r="B214" s="108">
        <v>60</v>
      </c>
      <c r="C214" s="109" t="s">
        <v>57</v>
      </c>
      <c r="D214" s="70">
        <f t="shared" si="17"/>
        <v>331.49171270718233</v>
      </c>
      <c r="E214" s="110">
        <v>15.06</v>
      </c>
      <c r="F214" s="111">
        <v>3.532E-3</v>
      </c>
      <c r="G214" s="107">
        <f t="shared" si="21"/>
        <v>15.063532</v>
      </c>
      <c r="H214" s="72">
        <v>11.3</v>
      </c>
      <c r="I214" s="74" t="s">
        <v>12</v>
      </c>
      <c r="J214" s="75">
        <f t="shared" si="20"/>
        <v>11300</v>
      </c>
      <c r="K214" s="72">
        <v>433.73</v>
      </c>
      <c r="L214" s="74" t="s">
        <v>56</v>
      </c>
      <c r="M214" s="71">
        <f t="shared" si="16"/>
        <v>433.73</v>
      </c>
      <c r="N214" s="72">
        <v>18.2</v>
      </c>
      <c r="O214" s="74" t="s">
        <v>56</v>
      </c>
      <c r="P214" s="71">
        <f t="shared" si="19"/>
        <v>18.2</v>
      </c>
    </row>
    <row r="215" spans="2:16">
      <c r="B215" s="108">
        <v>65</v>
      </c>
      <c r="C215" s="109" t="s">
        <v>57</v>
      </c>
      <c r="D215" s="70">
        <f t="shared" si="17"/>
        <v>359.11602209944749</v>
      </c>
      <c r="E215" s="110">
        <v>14.47</v>
      </c>
      <c r="F215" s="111">
        <v>3.284E-3</v>
      </c>
      <c r="G215" s="107">
        <f t="shared" si="21"/>
        <v>14.473284000000001</v>
      </c>
      <c r="H215" s="72">
        <v>12.8</v>
      </c>
      <c r="I215" s="74" t="s">
        <v>12</v>
      </c>
      <c r="J215" s="75">
        <f t="shared" si="20"/>
        <v>12800</v>
      </c>
      <c r="K215" s="72">
        <v>483.06</v>
      </c>
      <c r="L215" s="74" t="s">
        <v>56</v>
      </c>
      <c r="M215" s="71">
        <f t="shared" si="16"/>
        <v>483.06</v>
      </c>
      <c r="N215" s="72">
        <v>20.36</v>
      </c>
      <c r="O215" s="74" t="s">
        <v>56</v>
      </c>
      <c r="P215" s="71">
        <f t="shared" si="19"/>
        <v>20.36</v>
      </c>
    </row>
    <row r="216" spans="2:16">
      <c r="B216" s="108">
        <v>70</v>
      </c>
      <c r="C216" s="109" t="s">
        <v>57</v>
      </c>
      <c r="D216" s="70">
        <f t="shared" si="17"/>
        <v>386.74033149171271</v>
      </c>
      <c r="E216" s="110">
        <v>13.97</v>
      </c>
      <c r="F216" s="111">
        <v>3.0690000000000001E-3</v>
      </c>
      <c r="G216" s="107">
        <f t="shared" si="21"/>
        <v>13.973069000000001</v>
      </c>
      <c r="H216" s="72">
        <v>14.36</v>
      </c>
      <c r="I216" s="74" t="s">
        <v>12</v>
      </c>
      <c r="J216" s="75">
        <f t="shared" si="20"/>
        <v>14360</v>
      </c>
      <c r="K216" s="72">
        <v>531.12</v>
      </c>
      <c r="L216" s="74" t="s">
        <v>56</v>
      </c>
      <c r="M216" s="71">
        <f t="shared" si="16"/>
        <v>531.12</v>
      </c>
      <c r="N216" s="72">
        <v>22.56</v>
      </c>
      <c r="O216" s="74" t="s">
        <v>56</v>
      </c>
      <c r="P216" s="71">
        <f t="shared" si="19"/>
        <v>22.56</v>
      </c>
    </row>
    <row r="217" spans="2:16">
      <c r="B217" s="108">
        <v>80</v>
      </c>
      <c r="C217" s="109" t="s">
        <v>57</v>
      </c>
      <c r="D217" s="70">
        <f t="shared" si="17"/>
        <v>441.98895027624309</v>
      </c>
      <c r="E217" s="110">
        <v>13.15</v>
      </c>
      <c r="F217" s="111">
        <v>2.7169999999999998E-3</v>
      </c>
      <c r="G217" s="107">
        <f t="shared" si="21"/>
        <v>13.152717000000001</v>
      </c>
      <c r="H217" s="72">
        <v>17.64</v>
      </c>
      <c r="I217" s="74" t="s">
        <v>12</v>
      </c>
      <c r="J217" s="75">
        <f t="shared" si="20"/>
        <v>17640</v>
      </c>
      <c r="K217" s="72">
        <v>704.83</v>
      </c>
      <c r="L217" s="74" t="s">
        <v>56</v>
      </c>
      <c r="M217" s="71">
        <f t="shared" si="16"/>
        <v>704.83</v>
      </c>
      <c r="N217" s="72">
        <v>27.1</v>
      </c>
      <c r="O217" s="74" t="s">
        <v>56</v>
      </c>
      <c r="P217" s="71">
        <f t="shared" si="19"/>
        <v>27.1</v>
      </c>
    </row>
    <row r="218" spans="2:16">
      <c r="B218" s="108">
        <v>90</v>
      </c>
      <c r="C218" s="109" t="s">
        <v>57</v>
      </c>
      <c r="D218" s="70">
        <f t="shared" si="17"/>
        <v>497.23756906077347</v>
      </c>
      <c r="E218" s="110">
        <v>12.51</v>
      </c>
      <c r="F218" s="111">
        <v>2.4399999999999999E-3</v>
      </c>
      <c r="G218" s="107">
        <f t="shared" si="21"/>
        <v>12.51244</v>
      </c>
      <c r="H218" s="72">
        <v>21.1</v>
      </c>
      <c r="I218" s="74" t="s">
        <v>12</v>
      </c>
      <c r="J218" s="75">
        <f t="shared" si="20"/>
        <v>21100</v>
      </c>
      <c r="K218" s="72">
        <v>858.15</v>
      </c>
      <c r="L218" s="74" t="s">
        <v>56</v>
      </c>
      <c r="M218" s="71">
        <f t="shared" si="16"/>
        <v>858.15</v>
      </c>
      <c r="N218" s="72">
        <v>31.78</v>
      </c>
      <c r="O218" s="74" t="s">
        <v>56</v>
      </c>
      <c r="P218" s="71">
        <f t="shared" si="19"/>
        <v>31.78</v>
      </c>
    </row>
    <row r="219" spans="2:16">
      <c r="B219" s="108">
        <v>100</v>
      </c>
      <c r="C219" s="109" t="s">
        <v>57</v>
      </c>
      <c r="D219" s="70">
        <f t="shared" si="17"/>
        <v>552.4861878453039</v>
      </c>
      <c r="E219" s="110">
        <v>12.01</v>
      </c>
      <c r="F219" s="111">
        <v>2.2160000000000001E-3</v>
      </c>
      <c r="G219" s="107">
        <f t="shared" si="21"/>
        <v>12.012216</v>
      </c>
      <c r="H219" s="72">
        <v>24.72</v>
      </c>
      <c r="I219" s="74" t="s">
        <v>12</v>
      </c>
      <c r="J219" s="75">
        <f t="shared" si="20"/>
        <v>24720</v>
      </c>
      <c r="K219" s="72">
        <v>999.41</v>
      </c>
      <c r="L219" s="74" t="s">
        <v>56</v>
      </c>
      <c r="M219" s="75">
        <f t="shared" si="16"/>
        <v>999.41</v>
      </c>
      <c r="N219" s="72">
        <v>36.549999999999997</v>
      </c>
      <c r="O219" s="74" t="s">
        <v>56</v>
      </c>
      <c r="P219" s="71">
        <f t="shared" si="19"/>
        <v>36.549999999999997</v>
      </c>
    </row>
    <row r="220" spans="2:16">
      <c r="B220" s="108">
        <v>110</v>
      </c>
      <c r="C220" s="109" t="s">
        <v>57</v>
      </c>
      <c r="D220" s="70">
        <f t="shared" si="17"/>
        <v>607.73480662983422</v>
      </c>
      <c r="E220" s="110">
        <v>11.6</v>
      </c>
      <c r="F220" s="111">
        <v>2.0309999999999998E-3</v>
      </c>
      <c r="G220" s="107">
        <f t="shared" si="21"/>
        <v>11.602031</v>
      </c>
      <c r="H220" s="72">
        <v>28.48</v>
      </c>
      <c r="I220" s="74" t="s">
        <v>12</v>
      </c>
      <c r="J220" s="75">
        <f t="shared" si="20"/>
        <v>28480</v>
      </c>
      <c r="K220" s="72">
        <v>1.1299999999999999</v>
      </c>
      <c r="L220" s="73" t="s">
        <v>12</v>
      </c>
      <c r="M220" s="75">
        <f t="shared" ref="M220:M228" si="22">K220*1000</f>
        <v>1130</v>
      </c>
      <c r="N220" s="72">
        <v>41.39</v>
      </c>
      <c r="O220" s="74" t="s">
        <v>56</v>
      </c>
      <c r="P220" s="71">
        <f t="shared" si="19"/>
        <v>41.39</v>
      </c>
    </row>
    <row r="221" spans="2:16">
      <c r="B221" s="108">
        <v>120</v>
      </c>
      <c r="C221" s="109" t="s">
        <v>57</v>
      </c>
      <c r="D221" s="70">
        <f t="shared" si="17"/>
        <v>662.98342541436466</v>
      </c>
      <c r="E221" s="110">
        <v>11.26</v>
      </c>
      <c r="F221" s="111">
        <v>1.8760000000000001E-3</v>
      </c>
      <c r="G221" s="107">
        <f t="shared" si="21"/>
        <v>11.261875999999999</v>
      </c>
      <c r="H221" s="72">
        <v>32.369999999999997</v>
      </c>
      <c r="I221" s="74" t="s">
        <v>12</v>
      </c>
      <c r="J221" s="75">
        <f t="shared" si="20"/>
        <v>32369.999999999996</v>
      </c>
      <c r="K221" s="72">
        <v>1.26</v>
      </c>
      <c r="L221" s="74" t="s">
        <v>12</v>
      </c>
      <c r="M221" s="75">
        <f t="shared" si="22"/>
        <v>1260</v>
      </c>
      <c r="N221" s="72">
        <v>46.28</v>
      </c>
      <c r="O221" s="74" t="s">
        <v>56</v>
      </c>
      <c r="P221" s="71">
        <f t="shared" si="19"/>
        <v>46.28</v>
      </c>
    </row>
    <row r="222" spans="2:16">
      <c r="B222" s="108">
        <v>130</v>
      </c>
      <c r="C222" s="109" t="s">
        <v>57</v>
      </c>
      <c r="D222" s="70">
        <f t="shared" si="17"/>
        <v>718.23204419889498</v>
      </c>
      <c r="E222" s="110">
        <v>10.98</v>
      </c>
      <c r="F222" s="111">
        <v>1.743E-3</v>
      </c>
      <c r="G222" s="107">
        <f t="shared" si="21"/>
        <v>10.981743</v>
      </c>
      <c r="H222" s="72">
        <v>36.36</v>
      </c>
      <c r="I222" s="74" t="s">
        <v>12</v>
      </c>
      <c r="J222" s="75">
        <f t="shared" si="20"/>
        <v>36360</v>
      </c>
      <c r="K222" s="72">
        <v>1.38</v>
      </c>
      <c r="L222" s="74" t="s">
        <v>12</v>
      </c>
      <c r="M222" s="75">
        <f t="shared" si="22"/>
        <v>1380</v>
      </c>
      <c r="N222" s="72">
        <v>51.2</v>
      </c>
      <c r="O222" s="74" t="s">
        <v>56</v>
      </c>
      <c r="P222" s="71">
        <f t="shared" si="19"/>
        <v>51.2</v>
      </c>
    </row>
    <row r="223" spans="2:16">
      <c r="B223" s="108">
        <v>140</v>
      </c>
      <c r="C223" s="109" t="s">
        <v>57</v>
      </c>
      <c r="D223" s="70">
        <f t="shared" si="17"/>
        <v>773.48066298342542</v>
      </c>
      <c r="E223" s="110">
        <v>10.74</v>
      </c>
      <c r="F223" s="111">
        <v>1.6280000000000001E-3</v>
      </c>
      <c r="G223" s="107">
        <f t="shared" si="21"/>
        <v>10.741628</v>
      </c>
      <c r="H223" s="72">
        <v>40.450000000000003</v>
      </c>
      <c r="I223" s="74" t="s">
        <v>12</v>
      </c>
      <c r="J223" s="75">
        <f t="shared" si="20"/>
        <v>40450</v>
      </c>
      <c r="K223" s="72">
        <v>1.5</v>
      </c>
      <c r="L223" s="74" t="s">
        <v>12</v>
      </c>
      <c r="M223" s="75">
        <f t="shared" si="22"/>
        <v>1500</v>
      </c>
      <c r="N223" s="72">
        <v>56.13</v>
      </c>
      <c r="O223" s="74" t="s">
        <v>56</v>
      </c>
      <c r="P223" s="71">
        <f t="shared" si="19"/>
        <v>56.13</v>
      </c>
    </row>
    <row r="224" spans="2:16">
      <c r="B224" s="108">
        <v>150</v>
      </c>
      <c r="C224" s="109" t="s">
        <v>57</v>
      </c>
      <c r="D224" s="70">
        <f t="shared" si="17"/>
        <v>828.72928176795585</v>
      </c>
      <c r="E224" s="110">
        <v>10.54</v>
      </c>
      <c r="F224" s="111">
        <v>1.529E-3</v>
      </c>
      <c r="G224" s="107">
        <f t="shared" si="21"/>
        <v>10.541528999999999</v>
      </c>
      <c r="H224" s="72">
        <v>44.62</v>
      </c>
      <c r="I224" s="74" t="s">
        <v>12</v>
      </c>
      <c r="J224" s="75">
        <f t="shared" si="20"/>
        <v>44620</v>
      </c>
      <c r="K224" s="72">
        <v>1.61</v>
      </c>
      <c r="L224" s="74" t="s">
        <v>12</v>
      </c>
      <c r="M224" s="75">
        <f t="shared" si="22"/>
        <v>1610</v>
      </c>
      <c r="N224" s="72">
        <v>61.06</v>
      </c>
      <c r="O224" s="74" t="s">
        <v>56</v>
      </c>
      <c r="P224" s="71">
        <f t="shared" si="19"/>
        <v>61.06</v>
      </c>
    </row>
    <row r="225" spans="1:16">
      <c r="B225" s="108">
        <v>160</v>
      </c>
      <c r="C225" s="109" t="s">
        <v>57</v>
      </c>
      <c r="D225" s="70">
        <f t="shared" si="17"/>
        <v>883.97790055248618</v>
      </c>
      <c r="E225" s="110">
        <v>10.37</v>
      </c>
      <c r="F225" s="111">
        <v>1.441E-3</v>
      </c>
      <c r="G225" s="107">
        <f t="shared" si="21"/>
        <v>10.371440999999999</v>
      </c>
      <c r="H225" s="72">
        <v>48.86</v>
      </c>
      <c r="I225" s="74" t="s">
        <v>12</v>
      </c>
      <c r="J225" s="75">
        <f t="shared" si="20"/>
        <v>48860</v>
      </c>
      <c r="K225" s="72">
        <v>1.72</v>
      </c>
      <c r="L225" s="74" t="s">
        <v>12</v>
      </c>
      <c r="M225" s="75">
        <f t="shared" si="22"/>
        <v>1720</v>
      </c>
      <c r="N225" s="72">
        <v>65.989999999999995</v>
      </c>
      <c r="O225" s="74" t="s">
        <v>56</v>
      </c>
      <c r="P225" s="71">
        <f t="shared" si="19"/>
        <v>65.989999999999995</v>
      </c>
    </row>
    <row r="226" spans="1:16">
      <c r="B226" s="108">
        <v>170</v>
      </c>
      <c r="C226" s="109" t="s">
        <v>57</v>
      </c>
      <c r="D226" s="70">
        <f t="shared" si="17"/>
        <v>939.22651933701661</v>
      </c>
      <c r="E226" s="110">
        <v>10.220000000000001</v>
      </c>
      <c r="F226" s="111">
        <v>1.3630000000000001E-3</v>
      </c>
      <c r="G226" s="107">
        <f t="shared" si="21"/>
        <v>10.221363</v>
      </c>
      <c r="H226" s="72">
        <v>53.17</v>
      </c>
      <c r="I226" s="74" t="s">
        <v>12</v>
      </c>
      <c r="J226" s="75">
        <f t="shared" si="20"/>
        <v>53170</v>
      </c>
      <c r="K226" s="72">
        <v>1.82</v>
      </c>
      <c r="L226" s="74" t="s">
        <v>12</v>
      </c>
      <c r="M226" s="75">
        <f t="shared" si="22"/>
        <v>1820</v>
      </c>
      <c r="N226" s="72">
        <v>70.900000000000006</v>
      </c>
      <c r="O226" s="74" t="s">
        <v>56</v>
      </c>
      <c r="P226" s="71">
        <f t="shared" ref="P226:P228" si="23">N226</f>
        <v>70.900000000000006</v>
      </c>
    </row>
    <row r="227" spans="1:16">
      <c r="B227" s="108">
        <v>180</v>
      </c>
      <c r="C227" s="109" t="s">
        <v>57</v>
      </c>
      <c r="D227" s="70">
        <f t="shared" si="17"/>
        <v>994.47513812154693</v>
      </c>
      <c r="E227" s="110">
        <v>10.09</v>
      </c>
      <c r="F227" s="111">
        <v>1.2930000000000001E-3</v>
      </c>
      <c r="G227" s="107">
        <f t="shared" si="21"/>
        <v>10.091293</v>
      </c>
      <c r="H227" s="72">
        <v>57.55</v>
      </c>
      <c r="I227" s="74" t="s">
        <v>12</v>
      </c>
      <c r="J227" s="75">
        <f t="shared" si="20"/>
        <v>57550</v>
      </c>
      <c r="K227" s="72">
        <v>1.92</v>
      </c>
      <c r="L227" s="74" t="s">
        <v>12</v>
      </c>
      <c r="M227" s="75">
        <f t="shared" si="22"/>
        <v>1920</v>
      </c>
      <c r="N227" s="72">
        <v>75.78</v>
      </c>
      <c r="O227" s="74" t="s">
        <v>56</v>
      </c>
      <c r="P227" s="71">
        <f t="shared" si="23"/>
        <v>75.78</v>
      </c>
    </row>
    <row r="228" spans="1:16">
      <c r="A228" s="4">
        <v>228</v>
      </c>
      <c r="B228" s="108">
        <v>181</v>
      </c>
      <c r="C228" s="109" t="s">
        <v>57</v>
      </c>
      <c r="D228" s="70">
        <f t="shared" si="17"/>
        <v>1000</v>
      </c>
      <c r="E228" s="110">
        <v>10.08</v>
      </c>
      <c r="F228" s="111">
        <v>1.286E-3</v>
      </c>
      <c r="G228" s="107">
        <f t="shared" si="21"/>
        <v>10.081286</v>
      </c>
      <c r="H228" s="72">
        <v>57.99</v>
      </c>
      <c r="I228" s="74" t="s">
        <v>12</v>
      </c>
      <c r="J228" s="75">
        <f t="shared" si="20"/>
        <v>57990</v>
      </c>
      <c r="K228" s="72">
        <v>1.92</v>
      </c>
      <c r="L228" s="74" t="s">
        <v>12</v>
      </c>
      <c r="M228" s="75">
        <f t="shared" si="22"/>
        <v>1920</v>
      </c>
      <c r="N228" s="72">
        <v>76.27</v>
      </c>
      <c r="O228" s="74" t="s">
        <v>56</v>
      </c>
      <c r="P228" s="71">
        <f t="shared" si="23"/>
        <v>76.27</v>
      </c>
    </row>
  </sheetData>
  <mergeCells count="1">
    <mergeCell ref="E18:G18"/>
  </mergeCells>
  <phoneticPr fontId="23"/>
  <pageMargins left="0.23622047244094491" right="0.23622047244094491" top="0.74803149606299213" bottom="0" header="0.31496062992125984" footer="0"/>
  <pageSetup paperSize="9" scale="70" fitToHeight="0" orientation="landscape" horizontalDpi="300" verticalDpi="300" r:id="rId1"/>
  <headerFooter>
    <oddHeader>&amp;L&amp;F &amp;A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28"/>
  <sheetViews>
    <sheetView zoomScale="70" zoomScaleNormal="70" workbookViewId="0">
      <selection activeCell="F3" sqref="F3"/>
    </sheetView>
  </sheetViews>
  <sheetFormatPr defaultRowHeight="12"/>
  <cols>
    <col min="1" max="1" width="4.375" style="1" customWidth="1"/>
    <col min="2" max="2" width="9.875" style="1" customWidth="1"/>
    <col min="3" max="3" width="8.625" style="1" customWidth="1"/>
    <col min="4" max="4" width="7.75" style="1" customWidth="1"/>
    <col min="5" max="6" width="9.125" style="1" bestFit="1" customWidth="1"/>
    <col min="7" max="7" width="8.875" style="1" customWidth="1"/>
    <col min="8" max="8" width="6.125" style="1" customWidth="1"/>
    <col min="9" max="9" width="5.375" style="1" customWidth="1"/>
    <col min="10" max="10" width="7.875" style="1" customWidth="1"/>
    <col min="11" max="11" width="9.875" style="1" customWidth="1"/>
    <col min="12" max="12" width="3.75" style="1" customWidth="1"/>
    <col min="13" max="13" width="8.125" style="1" customWidth="1"/>
    <col min="14" max="14" width="6.375" style="1" customWidth="1"/>
    <col min="15" max="15" width="3.875" style="1" customWidth="1"/>
    <col min="16" max="16" width="8.125" style="1" customWidth="1"/>
    <col min="17" max="17" width="3.125" style="1" customWidth="1"/>
    <col min="18" max="18" width="10.625" style="5" customWidth="1"/>
    <col min="19" max="19" width="5.625" style="55" customWidth="1"/>
    <col min="20" max="20" width="9" style="1" customWidth="1"/>
    <col min="21" max="21" width="3.25" style="1" customWidth="1"/>
    <col min="22" max="22" width="4.25" style="1" customWidth="1"/>
    <col min="23" max="23" width="8.375" style="1" customWidth="1"/>
    <col min="24" max="26" width="8.5" style="1" customWidth="1"/>
    <col min="27" max="27" width="3.25" style="1" customWidth="1"/>
    <col min="28" max="30" width="10.625" style="1" customWidth="1"/>
    <col min="31" max="16384" width="9" style="1"/>
  </cols>
  <sheetData>
    <row r="1" spans="1:30">
      <c r="A1" s="1">
        <v>1</v>
      </c>
      <c r="B1" s="2">
        <v>2</v>
      </c>
      <c r="C1" s="3">
        <v>3</v>
      </c>
      <c r="D1" s="3">
        <v>4</v>
      </c>
      <c r="E1" s="3">
        <v>5</v>
      </c>
      <c r="F1" s="3">
        <v>6</v>
      </c>
      <c r="G1" s="3">
        <v>7</v>
      </c>
      <c r="H1" s="2">
        <v>8</v>
      </c>
      <c r="I1" s="2">
        <v>9</v>
      </c>
      <c r="J1" s="3">
        <v>10</v>
      </c>
      <c r="K1" s="4">
        <v>11</v>
      </c>
      <c r="L1" s="1">
        <v>12</v>
      </c>
      <c r="M1" s="4">
        <v>13</v>
      </c>
      <c r="N1" s="1">
        <v>14</v>
      </c>
      <c r="O1" s="1">
        <v>15</v>
      </c>
      <c r="P1" s="4">
        <v>16</v>
      </c>
      <c r="R1" s="46"/>
      <c r="S1" s="120"/>
      <c r="T1" s="25"/>
      <c r="U1" s="25"/>
      <c r="V1" s="25"/>
      <c r="W1" s="25"/>
      <c r="X1" s="25"/>
      <c r="Y1" s="1" t="s">
        <v>111</v>
      </c>
      <c r="Z1" s="25"/>
    </row>
    <row r="2" spans="1:30" ht="18.75">
      <c r="A2" s="1">
        <v>2</v>
      </c>
      <c r="B2" s="6" t="s">
        <v>112</v>
      </c>
      <c r="F2" s="7"/>
      <c r="G2" s="7"/>
      <c r="L2" s="5" t="s">
        <v>92</v>
      </c>
      <c r="M2" s="8"/>
      <c r="N2" s="9" t="s">
        <v>113</v>
      </c>
      <c r="R2" s="46"/>
      <c r="S2" s="1" t="s">
        <v>114</v>
      </c>
      <c r="Y2" s="1" t="s">
        <v>115</v>
      </c>
      <c r="AB2" s="1" t="s">
        <v>116</v>
      </c>
    </row>
    <row r="3" spans="1:30">
      <c r="A3" s="4">
        <v>3</v>
      </c>
      <c r="B3" s="12" t="s">
        <v>117</v>
      </c>
      <c r="C3" s="13" t="s">
        <v>15</v>
      </c>
      <c r="E3" s="12" t="s">
        <v>118</v>
      </c>
      <c r="F3" s="184" t="s">
        <v>71</v>
      </c>
      <c r="G3" s="14" t="s">
        <v>16</v>
      </c>
      <c r="H3" s="14"/>
      <c r="I3" s="14"/>
      <c r="K3" s="15"/>
      <c r="L3" s="5" t="s">
        <v>119</v>
      </c>
      <c r="M3" s="16"/>
      <c r="N3" s="9" t="s">
        <v>120</v>
      </c>
      <c r="O3" s="9"/>
      <c r="R3" s="25"/>
      <c r="S3" s="9"/>
      <c r="T3" s="2" t="s">
        <v>121</v>
      </c>
      <c r="U3" s="36"/>
      <c r="V3" s="9"/>
      <c r="W3" s="2" t="s">
        <v>122</v>
      </c>
      <c r="X3" s="2" t="s">
        <v>123</v>
      </c>
      <c r="Y3" s="2" t="s">
        <v>124</v>
      </c>
      <c r="Z3" s="2" t="s">
        <v>125</v>
      </c>
      <c r="AB3" s="2" t="s">
        <v>125</v>
      </c>
      <c r="AC3" s="2"/>
      <c r="AD3" s="120" t="s">
        <v>126</v>
      </c>
    </row>
    <row r="4" spans="1:30">
      <c r="A4" s="4">
        <v>4</v>
      </c>
      <c r="B4" s="12" t="s">
        <v>127</v>
      </c>
      <c r="C4" s="20">
        <v>73</v>
      </c>
      <c r="D4" s="21"/>
      <c r="F4" s="14" t="s">
        <v>11</v>
      </c>
      <c r="G4" s="14" t="s">
        <v>11</v>
      </c>
      <c r="H4" s="14" t="s">
        <v>17</v>
      </c>
      <c r="I4" s="14" t="s">
        <v>1</v>
      </c>
      <c r="J4" s="9"/>
      <c r="K4" s="22" t="s">
        <v>128</v>
      </c>
      <c r="L4" s="9"/>
      <c r="M4" s="9"/>
      <c r="N4" s="9"/>
      <c r="R4" s="46"/>
      <c r="S4" s="133" t="s">
        <v>129</v>
      </c>
      <c r="T4" s="134">
        <v>78.084000000000003</v>
      </c>
      <c r="U4" s="135"/>
      <c r="V4" s="133" t="s">
        <v>130</v>
      </c>
      <c r="W4" s="136">
        <f>T7*1</f>
        <v>3.9E-2</v>
      </c>
      <c r="X4" s="10">
        <v>12.010999999999999</v>
      </c>
      <c r="Y4" s="137">
        <f>W4/W8</f>
        <v>1.9586749714485454E-4</v>
      </c>
      <c r="Z4" s="138">
        <f>W4*X4/X9</f>
        <v>1.6170822836228733E-2</v>
      </c>
      <c r="AA4" s="90"/>
      <c r="AB4" s="139">
        <v>1.2400000000000001E-4</v>
      </c>
      <c r="AD4" s="140" t="s">
        <v>131</v>
      </c>
    </row>
    <row r="5" spans="1:30">
      <c r="A5" s="1">
        <v>5</v>
      </c>
      <c r="B5" s="12" t="s">
        <v>132</v>
      </c>
      <c r="C5" s="20">
        <v>181</v>
      </c>
      <c r="D5" s="21" t="s">
        <v>133</v>
      </c>
      <c r="F5" s="14" t="s">
        <v>0</v>
      </c>
      <c r="G5" s="14" t="s">
        <v>21</v>
      </c>
      <c r="H5" s="14" t="s">
        <v>134</v>
      </c>
      <c r="I5" s="14" t="s">
        <v>22</v>
      </c>
      <c r="J5" s="24" t="s">
        <v>135</v>
      </c>
      <c r="K5" s="5" t="s">
        <v>136</v>
      </c>
      <c r="L5" s="14"/>
      <c r="M5" s="14"/>
      <c r="N5" s="9"/>
      <c r="O5" s="15" t="s">
        <v>106</v>
      </c>
      <c r="P5" s="141" t="str">
        <f ca="1">RIGHT(CELL("filename",A1),LEN(CELL("filename",A1))-FIND("]",CELL("filename",A1)))</f>
        <v>srim181Ta_Air</v>
      </c>
      <c r="R5" s="46"/>
      <c r="S5" s="142" t="s">
        <v>73</v>
      </c>
      <c r="T5" s="143">
        <v>20.947600000000001</v>
      </c>
      <c r="U5" s="135"/>
      <c r="V5" s="142" t="s">
        <v>137</v>
      </c>
      <c r="W5" s="144">
        <f>T7*2+T5*2</f>
        <v>41.973200000000006</v>
      </c>
      <c r="X5" s="145">
        <v>15.999000000000001</v>
      </c>
      <c r="Y5" s="146">
        <f>W5/W8</f>
        <v>0.21079963156821566</v>
      </c>
      <c r="Z5" s="147">
        <f>W5*X5/X9</f>
        <v>23.182126119289084</v>
      </c>
      <c r="AA5" s="91"/>
      <c r="AB5" s="148">
        <v>0.23178099999999999</v>
      </c>
      <c r="AD5" s="149" t="s">
        <v>138</v>
      </c>
    </row>
    <row r="6" spans="1:30">
      <c r="A6" s="4">
        <v>6</v>
      </c>
      <c r="B6" s="12" t="s">
        <v>139</v>
      </c>
      <c r="C6" s="26" t="s">
        <v>195</v>
      </c>
      <c r="D6" s="21" t="s">
        <v>140</v>
      </c>
      <c r="F6" s="27" t="s">
        <v>4</v>
      </c>
      <c r="G6" s="28">
        <v>6</v>
      </c>
      <c r="H6" s="28">
        <v>0.02</v>
      </c>
      <c r="I6" s="29">
        <v>0.02</v>
      </c>
      <c r="J6" s="4">
        <v>1</v>
      </c>
      <c r="K6" s="30">
        <v>1.2048E-2</v>
      </c>
      <c r="L6" s="22" t="s">
        <v>141</v>
      </c>
      <c r="M6" s="9"/>
      <c r="N6" s="9"/>
      <c r="O6" s="15" t="s">
        <v>142</v>
      </c>
      <c r="P6" s="130" t="s">
        <v>107</v>
      </c>
      <c r="R6" s="46"/>
      <c r="S6" s="142" t="s">
        <v>143</v>
      </c>
      <c r="T6" s="143">
        <v>0.93400000000000005</v>
      </c>
      <c r="U6" s="135"/>
      <c r="V6" s="150" t="s">
        <v>144</v>
      </c>
      <c r="W6" s="144">
        <f>T4*2</f>
        <v>156.16800000000001</v>
      </c>
      <c r="X6" s="145">
        <v>14.007</v>
      </c>
      <c r="Y6" s="146">
        <f>W6/W8</f>
        <v>0.78431372549019607</v>
      </c>
      <c r="Z6" s="147">
        <f>W6*X6/X9</f>
        <v>75.513660352068698</v>
      </c>
      <c r="AA6" s="91"/>
      <c r="AB6" s="148">
        <v>0.75526700000000002</v>
      </c>
      <c r="AD6" s="1" t="s">
        <v>145</v>
      </c>
    </row>
    <row r="7" spans="1:30">
      <c r="A7" s="1">
        <v>7</v>
      </c>
      <c r="B7" s="31"/>
      <c r="C7" s="26" t="s">
        <v>196</v>
      </c>
      <c r="F7" s="32" t="s">
        <v>5</v>
      </c>
      <c r="G7" s="33">
        <v>8</v>
      </c>
      <c r="H7" s="33">
        <v>21.08</v>
      </c>
      <c r="I7" s="34">
        <v>23.18</v>
      </c>
      <c r="J7" s="4">
        <v>2</v>
      </c>
      <c r="K7" s="35">
        <v>0.12048</v>
      </c>
      <c r="L7" s="22" t="s">
        <v>97</v>
      </c>
      <c r="M7" s="9"/>
      <c r="N7" s="9"/>
      <c r="R7" s="46"/>
      <c r="S7" s="151" t="s">
        <v>75</v>
      </c>
      <c r="T7" s="152">
        <v>3.9E-2</v>
      </c>
      <c r="U7" s="135"/>
      <c r="V7" s="153" t="s">
        <v>74</v>
      </c>
      <c r="W7" s="154">
        <f>T6*1</f>
        <v>0.93400000000000005</v>
      </c>
      <c r="X7" s="19">
        <v>39.948</v>
      </c>
      <c r="Y7" s="155">
        <f>W7/W8</f>
        <v>4.6907754444434398E-3</v>
      </c>
      <c r="Z7" s="156">
        <f>W7*X7/X9</f>
        <v>1.2880427058059933</v>
      </c>
      <c r="AA7" s="91"/>
      <c r="AB7" s="157">
        <v>1.2827E-2</v>
      </c>
      <c r="AD7" s="1" t="s">
        <v>146</v>
      </c>
    </row>
    <row r="8" spans="1:30">
      <c r="A8" s="1">
        <v>8</v>
      </c>
      <c r="B8" s="12" t="s">
        <v>147</v>
      </c>
      <c r="C8" s="37">
        <v>1.2048E-3</v>
      </c>
      <c r="D8" s="38" t="s">
        <v>9</v>
      </c>
      <c r="F8" s="32" t="s">
        <v>2</v>
      </c>
      <c r="G8" s="33">
        <v>7</v>
      </c>
      <c r="H8" s="33">
        <v>78.430000000000007</v>
      </c>
      <c r="I8" s="34">
        <v>75.510000000000005</v>
      </c>
      <c r="J8" s="4">
        <v>3</v>
      </c>
      <c r="K8" s="35">
        <v>0.12048</v>
      </c>
      <c r="L8" s="22" t="s">
        <v>148</v>
      </c>
      <c r="M8" s="9"/>
      <c r="N8" s="9"/>
      <c r="R8" s="46"/>
      <c r="S8" s="5" t="s">
        <v>76</v>
      </c>
      <c r="T8" s="87">
        <f>SUM(T4:T7)</f>
        <v>100.0046</v>
      </c>
      <c r="U8" s="158"/>
      <c r="V8" s="89" t="s">
        <v>76</v>
      </c>
      <c r="W8" s="92">
        <f>SUM(W4:W7)</f>
        <v>199.11420000000001</v>
      </c>
      <c r="Y8" s="92" t="s">
        <v>149</v>
      </c>
      <c r="AA8" s="91"/>
      <c r="AD8" s="1" t="s">
        <v>150</v>
      </c>
    </row>
    <row r="9" spans="1:30">
      <c r="A9" s="1">
        <v>9</v>
      </c>
      <c r="B9" s="31"/>
      <c r="C9" s="37">
        <v>4.987E+19</v>
      </c>
      <c r="D9" s="21" t="s">
        <v>10</v>
      </c>
      <c r="F9" s="32" t="s">
        <v>8</v>
      </c>
      <c r="G9" s="33">
        <v>18</v>
      </c>
      <c r="H9" s="33">
        <v>0.47</v>
      </c>
      <c r="I9" s="34">
        <v>1.29</v>
      </c>
      <c r="J9" s="4">
        <v>4</v>
      </c>
      <c r="K9" s="35">
        <v>1</v>
      </c>
      <c r="L9" s="22" t="s">
        <v>28</v>
      </c>
      <c r="M9" s="9"/>
      <c r="N9" s="9"/>
      <c r="R9" s="46"/>
      <c r="S9" s="41"/>
      <c r="T9" s="125"/>
      <c r="U9" s="120"/>
      <c r="V9" s="159"/>
      <c r="W9" s="5" t="s">
        <v>151</v>
      </c>
      <c r="X9" s="92">
        <f>(W4*X4+W5*X5+W6*X6+W7*X7)/100</f>
        <v>28.967542638000001</v>
      </c>
      <c r="Y9" s="160" t="s">
        <v>152</v>
      </c>
      <c r="Z9" s="124"/>
    </row>
    <row r="10" spans="1:30">
      <c r="A10" s="1">
        <v>10</v>
      </c>
      <c r="B10" s="12" t="s">
        <v>99</v>
      </c>
      <c r="C10" s="42">
        <v>0</v>
      </c>
      <c r="D10" s="21"/>
      <c r="F10" s="32"/>
      <c r="G10" s="33"/>
      <c r="H10" s="33"/>
      <c r="I10" s="34"/>
      <c r="J10" s="4">
        <v>5</v>
      </c>
      <c r="K10" s="35">
        <v>1</v>
      </c>
      <c r="L10" s="22" t="s">
        <v>30</v>
      </c>
      <c r="M10" s="9"/>
      <c r="N10" s="9"/>
      <c r="R10" s="46"/>
      <c r="T10" s="58"/>
      <c r="U10" s="120"/>
      <c r="V10" s="159"/>
      <c r="W10" s="25" t="s">
        <v>153</v>
      </c>
      <c r="X10" s="40"/>
      <c r="Y10" s="40"/>
      <c r="Z10" s="124"/>
    </row>
    <row r="11" spans="1:30">
      <c r="A11" s="1">
        <v>11</v>
      </c>
      <c r="C11" s="43" t="s">
        <v>63</v>
      </c>
      <c r="D11" s="7" t="s">
        <v>32</v>
      </c>
      <c r="F11" s="32"/>
      <c r="G11" s="33"/>
      <c r="H11" s="33"/>
      <c r="I11" s="34"/>
      <c r="J11" s="4">
        <v>6</v>
      </c>
      <c r="K11" s="35">
        <v>1000</v>
      </c>
      <c r="L11" s="22" t="s">
        <v>64</v>
      </c>
      <c r="M11" s="9"/>
      <c r="N11" s="9"/>
      <c r="R11" s="46"/>
      <c r="T11" s="25"/>
      <c r="U11" s="25"/>
      <c r="V11" s="36"/>
      <c r="W11" s="120" t="s">
        <v>154</v>
      </c>
      <c r="X11" s="36"/>
      <c r="Y11" s="36"/>
      <c r="Z11" s="25"/>
    </row>
    <row r="12" spans="1:30">
      <c r="A12" s="1">
        <v>12</v>
      </c>
      <c r="B12" s="5" t="s">
        <v>155</v>
      </c>
      <c r="C12" s="44">
        <v>20</v>
      </c>
      <c r="D12" s="45">
        <f>$C$5/100</f>
        <v>1.81</v>
      </c>
      <c r="E12" s="21" t="s">
        <v>89</v>
      </c>
      <c r="F12" s="32"/>
      <c r="G12" s="33"/>
      <c r="H12" s="33"/>
      <c r="I12" s="34"/>
      <c r="J12" s="4">
        <v>7</v>
      </c>
      <c r="K12" s="35">
        <v>24.158000000000001</v>
      </c>
      <c r="L12" s="22" t="s">
        <v>156</v>
      </c>
      <c r="M12" s="9"/>
      <c r="R12" s="46"/>
      <c r="S12" s="120" t="s">
        <v>157</v>
      </c>
      <c r="T12" s="25"/>
      <c r="U12" s="25"/>
      <c r="V12" s="161"/>
      <c r="W12" s="161"/>
      <c r="X12" s="161"/>
      <c r="Y12" s="161"/>
      <c r="Z12" s="25"/>
    </row>
    <row r="13" spans="1:30">
      <c r="A13" s="1">
        <v>13</v>
      </c>
      <c r="B13" s="5" t="s">
        <v>66</v>
      </c>
      <c r="C13" s="48">
        <v>228</v>
      </c>
      <c r="D13" s="45">
        <f>$C$5*1000000</f>
        <v>181000000</v>
      </c>
      <c r="E13" s="21" t="s">
        <v>158</v>
      </c>
      <c r="F13" s="49"/>
      <c r="G13" s="50"/>
      <c r="H13" s="86"/>
      <c r="I13" s="86"/>
      <c r="J13" s="4">
        <v>8</v>
      </c>
      <c r="K13" s="52">
        <v>2.6800000000000001E-2</v>
      </c>
      <c r="L13" s="22" t="s">
        <v>159</v>
      </c>
      <c r="R13" s="46"/>
      <c r="S13" s="120" t="s">
        <v>160</v>
      </c>
      <c r="T13" s="25"/>
      <c r="U13" s="46"/>
      <c r="V13" s="161"/>
      <c r="W13" s="161"/>
      <c r="X13" s="162"/>
      <c r="Y13" s="162"/>
      <c r="Z13" s="25"/>
    </row>
    <row r="14" spans="1:30" ht="13.5">
      <c r="A14" s="1">
        <v>14</v>
      </c>
      <c r="B14" s="5" t="s">
        <v>161</v>
      </c>
      <c r="C14" s="81">
        <v>101325</v>
      </c>
      <c r="D14" s="21" t="s">
        <v>162</v>
      </c>
      <c r="E14" s="79"/>
      <c r="F14" s="25"/>
      <c r="G14" s="25"/>
      <c r="H14" s="163">
        <f>SUM(H6:H13)</f>
        <v>100</v>
      </c>
      <c r="I14" s="164">
        <f>SUM(I6:I13)</f>
        <v>100.00000000000001</v>
      </c>
      <c r="J14" s="4">
        <v>0</v>
      </c>
      <c r="K14" s="53" t="s">
        <v>38</v>
      </c>
      <c r="L14" s="54"/>
      <c r="N14" s="43"/>
      <c r="O14" s="43"/>
      <c r="P14" s="43"/>
      <c r="R14" s="46"/>
      <c r="T14" s="25"/>
      <c r="U14" s="46"/>
      <c r="V14" s="165"/>
      <c r="W14" s="165"/>
      <c r="X14" s="166"/>
      <c r="Y14" s="166"/>
      <c r="Z14" s="25"/>
      <c r="AB14" s="1" t="s">
        <v>163</v>
      </c>
    </row>
    <row r="15" spans="1:30" ht="13.5">
      <c r="A15" s="1">
        <v>15</v>
      </c>
      <c r="B15" s="5" t="s">
        <v>164</v>
      </c>
      <c r="C15" s="82">
        <v>20</v>
      </c>
      <c r="D15" s="80" t="s">
        <v>165</v>
      </c>
      <c r="E15" s="167" t="s">
        <v>166</v>
      </c>
      <c r="F15" s="21"/>
      <c r="H15" s="78" t="s">
        <v>167</v>
      </c>
      <c r="I15" s="58"/>
      <c r="J15" s="168"/>
      <c r="K15" s="59"/>
      <c r="L15" s="60"/>
      <c r="M15" s="168"/>
      <c r="N15" s="21"/>
      <c r="O15" s="21"/>
      <c r="P15" s="168"/>
      <c r="R15" s="46"/>
      <c r="S15" s="46"/>
      <c r="T15" s="25"/>
      <c r="U15" s="25"/>
      <c r="V15" s="158"/>
      <c r="W15" s="158"/>
      <c r="X15" s="169"/>
      <c r="Y15" s="169"/>
      <c r="Z15" s="25"/>
      <c r="AB15" s="1" t="s">
        <v>168</v>
      </c>
    </row>
    <row r="16" spans="1:30">
      <c r="A16" s="1">
        <v>16</v>
      </c>
      <c r="B16" s="83"/>
      <c r="C16" s="170"/>
      <c r="D16" s="84"/>
      <c r="E16" s="21"/>
      <c r="F16" s="171" t="s">
        <v>169</v>
      </c>
      <c r="H16" s="78" t="s">
        <v>170</v>
      </c>
      <c r="I16" s="58"/>
      <c r="J16" s="172"/>
      <c r="K16" s="59"/>
      <c r="L16" s="60"/>
      <c r="M16" s="21"/>
      <c r="N16" s="21"/>
      <c r="O16" s="21"/>
      <c r="P16" s="21"/>
      <c r="R16" s="46"/>
      <c r="S16" s="46"/>
      <c r="T16" s="25"/>
      <c r="U16" s="25"/>
      <c r="V16" s="158"/>
      <c r="W16" s="158"/>
      <c r="X16" s="169"/>
      <c r="Y16" s="169"/>
      <c r="AB16" s="1" t="s">
        <v>171</v>
      </c>
    </row>
    <row r="17" spans="1:30">
      <c r="A17" s="1">
        <v>17</v>
      </c>
      <c r="B17" s="63" t="s">
        <v>40</v>
      </c>
      <c r="C17" s="11"/>
      <c r="D17" s="10"/>
      <c r="E17" s="63" t="s">
        <v>102</v>
      </c>
      <c r="F17" s="64" t="s">
        <v>172</v>
      </c>
      <c r="G17" s="65" t="s">
        <v>43</v>
      </c>
      <c r="H17" s="63" t="s">
        <v>44</v>
      </c>
      <c r="I17" s="11"/>
      <c r="J17" s="10"/>
      <c r="K17" s="63" t="s">
        <v>45</v>
      </c>
      <c r="L17" s="66"/>
      <c r="M17" s="67"/>
      <c r="N17" s="63" t="s">
        <v>46</v>
      </c>
      <c r="O17" s="11"/>
      <c r="P17" s="10"/>
      <c r="Z17" s="9"/>
      <c r="AB17" s="1" t="s">
        <v>173</v>
      </c>
    </row>
    <row r="18" spans="1:30">
      <c r="A18" s="1">
        <v>18</v>
      </c>
      <c r="B18" s="68" t="s">
        <v>47</v>
      </c>
      <c r="C18" s="25"/>
      <c r="D18" s="132" t="s">
        <v>174</v>
      </c>
      <c r="E18" s="181" t="s">
        <v>104</v>
      </c>
      <c r="F18" s="182"/>
      <c r="G18" s="183"/>
      <c r="H18" s="68" t="s">
        <v>50</v>
      </c>
      <c r="I18" s="25"/>
      <c r="J18" s="132" t="s">
        <v>175</v>
      </c>
      <c r="K18" s="68" t="s">
        <v>52</v>
      </c>
      <c r="L18" s="69"/>
      <c r="M18" s="132" t="s">
        <v>51</v>
      </c>
      <c r="N18" s="68" t="s">
        <v>52</v>
      </c>
      <c r="O18" s="25"/>
      <c r="P18" s="132" t="s">
        <v>175</v>
      </c>
      <c r="Z18" s="9"/>
      <c r="AA18" s="88"/>
      <c r="AB18" s="1" t="s">
        <v>176</v>
      </c>
    </row>
    <row r="19" spans="1:30">
      <c r="A19" s="1">
        <v>19</v>
      </c>
      <c r="B19" s="17"/>
      <c r="C19" s="18"/>
      <c r="D19" s="19"/>
      <c r="E19" s="17"/>
      <c r="F19" s="18"/>
      <c r="G19" s="19"/>
      <c r="H19" s="17"/>
      <c r="I19" s="18"/>
      <c r="J19" s="19"/>
      <c r="K19" s="17"/>
      <c r="L19" s="18"/>
      <c r="M19" s="19"/>
      <c r="N19" s="17"/>
      <c r="O19" s="18"/>
      <c r="P19" s="19"/>
      <c r="Z19" s="9"/>
      <c r="AA19" s="88"/>
      <c r="AC19" s="1" t="s">
        <v>177</v>
      </c>
    </row>
    <row r="20" spans="1:30">
      <c r="A20" s="4">
        <v>20</v>
      </c>
      <c r="B20" s="103">
        <v>2</v>
      </c>
      <c r="C20" s="104" t="s">
        <v>53</v>
      </c>
      <c r="D20" s="117">
        <f>B20/1000/$C$5</f>
        <v>1.1049723756906078E-5</v>
      </c>
      <c r="E20" s="105">
        <v>0.1845</v>
      </c>
      <c r="F20" s="106">
        <v>3.3220000000000001</v>
      </c>
      <c r="G20" s="107">
        <f>E20+F20</f>
        <v>3.5065</v>
      </c>
      <c r="H20" s="103">
        <v>10.11</v>
      </c>
      <c r="I20" s="104" t="s">
        <v>56</v>
      </c>
      <c r="J20" s="76">
        <f>H20</f>
        <v>10.11</v>
      </c>
      <c r="K20" s="103">
        <v>2.23</v>
      </c>
      <c r="L20" s="104" t="s">
        <v>56</v>
      </c>
      <c r="M20" s="76">
        <f>K20</f>
        <v>2.23</v>
      </c>
      <c r="N20" s="103">
        <v>1.57</v>
      </c>
      <c r="O20" s="104" t="s">
        <v>56</v>
      </c>
      <c r="P20" s="76">
        <f>N20</f>
        <v>1.57</v>
      </c>
      <c r="Z20" s="9"/>
      <c r="AA20" s="88"/>
      <c r="AC20" s="1" t="s">
        <v>178</v>
      </c>
    </row>
    <row r="21" spans="1:30">
      <c r="B21" s="108">
        <v>2.25</v>
      </c>
      <c r="C21" s="109" t="s">
        <v>53</v>
      </c>
      <c r="D21" s="95">
        <f t="shared" ref="D21:D84" si="0">B21/1000/$C$5</f>
        <v>1.2430939226519336E-5</v>
      </c>
      <c r="E21" s="110">
        <v>0.1956</v>
      </c>
      <c r="F21" s="111">
        <v>3.52</v>
      </c>
      <c r="G21" s="107">
        <f t="shared" ref="G21:G84" si="1">E21+F21</f>
        <v>3.7156000000000002</v>
      </c>
      <c r="H21" s="108">
        <v>10.63</v>
      </c>
      <c r="I21" s="109" t="s">
        <v>56</v>
      </c>
      <c r="J21" s="70">
        <f>H21</f>
        <v>10.63</v>
      </c>
      <c r="K21" s="108">
        <v>2.34</v>
      </c>
      <c r="L21" s="109" t="s">
        <v>56</v>
      </c>
      <c r="M21" s="70">
        <f>K21</f>
        <v>2.34</v>
      </c>
      <c r="N21" s="108">
        <v>1.64</v>
      </c>
      <c r="O21" s="109" t="s">
        <v>56</v>
      </c>
      <c r="P21" s="70">
        <f>N21</f>
        <v>1.64</v>
      </c>
      <c r="Z21" s="9"/>
      <c r="AA21" s="88"/>
      <c r="AC21" s="1" t="s">
        <v>179</v>
      </c>
    </row>
    <row r="22" spans="1:30">
      <c r="B22" s="108">
        <v>2.5</v>
      </c>
      <c r="C22" s="109" t="s">
        <v>53</v>
      </c>
      <c r="D22" s="95">
        <f t="shared" si="0"/>
        <v>1.3812154696132597E-5</v>
      </c>
      <c r="E22" s="110">
        <v>0.20619999999999999</v>
      </c>
      <c r="F22" s="111">
        <v>3.7050000000000001</v>
      </c>
      <c r="G22" s="107">
        <f t="shared" si="1"/>
        <v>3.9112</v>
      </c>
      <c r="H22" s="108">
        <v>11.13</v>
      </c>
      <c r="I22" s="109" t="s">
        <v>56</v>
      </c>
      <c r="J22" s="70">
        <f t="shared" ref="J22:J85" si="2">H22</f>
        <v>11.13</v>
      </c>
      <c r="K22" s="108">
        <v>2.44</v>
      </c>
      <c r="L22" s="109" t="s">
        <v>56</v>
      </c>
      <c r="M22" s="70">
        <f t="shared" ref="M22:M85" si="3">K22</f>
        <v>2.44</v>
      </c>
      <c r="N22" s="108">
        <v>1.72</v>
      </c>
      <c r="O22" s="109" t="s">
        <v>56</v>
      </c>
      <c r="P22" s="70">
        <f t="shared" ref="P22:P85" si="4">N22</f>
        <v>1.72</v>
      </c>
      <c r="AA22" s="5"/>
      <c r="AC22" s="173" t="s">
        <v>180</v>
      </c>
    </row>
    <row r="23" spans="1:30">
      <c r="B23" s="108">
        <v>2.75</v>
      </c>
      <c r="C23" s="109" t="s">
        <v>53</v>
      </c>
      <c r="D23" s="95">
        <f t="shared" si="0"/>
        <v>1.5193370165745856E-5</v>
      </c>
      <c r="E23" s="110">
        <v>0.21629999999999999</v>
      </c>
      <c r="F23" s="111">
        <v>3.879</v>
      </c>
      <c r="G23" s="107">
        <f t="shared" si="1"/>
        <v>4.0952999999999999</v>
      </c>
      <c r="H23" s="108">
        <v>11.61</v>
      </c>
      <c r="I23" s="109" t="s">
        <v>56</v>
      </c>
      <c r="J23" s="70">
        <f t="shared" si="2"/>
        <v>11.61</v>
      </c>
      <c r="K23" s="108">
        <v>2.54</v>
      </c>
      <c r="L23" s="109" t="s">
        <v>56</v>
      </c>
      <c r="M23" s="70">
        <f t="shared" si="3"/>
        <v>2.54</v>
      </c>
      <c r="N23" s="108">
        <v>1.79</v>
      </c>
      <c r="O23" s="109" t="s">
        <v>56</v>
      </c>
      <c r="P23" s="70">
        <f t="shared" si="4"/>
        <v>1.79</v>
      </c>
      <c r="AA23" s="87"/>
      <c r="AB23" s="1" t="s">
        <v>181</v>
      </c>
    </row>
    <row r="24" spans="1:30">
      <c r="B24" s="108">
        <v>3</v>
      </c>
      <c r="C24" s="109" t="s">
        <v>53</v>
      </c>
      <c r="D24" s="95">
        <f t="shared" si="0"/>
        <v>1.6574585635359117E-5</v>
      </c>
      <c r="E24" s="110">
        <v>0.22589999999999999</v>
      </c>
      <c r="F24" s="111">
        <v>4.0419999999999998</v>
      </c>
      <c r="G24" s="107">
        <f t="shared" si="1"/>
        <v>4.2679</v>
      </c>
      <c r="H24" s="108">
        <v>12.06</v>
      </c>
      <c r="I24" s="109" t="s">
        <v>56</v>
      </c>
      <c r="J24" s="70">
        <f t="shared" si="2"/>
        <v>12.06</v>
      </c>
      <c r="K24" s="108">
        <v>2.63</v>
      </c>
      <c r="L24" s="109" t="s">
        <v>56</v>
      </c>
      <c r="M24" s="70">
        <f t="shared" si="3"/>
        <v>2.63</v>
      </c>
      <c r="N24" s="108">
        <v>1.85</v>
      </c>
      <c r="O24" s="109" t="s">
        <v>56</v>
      </c>
      <c r="P24" s="70">
        <f t="shared" si="4"/>
        <v>1.85</v>
      </c>
      <c r="Z24" s="9"/>
      <c r="AC24" s="1" t="s">
        <v>182</v>
      </c>
    </row>
    <row r="25" spans="1:30">
      <c r="B25" s="108">
        <v>3.25</v>
      </c>
      <c r="C25" s="109" t="s">
        <v>53</v>
      </c>
      <c r="D25" s="95">
        <f t="shared" si="0"/>
        <v>1.7955801104972374E-5</v>
      </c>
      <c r="E25" s="110">
        <v>0.2351</v>
      </c>
      <c r="F25" s="111">
        <v>4.1970000000000001</v>
      </c>
      <c r="G25" s="107">
        <f t="shared" si="1"/>
        <v>4.4321000000000002</v>
      </c>
      <c r="H25" s="108">
        <v>12.5</v>
      </c>
      <c r="I25" s="109" t="s">
        <v>56</v>
      </c>
      <c r="J25" s="70">
        <f t="shared" si="2"/>
        <v>12.5</v>
      </c>
      <c r="K25" s="108">
        <v>2.72</v>
      </c>
      <c r="L25" s="109" t="s">
        <v>56</v>
      </c>
      <c r="M25" s="70">
        <f t="shared" si="3"/>
        <v>2.72</v>
      </c>
      <c r="N25" s="108">
        <v>1.91</v>
      </c>
      <c r="O25" s="109" t="s">
        <v>56</v>
      </c>
      <c r="P25" s="70">
        <f t="shared" si="4"/>
        <v>1.91</v>
      </c>
      <c r="Z25" s="9"/>
      <c r="AA25" s="87"/>
      <c r="AC25" s="88" t="s">
        <v>183</v>
      </c>
      <c r="AD25" s="87"/>
    </row>
    <row r="26" spans="1:30">
      <c r="B26" s="108">
        <v>3.5</v>
      </c>
      <c r="C26" s="109" t="s">
        <v>53</v>
      </c>
      <c r="D26" s="95">
        <f t="shared" si="0"/>
        <v>1.9337016574585635E-5</v>
      </c>
      <c r="E26" s="110">
        <v>0.24399999999999999</v>
      </c>
      <c r="F26" s="111">
        <v>4.3440000000000003</v>
      </c>
      <c r="G26" s="107">
        <f t="shared" si="1"/>
        <v>4.5880000000000001</v>
      </c>
      <c r="H26" s="108">
        <v>12.93</v>
      </c>
      <c r="I26" s="109" t="s">
        <v>56</v>
      </c>
      <c r="J26" s="70">
        <f t="shared" si="2"/>
        <v>12.93</v>
      </c>
      <c r="K26" s="108">
        <v>2.8</v>
      </c>
      <c r="L26" s="109" t="s">
        <v>56</v>
      </c>
      <c r="M26" s="70">
        <f t="shared" si="3"/>
        <v>2.8</v>
      </c>
      <c r="N26" s="108">
        <v>1.98</v>
      </c>
      <c r="O26" s="109" t="s">
        <v>56</v>
      </c>
      <c r="P26" s="70">
        <f t="shared" si="4"/>
        <v>1.98</v>
      </c>
      <c r="Z26" s="9"/>
      <c r="AA26" s="87"/>
      <c r="AB26" s="1" t="s">
        <v>184</v>
      </c>
    </row>
    <row r="27" spans="1:30">
      <c r="B27" s="108">
        <v>3.75</v>
      </c>
      <c r="C27" s="109" t="s">
        <v>53</v>
      </c>
      <c r="D27" s="95">
        <f t="shared" si="0"/>
        <v>2.0718232044198896E-5</v>
      </c>
      <c r="E27" s="110">
        <v>0.25259999999999999</v>
      </c>
      <c r="F27" s="111">
        <v>4.484</v>
      </c>
      <c r="G27" s="107">
        <f t="shared" si="1"/>
        <v>4.7366000000000001</v>
      </c>
      <c r="H27" s="108">
        <v>13.34</v>
      </c>
      <c r="I27" s="109" t="s">
        <v>56</v>
      </c>
      <c r="J27" s="70">
        <f t="shared" si="2"/>
        <v>13.34</v>
      </c>
      <c r="K27" s="108">
        <v>2.88</v>
      </c>
      <c r="L27" s="109" t="s">
        <v>56</v>
      </c>
      <c r="M27" s="70">
        <f t="shared" si="3"/>
        <v>2.88</v>
      </c>
      <c r="N27" s="108">
        <v>2.0299999999999998</v>
      </c>
      <c r="O27" s="109" t="s">
        <v>56</v>
      </c>
      <c r="P27" s="70">
        <f t="shared" si="4"/>
        <v>2.0299999999999998</v>
      </c>
      <c r="AA27" s="87"/>
      <c r="AB27" s="1" t="s">
        <v>185</v>
      </c>
    </row>
    <row r="28" spans="1:30">
      <c r="B28" s="108">
        <v>4</v>
      </c>
      <c r="C28" s="109" t="s">
        <v>53</v>
      </c>
      <c r="D28" s="95">
        <f t="shared" si="0"/>
        <v>2.2099447513812157E-5</v>
      </c>
      <c r="E28" s="110">
        <v>0.26090000000000002</v>
      </c>
      <c r="F28" s="111">
        <v>4.617</v>
      </c>
      <c r="G28" s="107">
        <f t="shared" si="1"/>
        <v>4.8779000000000003</v>
      </c>
      <c r="H28" s="108">
        <v>13.73</v>
      </c>
      <c r="I28" s="109" t="s">
        <v>56</v>
      </c>
      <c r="J28" s="70">
        <f t="shared" si="2"/>
        <v>13.73</v>
      </c>
      <c r="K28" s="108">
        <v>2.96</v>
      </c>
      <c r="L28" s="109" t="s">
        <v>56</v>
      </c>
      <c r="M28" s="70">
        <f t="shared" si="3"/>
        <v>2.96</v>
      </c>
      <c r="N28" s="108">
        <v>2.09</v>
      </c>
      <c r="O28" s="109" t="s">
        <v>56</v>
      </c>
      <c r="P28" s="70">
        <f t="shared" si="4"/>
        <v>2.09</v>
      </c>
      <c r="AA28" s="87"/>
      <c r="AB28" s="174" t="s">
        <v>186</v>
      </c>
      <c r="AC28" s="175">
        <v>101325</v>
      </c>
      <c r="AD28" s="87" t="s">
        <v>187</v>
      </c>
    </row>
    <row r="29" spans="1:30">
      <c r="B29" s="108">
        <v>4.5</v>
      </c>
      <c r="C29" s="109" t="s">
        <v>53</v>
      </c>
      <c r="D29" s="95">
        <f t="shared" si="0"/>
        <v>2.4861878453038672E-5</v>
      </c>
      <c r="E29" s="110">
        <v>0.2767</v>
      </c>
      <c r="F29" s="111">
        <v>4.8680000000000003</v>
      </c>
      <c r="G29" s="107">
        <f t="shared" si="1"/>
        <v>5.1447000000000003</v>
      </c>
      <c r="H29" s="108">
        <v>14.5</v>
      </c>
      <c r="I29" s="109" t="s">
        <v>56</v>
      </c>
      <c r="J29" s="70">
        <f t="shared" si="2"/>
        <v>14.5</v>
      </c>
      <c r="K29" s="108">
        <v>3.1</v>
      </c>
      <c r="L29" s="109" t="s">
        <v>56</v>
      </c>
      <c r="M29" s="70">
        <f t="shared" si="3"/>
        <v>3.1</v>
      </c>
      <c r="N29" s="108">
        <v>2.2000000000000002</v>
      </c>
      <c r="O29" s="109" t="s">
        <v>56</v>
      </c>
      <c r="P29" s="70">
        <f t="shared" si="4"/>
        <v>2.2000000000000002</v>
      </c>
      <c r="AA29" s="89"/>
      <c r="AB29" s="176" t="s">
        <v>188</v>
      </c>
      <c r="AC29" s="177">
        <v>20</v>
      </c>
      <c r="AD29" s="87" t="s">
        <v>189</v>
      </c>
    </row>
    <row r="30" spans="1:30">
      <c r="B30" s="108">
        <v>5</v>
      </c>
      <c r="C30" s="109" t="s">
        <v>53</v>
      </c>
      <c r="D30" s="95">
        <f t="shared" si="0"/>
        <v>2.7624309392265193E-5</v>
      </c>
      <c r="E30" s="110">
        <v>0.29170000000000001</v>
      </c>
      <c r="F30" s="111">
        <v>5.0999999999999996</v>
      </c>
      <c r="G30" s="107">
        <f t="shared" si="1"/>
        <v>5.3916999999999993</v>
      </c>
      <c r="H30" s="108">
        <v>15.23</v>
      </c>
      <c r="I30" s="109" t="s">
        <v>56</v>
      </c>
      <c r="J30" s="70">
        <f t="shared" si="2"/>
        <v>15.23</v>
      </c>
      <c r="K30" s="108">
        <v>3.24</v>
      </c>
      <c r="L30" s="109" t="s">
        <v>56</v>
      </c>
      <c r="M30" s="70">
        <f t="shared" si="3"/>
        <v>3.24</v>
      </c>
      <c r="N30" s="108">
        <v>2.2999999999999998</v>
      </c>
      <c r="O30" s="109" t="s">
        <v>56</v>
      </c>
      <c r="P30" s="70">
        <f t="shared" si="4"/>
        <v>2.2999999999999998</v>
      </c>
      <c r="AA30" s="87"/>
      <c r="AB30" s="5" t="s">
        <v>190</v>
      </c>
      <c r="AC30" s="178">
        <v>0</v>
      </c>
      <c r="AD30" s="1" t="s">
        <v>191</v>
      </c>
    </row>
    <row r="31" spans="1:30">
      <c r="B31" s="108">
        <v>5.5</v>
      </c>
      <c r="C31" s="109" t="s">
        <v>53</v>
      </c>
      <c r="D31" s="95">
        <f t="shared" si="0"/>
        <v>3.0386740331491712E-5</v>
      </c>
      <c r="E31" s="110">
        <v>0.30590000000000001</v>
      </c>
      <c r="F31" s="111">
        <v>5.3150000000000004</v>
      </c>
      <c r="G31" s="107">
        <f t="shared" si="1"/>
        <v>5.6209000000000007</v>
      </c>
      <c r="H31" s="108">
        <v>15.92</v>
      </c>
      <c r="I31" s="109" t="s">
        <v>56</v>
      </c>
      <c r="J31" s="70">
        <f t="shared" si="2"/>
        <v>15.92</v>
      </c>
      <c r="K31" s="108">
        <v>3.37</v>
      </c>
      <c r="L31" s="109" t="s">
        <v>56</v>
      </c>
      <c r="M31" s="70">
        <f t="shared" si="3"/>
        <v>3.37</v>
      </c>
      <c r="N31" s="108">
        <v>2.4</v>
      </c>
      <c r="O31" s="109" t="s">
        <v>56</v>
      </c>
      <c r="P31" s="70">
        <f t="shared" si="4"/>
        <v>2.4</v>
      </c>
      <c r="AB31" s="5" t="s">
        <v>192</v>
      </c>
      <c r="AC31" s="179">
        <f xml:space="preserve"> 0.001293 * (AC28/101325) / (1 + AC29/273.15)*(1-0.378*AC30/(AC28/101325))</f>
        <v>1.2047857752004094E-3</v>
      </c>
      <c r="AD31" s="1" t="s">
        <v>193</v>
      </c>
    </row>
    <row r="32" spans="1:30">
      <c r="B32" s="108">
        <v>6</v>
      </c>
      <c r="C32" s="109" t="s">
        <v>53</v>
      </c>
      <c r="D32" s="95">
        <f t="shared" si="0"/>
        <v>3.3149171270718233E-5</v>
      </c>
      <c r="E32" s="110">
        <v>0.31950000000000001</v>
      </c>
      <c r="F32" s="111">
        <v>5.5170000000000003</v>
      </c>
      <c r="G32" s="107">
        <f t="shared" si="1"/>
        <v>5.8365</v>
      </c>
      <c r="H32" s="108">
        <v>16.59</v>
      </c>
      <c r="I32" s="109" t="s">
        <v>56</v>
      </c>
      <c r="J32" s="70">
        <f t="shared" si="2"/>
        <v>16.59</v>
      </c>
      <c r="K32" s="108">
        <v>3.49</v>
      </c>
      <c r="L32" s="109" t="s">
        <v>56</v>
      </c>
      <c r="M32" s="70">
        <f t="shared" si="3"/>
        <v>3.49</v>
      </c>
      <c r="N32" s="108">
        <v>2.5</v>
      </c>
      <c r="O32" s="109" t="s">
        <v>56</v>
      </c>
      <c r="P32" s="70">
        <f t="shared" si="4"/>
        <v>2.5</v>
      </c>
      <c r="AB32" s="149" t="s">
        <v>194</v>
      </c>
      <c r="AC32" s="175"/>
      <c r="AD32" s="87"/>
    </row>
    <row r="33" spans="2:30">
      <c r="B33" s="108">
        <v>6.5</v>
      </c>
      <c r="C33" s="109" t="s">
        <v>53</v>
      </c>
      <c r="D33" s="95">
        <f t="shared" si="0"/>
        <v>3.5911602209944748E-5</v>
      </c>
      <c r="E33" s="110">
        <v>0.33250000000000002</v>
      </c>
      <c r="F33" s="111">
        <v>5.7069999999999999</v>
      </c>
      <c r="G33" s="107">
        <f t="shared" si="1"/>
        <v>6.0395000000000003</v>
      </c>
      <c r="H33" s="108">
        <v>17.239999999999998</v>
      </c>
      <c r="I33" s="109" t="s">
        <v>56</v>
      </c>
      <c r="J33" s="70">
        <f t="shared" si="2"/>
        <v>17.239999999999998</v>
      </c>
      <c r="K33" s="108">
        <v>3.61</v>
      </c>
      <c r="L33" s="109" t="s">
        <v>56</v>
      </c>
      <c r="M33" s="70">
        <f t="shared" si="3"/>
        <v>3.61</v>
      </c>
      <c r="N33" s="108">
        <v>2.59</v>
      </c>
      <c r="O33" s="109" t="s">
        <v>56</v>
      </c>
      <c r="P33" s="70">
        <f t="shared" si="4"/>
        <v>2.59</v>
      </c>
      <c r="AA33" s="90"/>
      <c r="AB33" s="89"/>
      <c r="AC33" s="177"/>
      <c r="AD33" s="87"/>
    </row>
    <row r="34" spans="2:30">
      <c r="B34" s="108">
        <v>7</v>
      </c>
      <c r="C34" s="109" t="s">
        <v>53</v>
      </c>
      <c r="D34" s="95">
        <f t="shared" si="0"/>
        <v>3.867403314917127E-5</v>
      </c>
      <c r="E34" s="110">
        <v>0.34510000000000002</v>
      </c>
      <c r="F34" s="111">
        <v>5.8849999999999998</v>
      </c>
      <c r="G34" s="107">
        <f t="shared" si="1"/>
        <v>6.2301000000000002</v>
      </c>
      <c r="H34" s="108">
        <v>17.86</v>
      </c>
      <c r="I34" s="109" t="s">
        <v>56</v>
      </c>
      <c r="J34" s="70">
        <f t="shared" si="2"/>
        <v>17.86</v>
      </c>
      <c r="K34" s="108">
        <v>3.72</v>
      </c>
      <c r="L34" s="109" t="s">
        <v>56</v>
      </c>
      <c r="M34" s="70">
        <f t="shared" si="3"/>
        <v>3.72</v>
      </c>
      <c r="N34" s="108">
        <v>2.68</v>
      </c>
      <c r="O34" s="109" t="s">
        <v>56</v>
      </c>
      <c r="P34" s="70">
        <f t="shared" si="4"/>
        <v>2.68</v>
      </c>
      <c r="AA34" s="92"/>
      <c r="AB34" s="5"/>
      <c r="AC34" s="88"/>
    </row>
    <row r="35" spans="2:30">
      <c r="B35" s="108">
        <v>8</v>
      </c>
      <c r="C35" s="109" t="s">
        <v>53</v>
      </c>
      <c r="D35" s="95">
        <f t="shared" si="0"/>
        <v>4.4198895027624314E-5</v>
      </c>
      <c r="E35" s="110">
        <v>0.36890000000000001</v>
      </c>
      <c r="F35" s="111">
        <v>6.2149999999999999</v>
      </c>
      <c r="G35" s="107">
        <f t="shared" si="1"/>
        <v>6.5838999999999999</v>
      </c>
      <c r="H35" s="108">
        <v>19.059999999999999</v>
      </c>
      <c r="I35" s="109" t="s">
        <v>56</v>
      </c>
      <c r="J35" s="70">
        <f t="shared" si="2"/>
        <v>19.059999999999999</v>
      </c>
      <c r="K35" s="108">
        <v>3.94</v>
      </c>
      <c r="L35" s="109" t="s">
        <v>56</v>
      </c>
      <c r="M35" s="70">
        <f t="shared" si="3"/>
        <v>3.94</v>
      </c>
      <c r="N35" s="108">
        <v>2.85</v>
      </c>
      <c r="O35" s="109" t="s">
        <v>56</v>
      </c>
      <c r="P35" s="70">
        <f t="shared" si="4"/>
        <v>2.85</v>
      </c>
      <c r="AA35" s="92"/>
      <c r="AB35" s="5"/>
      <c r="AC35" s="179"/>
    </row>
    <row r="36" spans="2:30">
      <c r="B36" s="108">
        <v>9</v>
      </c>
      <c r="C36" s="109" t="s">
        <v>53</v>
      </c>
      <c r="D36" s="95">
        <f t="shared" si="0"/>
        <v>4.9723756906077343E-5</v>
      </c>
      <c r="E36" s="110">
        <v>0.39129999999999998</v>
      </c>
      <c r="F36" s="111">
        <v>6.5140000000000002</v>
      </c>
      <c r="G36" s="107">
        <f t="shared" si="1"/>
        <v>6.9053000000000004</v>
      </c>
      <c r="H36" s="108">
        <v>20.21</v>
      </c>
      <c r="I36" s="109" t="s">
        <v>56</v>
      </c>
      <c r="J36" s="70">
        <f t="shared" si="2"/>
        <v>20.21</v>
      </c>
      <c r="K36" s="108">
        <v>4.1399999999999997</v>
      </c>
      <c r="L36" s="109" t="s">
        <v>56</v>
      </c>
      <c r="M36" s="70">
        <f t="shared" si="3"/>
        <v>4.1399999999999997</v>
      </c>
      <c r="N36" s="108">
        <v>3.01</v>
      </c>
      <c r="O36" s="109" t="s">
        <v>56</v>
      </c>
      <c r="P36" s="70">
        <f t="shared" si="4"/>
        <v>3.01</v>
      </c>
      <c r="AA36" s="92"/>
    </row>
    <row r="37" spans="2:30">
      <c r="B37" s="108">
        <v>10</v>
      </c>
      <c r="C37" s="109" t="s">
        <v>53</v>
      </c>
      <c r="D37" s="95">
        <f t="shared" si="0"/>
        <v>5.5248618784530387E-5</v>
      </c>
      <c r="E37" s="110">
        <v>0.41249999999999998</v>
      </c>
      <c r="F37" s="111">
        <v>6.7869999999999999</v>
      </c>
      <c r="G37" s="107">
        <f t="shared" si="1"/>
        <v>7.1994999999999996</v>
      </c>
      <c r="H37" s="108">
        <v>21.3</v>
      </c>
      <c r="I37" s="109" t="s">
        <v>56</v>
      </c>
      <c r="J37" s="70">
        <f t="shared" si="2"/>
        <v>21.3</v>
      </c>
      <c r="K37" s="108">
        <v>4.33</v>
      </c>
      <c r="L37" s="109" t="s">
        <v>56</v>
      </c>
      <c r="M37" s="70">
        <f t="shared" si="3"/>
        <v>4.33</v>
      </c>
      <c r="N37" s="108">
        <v>3.16</v>
      </c>
      <c r="O37" s="109" t="s">
        <v>56</v>
      </c>
      <c r="P37" s="70">
        <f t="shared" si="4"/>
        <v>3.16</v>
      </c>
      <c r="AA37" s="92"/>
    </row>
    <row r="38" spans="2:30">
      <c r="B38" s="108">
        <v>11</v>
      </c>
      <c r="C38" s="109" t="s">
        <v>53</v>
      </c>
      <c r="D38" s="95">
        <f t="shared" si="0"/>
        <v>6.0773480662983424E-5</v>
      </c>
      <c r="E38" s="110">
        <v>0.43259999999999998</v>
      </c>
      <c r="F38" s="111">
        <v>7.0380000000000003</v>
      </c>
      <c r="G38" s="107">
        <f t="shared" si="1"/>
        <v>7.4706000000000001</v>
      </c>
      <c r="H38" s="108">
        <v>22.35</v>
      </c>
      <c r="I38" s="109" t="s">
        <v>56</v>
      </c>
      <c r="J38" s="70">
        <f t="shared" si="2"/>
        <v>22.35</v>
      </c>
      <c r="K38" s="108">
        <v>4.51</v>
      </c>
      <c r="L38" s="109" t="s">
        <v>56</v>
      </c>
      <c r="M38" s="70">
        <f t="shared" si="3"/>
        <v>4.51</v>
      </c>
      <c r="N38" s="108">
        <v>3.31</v>
      </c>
      <c r="O38" s="109" t="s">
        <v>56</v>
      </c>
      <c r="P38" s="70">
        <f t="shared" si="4"/>
        <v>3.31</v>
      </c>
    </row>
    <row r="39" spans="2:30">
      <c r="B39" s="108">
        <v>12</v>
      </c>
      <c r="C39" s="109" t="s">
        <v>53</v>
      </c>
      <c r="D39" s="95">
        <f t="shared" si="0"/>
        <v>6.6298342541436467E-5</v>
      </c>
      <c r="E39" s="110">
        <v>0.45179999999999998</v>
      </c>
      <c r="F39" s="111">
        <v>7.2709999999999999</v>
      </c>
      <c r="G39" s="107">
        <f t="shared" si="1"/>
        <v>7.7227999999999994</v>
      </c>
      <c r="H39" s="108">
        <v>23.37</v>
      </c>
      <c r="I39" s="109" t="s">
        <v>56</v>
      </c>
      <c r="J39" s="70">
        <f t="shared" si="2"/>
        <v>23.37</v>
      </c>
      <c r="K39" s="108">
        <v>4.68</v>
      </c>
      <c r="L39" s="109" t="s">
        <v>56</v>
      </c>
      <c r="M39" s="70">
        <f t="shared" si="3"/>
        <v>4.68</v>
      </c>
      <c r="N39" s="108">
        <v>3.45</v>
      </c>
      <c r="O39" s="109" t="s">
        <v>56</v>
      </c>
      <c r="P39" s="70">
        <f t="shared" si="4"/>
        <v>3.45</v>
      </c>
    </row>
    <row r="40" spans="2:30">
      <c r="B40" s="108">
        <v>13</v>
      </c>
      <c r="C40" s="109" t="s">
        <v>53</v>
      </c>
      <c r="D40" s="95">
        <f t="shared" si="0"/>
        <v>7.1823204419889497E-5</v>
      </c>
      <c r="E40" s="110">
        <v>0.4703</v>
      </c>
      <c r="F40" s="111">
        <v>7.4889999999999999</v>
      </c>
      <c r="G40" s="107">
        <f t="shared" si="1"/>
        <v>7.9592999999999998</v>
      </c>
      <c r="H40" s="108">
        <v>24.35</v>
      </c>
      <c r="I40" s="109" t="s">
        <v>56</v>
      </c>
      <c r="J40" s="70">
        <f t="shared" si="2"/>
        <v>24.35</v>
      </c>
      <c r="K40" s="108">
        <v>4.8499999999999996</v>
      </c>
      <c r="L40" s="109" t="s">
        <v>56</v>
      </c>
      <c r="M40" s="70">
        <f t="shared" si="3"/>
        <v>4.8499999999999996</v>
      </c>
      <c r="N40" s="108">
        <v>3.58</v>
      </c>
      <c r="O40" s="109" t="s">
        <v>56</v>
      </c>
      <c r="P40" s="70">
        <f t="shared" si="4"/>
        <v>3.58</v>
      </c>
    </row>
    <row r="41" spans="2:30">
      <c r="B41" s="108">
        <v>14</v>
      </c>
      <c r="C41" s="109" t="s">
        <v>53</v>
      </c>
      <c r="D41" s="95">
        <f t="shared" si="0"/>
        <v>7.734806629834254E-5</v>
      </c>
      <c r="E41" s="110">
        <v>0.48799999999999999</v>
      </c>
      <c r="F41" s="111">
        <v>7.6920000000000002</v>
      </c>
      <c r="G41" s="107">
        <f t="shared" si="1"/>
        <v>8.18</v>
      </c>
      <c r="H41" s="108">
        <v>25.31</v>
      </c>
      <c r="I41" s="109" t="s">
        <v>56</v>
      </c>
      <c r="J41" s="70">
        <f t="shared" si="2"/>
        <v>25.31</v>
      </c>
      <c r="K41" s="108">
        <v>5.01</v>
      </c>
      <c r="L41" s="109" t="s">
        <v>56</v>
      </c>
      <c r="M41" s="70">
        <f t="shared" si="3"/>
        <v>5.01</v>
      </c>
      <c r="N41" s="108">
        <v>3.72</v>
      </c>
      <c r="O41" s="109" t="s">
        <v>56</v>
      </c>
      <c r="P41" s="70">
        <f t="shared" si="4"/>
        <v>3.72</v>
      </c>
    </row>
    <row r="42" spans="2:30">
      <c r="B42" s="108">
        <v>15</v>
      </c>
      <c r="C42" s="109" t="s">
        <v>53</v>
      </c>
      <c r="D42" s="95">
        <f t="shared" si="0"/>
        <v>8.2872928176795584E-5</v>
      </c>
      <c r="E42" s="110">
        <v>0.50519999999999998</v>
      </c>
      <c r="F42" s="111">
        <v>7.8819999999999997</v>
      </c>
      <c r="G42" s="107">
        <f t="shared" si="1"/>
        <v>8.3872</v>
      </c>
      <c r="H42" s="108">
        <v>26.24</v>
      </c>
      <c r="I42" s="109" t="s">
        <v>56</v>
      </c>
      <c r="J42" s="70">
        <f t="shared" si="2"/>
        <v>26.24</v>
      </c>
      <c r="K42" s="108">
        <v>5.16</v>
      </c>
      <c r="L42" s="109" t="s">
        <v>56</v>
      </c>
      <c r="M42" s="70">
        <f t="shared" si="3"/>
        <v>5.16</v>
      </c>
      <c r="N42" s="108">
        <v>3.85</v>
      </c>
      <c r="O42" s="109" t="s">
        <v>56</v>
      </c>
      <c r="P42" s="70">
        <f t="shared" si="4"/>
        <v>3.85</v>
      </c>
    </row>
    <row r="43" spans="2:30">
      <c r="B43" s="108">
        <v>16</v>
      </c>
      <c r="C43" s="109" t="s">
        <v>53</v>
      </c>
      <c r="D43" s="95">
        <f t="shared" si="0"/>
        <v>8.8397790055248627E-5</v>
      </c>
      <c r="E43" s="110">
        <v>0.52170000000000005</v>
      </c>
      <c r="F43" s="111">
        <v>8.0619999999999994</v>
      </c>
      <c r="G43" s="107">
        <f t="shared" si="1"/>
        <v>8.5837000000000003</v>
      </c>
      <c r="H43" s="108">
        <v>27.16</v>
      </c>
      <c r="I43" s="109" t="s">
        <v>56</v>
      </c>
      <c r="J43" s="70">
        <f t="shared" si="2"/>
        <v>27.16</v>
      </c>
      <c r="K43" s="108">
        <v>5.31</v>
      </c>
      <c r="L43" s="109" t="s">
        <v>56</v>
      </c>
      <c r="M43" s="70">
        <f t="shared" si="3"/>
        <v>5.31</v>
      </c>
      <c r="N43" s="108">
        <v>3.97</v>
      </c>
      <c r="O43" s="109" t="s">
        <v>56</v>
      </c>
      <c r="P43" s="70">
        <f t="shared" si="4"/>
        <v>3.97</v>
      </c>
    </row>
    <row r="44" spans="2:30">
      <c r="B44" s="108">
        <v>17</v>
      </c>
      <c r="C44" s="109" t="s">
        <v>53</v>
      </c>
      <c r="D44" s="95">
        <f t="shared" si="0"/>
        <v>9.3922651933701671E-5</v>
      </c>
      <c r="E44" s="110">
        <v>0.53779999999999994</v>
      </c>
      <c r="F44" s="111">
        <v>8.2319999999999993</v>
      </c>
      <c r="G44" s="107">
        <f t="shared" si="1"/>
        <v>8.7698</v>
      </c>
      <c r="H44" s="108">
        <v>28.05</v>
      </c>
      <c r="I44" s="109" t="s">
        <v>56</v>
      </c>
      <c r="J44" s="70">
        <f t="shared" si="2"/>
        <v>28.05</v>
      </c>
      <c r="K44" s="108">
        <v>5.45</v>
      </c>
      <c r="L44" s="109" t="s">
        <v>56</v>
      </c>
      <c r="M44" s="70">
        <f t="shared" si="3"/>
        <v>5.45</v>
      </c>
      <c r="N44" s="108">
        <v>4.09</v>
      </c>
      <c r="O44" s="109" t="s">
        <v>56</v>
      </c>
      <c r="P44" s="70">
        <f t="shared" si="4"/>
        <v>4.09</v>
      </c>
    </row>
    <row r="45" spans="2:30">
      <c r="B45" s="108">
        <v>18</v>
      </c>
      <c r="C45" s="109" t="s">
        <v>53</v>
      </c>
      <c r="D45" s="95">
        <f t="shared" si="0"/>
        <v>9.9447513812154687E-5</v>
      </c>
      <c r="E45" s="110">
        <v>0.5534</v>
      </c>
      <c r="F45" s="111">
        <v>8.3930000000000007</v>
      </c>
      <c r="G45" s="107">
        <f t="shared" si="1"/>
        <v>8.9464000000000006</v>
      </c>
      <c r="H45" s="108">
        <v>28.92</v>
      </c>
      <c r="I45" s="109" t="s">
        <v>56</v>
      </c>
      <c r="J45" s="70">
        <f t="shared" si="2"/>
        <v>28.92</v>
      </c>
      <c r="K45" s="108">
        <v>5.59</v>
      </c>
      <c r="L45" s="109" t="s">
        <v>56</v>
      </c>
      <c r="M45" s="70">
        <f t="shared" si="3"/>
        <v>5.59</v>
      </c>
      <c r="N45" s="108">
        <v>4.21</v>
      </c>
      <c r="O45" s="109" t="s">
        <v>56</v>
      </c>
      <c r="P45" s="70">
        <f t="shared" si="4"/>
        <v>4.21</v>
      </c>
    </row>
    <row r="46" spans="2:30">
      <c r="B46" s="108">
        <v>20</v>
      </c>
      <c r="C46" s="109" t="s">
        <v>53</v>
      </c>
      <c r="D46" s="95">
        <f t="shared" si="0"/>
        <v>1.1049723756906077E-4</v>
      </c>
      <c r="E46" s="110">
        <v>0.58330000000000004</v>
      </c>
      <c r="F46" s="111">
        <v>8.6910000000000007</v>
      </c>
      <c r="G46" s="107">
        <f t="shared" si="1"/>
        <v>9.2743000000000002</v>
      </c>
      <c r="H46" s="108">
        <v>30.63</v>
      </c>
      <c r="I46" s="109" t="s">
        <v>56</v>
      </c>
      <c r="J46" s="70">
        <f t="shared" si="2"/>
        <v>30.63</v>
      </c>
      <c r="K46" s="108">
        <v>5.86</v>
      </c>
      <c r="L46" s="109" t="s">
        <v>56</v>
      </c>
      <c r="M46" s="70">
        <f t="shared" si="3"/>
        <v>5.86</v>
      </c>
      <c r="N46" s="108">
        <v>4.4400000000000004</v>
      </c>
      <c r="O46" s="109" t="s">
        <v>56</v>
      </c>
      <c r="P46" s="70">
        <f t="shared" si="4"/>
        <v>4.4400000000000004</v>
      </c>
    </row>
    <row r="47" spans="2:30">
      <c r="B47" s="108">
        <v>22.5</v>
      </c>
      <c r="C47" s="109" t="s">
        <v>53</v>
      </c>
      <c r="D47" s="95">
        <f t="shared" si="0"/>
        <v>1.2430939226519336E-4</v>
      </c>
      <c r="E47" s="110">
        <v>0.61870000000000003</v>
      </c>
      <c r="F47" s="111">
        <v>9.0259999999999998</v>
      </c>
      <c r="G47" s="107">
        <f t="shared" si="1"/>
        <v>9.6447000000000003</v>
      </c>
      <c r="H47" s="108">
        <v>32.68</v>
      </c>
      <c r="I47" s="109" t="s">
        <v>56</v>
      </c>
      <c r="J47" s="70">
        <f t="shared" si="2"/>
        <v>32.68</v>
      </c>
      <c r="K47" s="108">
        <v>6.18</v>
      </c>
      <c r="L47" s="109" t="s">
        <v>56</v>
      </c>
      <c r="M47" s="70">
        <f t="shared" si="3"/>
        <v>6.18</v>
      </c>
      <c r="N47" s="108">
        <v>4.72</v>
      </c>
      <c r="O47" s="109" t="s">
        <v>56</v>
      </c>
      <c r="P47" s="70">
        <f t="shared" si="4"/>
        <v>4.72</v>
      </c>
    </row>
    <row r="48" spans="2:30">
      <c r="B48" s="108">
        <v>25</v>
      </c>
      <c r="C48" s="109" t="s">
        <v>53</v>
      </c>
      <c r="D48" s="95">
        <f t="shared" si="0"/>
        <v>1.3812154696132598E-4</v>
      </c>
      <c r="E48" s="110">
        <v>0.6522</v>
      </c>
      <c r="F48" s="111">
        <v>9.327</v>
      </c>
      <c r="G48" s="107">
        <f t="shared" si="1"/>
        <v>9.9792000000000005</v>
      </c>
      <c r="H48" s="108">
        <v>34.659999999999997</v>
      </c>
      <c r="I48" s="109" t="s">
        <v>56</v>
      </c>
      <c r="J48" s="70">
        <f t="shared" si="2"/>
        <v>34.659999999999997</v>
      </c>
      <c r="K48" s="108">
        <v>6.49</v>
      </c>
      <c r="L48" s="109" t="s">
        <v>56</v>
      </c>
      <c r="M48" s="70">
        <f t="shared" si="3"/>
        <v>6.49</v>
      </c>
      <c r="N48" s="108">
        <v>4.99</v>
      </c>
      <c r="O48" s="109" t="s">
        <v>56</v>
      </c>
      <c r="P48" s="70">
        <f t="shared" si="4"/>
        <v>4.99</v>
      </c>
    </row>
    <row r="49" spans="2:16">
      <c r="B49" s="108">
        <v>27.5</v>
      </c>
      <c r="C49" s="109" t="s">
        <v>53</v>
      </c>
      <c r="D49" s="95">
        <f t="shared" si="0"/>
        <v>1.5193370165745857E-4</v>
      </c>
      <c r="E49" s="110">
        <v>0.68400000000000005</v>
      </c>
      <c r="F49" s="111">
        <v>9.5990000000000002</v>
      </c>
      <c r="G49" s="107">
        <f t="shared" si="1"/>
        <v>10.282999999999999</v>
      </c>
      <c r="H49" s="108">
        <v>36.58</v>
      </c>
      <c r="I49" s="109" t="s">
        <v>56</v>
      </c>
      <c r="J49" s="70">
        <f t="shared" si="2"/>
        <v>36.58</v>
      </c>
      <c r="K49" s="108">
        <v>6.79</v>
      </c>
      <c r="L49" s="109" t="s">
        <v>56</v>
      </c>
      <c r="M49" s="70">
        <f t="shared" si="3"/>
        <v>6.79</v>
      </c>
      <c r="N49" s="108">
        <v>5.25</v>
      </c>
      <c r="O49" s="109" t="s">
        <v>56</v>
      </c>
      <c r="P49" s="70">
        <f t="shared" si="4"/>
        <v>5.25</v>
      </c>
    </row>
    <row r="50" spans="2:16">
      <c r="B50" s="108">
        <v>30</v>
      </c>
      <c r="C50" s="109" t="s">
        <v>53</v>
      </c>
      <c r="D50" s="95">
        <f t="shared" si="0"/>
        <v>1.6574585635359117E-4</v>
      </c>
      <c r="E50" s="110">
        <v>0.71440000000000003</v>
      </c>
      <c r="F50" s="111">
        <v>9.8469999999999995</v>
      </c>
      <c r="G50" s="107">
        <f t="shared" si="1"/>
        <v>10.561399999999999</v>
      </c>
      <c r="H50" s="108">
        <v>38.450000000000003</v>
      </c>
      <c r="I50" s="109" t="s">
        <v>56</v>
      </c>
      <c r="J50" s="70">
        <f t="shared" si="2"/>
        <v>38.450000000000003</v>
      </c>
      <c r="K50" s="108">
        <v>7.07</v>
      </c>
      <c r="L50" s="109" t="s">
        <v>56</v>
      </c>
      <c r="M50" s="70">
        <f t="shared" si="3"/>
        <v>7.07</v>
      </c>
      <c r="N50" s="108">
        <v>5.5</v>
      </c>
      <c r="O50" s="109" t="s">
        <v>56</v>
      </c>
      <c r="P50" s="70">
        <f t="shared" si="4"/>
        <v>5.5</v>
      </c>
    </row>
    <row r="51" spans="2:16">
      <c r="B51" s="108">
        <v>32.5</v>
      </c>
      <c r="C51" s="109" t="s">
        <v>53</v>
      </c>
      <c r="D51" s="95">
        <f t="shared" si="0"/>
        <v>1.7955801104972376E-4</v>
      </c>
      <c r="E51" s="110">
        <v>0.74360000000000004</v>
      </c>
      <c r="F51" s="111">
        <v>10.07</v>
      </c>
      <c r="G51" s="107">
        <f t="shared" si="1"/>
        <v>10.813600000000001</v>
      </c>
      <c r="H51" s="108">
        <v>40.270000000000003</v>
      </c>
      <c r="I51" s="109" t="s">
        <v>56</v>
      </c>
      <c r="J51" s="70">
        <f t="shared" si="2"/>
        <v>40.270000000000003</v>
      </c>
      <c r="K51" s="108">
        <v>7.34</v>
      </c>
      <c r="L51" s="109" t="s">
        <v>56</v>
      </c>
      <c r="M51" s="70">
        <f t="shared" si="3"/>
        <v>7.34</v>
      </c>
      <c r="N51" s="108">
        <v>5.74</v>
      </c>
      <c r="O51" s="109" t="s">
        <v>56</v>
      </c>
      <c r="P51" s="70">
        <f t="shared" si="4"/>
        <v>5.74</v>
      </c>
    </row>
    <row r="52" spans="2:16">
      <c r="B52" s="108">
        <v>35</v>
      </c>
      <c r="C52" s="109" t="s">
        <v>53</v>
      </c>
      <c r="D52" s="95">
        <f t="shared" si="0"/>
        <v>1.9337016574585638E-4</v>
      </c>
      <c r="E52" s="110">
        <v>0.77159999999999995</v>
      </c>
      <c r="F52" s="111">
        <v>10.28</v>
      </c>
      <c r="G52" s="107">
        <f t="shared" si="1"/>
        <v>11.051599999999999</v>
      </c>
      <c r="H52" s="108">
        <v>42.05</v>
      </c>
      <c r="I52" s="109" t="s">
        <v>56</v>
      </c>
      <c r="J52" s="70">
        <f t="shared" si="2"/>
        <v>42.05</v>
      </c>
      <c r="K52" s="108">
        <v>7.6</v>
      </c>
      <c r="L52" s="109" t="s">
        <v>56</v>
      </c>
      <c r="M52" s="70">
        <f t="shared" si="3"/>
        <v>7.6</v>
      </c>
      <c r="N52" s="108">
        <v>5.97</v>
      </c>
      <c r="O52" s="109" t="s">
        <v>56</v>
      </c>
      <c r="P52" s="70">
        <f t="shared" si="4"/>
        <v>5.97</v>
      </c>
    </row>
    <row r="53" spans="2:16">
      <c r="B53" s="108">
        <v>37.5</v>
      </c>
      <c r="C53" s="109" t="s">
        <v>53</v>
      </c>
      <c r="D53" s="95">
        <f t="shared" si="0"/>
        <v>2.0718232044198895E-4</v>
      </c>
      <c r="E53" s="110">
        <v>0.79869999999999997</v>
      </c>
      <c r="F53" s="111">
        <v>10.48</v>
      </c>
      <c r="G53" s="107">
        <f t="shared" si="1"/>
        <v>11.278700000000001</v>
      </c>
      <c r="H53" s="108">
        <v>43.8</v>
      </c>
      <c r="I53" s="109" t="s">
        <v>56</v>
      </c>
      <c r="J53" s="70">
        <f t="shared" si="2"/>
        <v>43.8</v>
      </c>
      <c r="K53" s="108">
        <v>7.86</v>
      </c>
      <c r="L53" s="109" t="s">
        <v>56</v>
      </c>
      <c r="M53" s="70">
        <f t="shared" si="3"/>
        <v>7.86</v>
      </c>
      <c r="N53" s="108">
        <v>6.2</v>
      </c>
      <c r="O53" s="109" t="s">
        <v>56</v>
      </c>
      <c r="P53" s="70">
        <f t="shared" si="4"/>
        <v>6.2</v>
      </c>
    </row>
    <row r="54" spans="2:16">
      <c r="B54" s="108">
        <v>40</v>
      </c>
      <c r="C54" s="109" t="s">
        <v>53</v>
      </c>
      <c r="D54" s="95">
        <f t="shared" si="0"/>
        <v>2.2099447513812155E-4</v>
      </c>
      <c r="E54" s="110">
        <v>0.82489999999999997</v>
      </c>
      <c r="F54" s="111">
        <v>10.66</v>
      </c>
      <c r="G54" s="107">
        <f t="shared" si="1"/>
        <v>11.4849</v>
      </c>
      <c r="H54" s="108">
        <v>45.51</v>
      </c>
      <c r="I54" s="109" t="s">
        <v>56</v>
      </c>
      <c r="J54" s="70">
        <f t="shared" si="2"/>
        <v>45.51</v>
      </c>
      <c r="K54" s="108">
        <v>8.11</v>
      </c>
      <c r="L54" s="109" t="s">
        <v>56</v>
      </c>
      <c r="M54" s="70">
        <f t="shared" si="3"/>
        <v>8.11</v>
      </c>
      <c r="N54" s="108">
        <v>6.43</v>
      </c>
      <c r="O54" s="109" t="s">
        <v>56</v>
      </c>
      <c r="P54" s="70">
        <f t="shared" si="4"/>
        <v>6.43</v>
      </c>
    </row>
    <row r="55" spans="2:16">
      <c r="B55" s="108">
        <v>45</v>
      </c>
      <c r="C55" s="109" t="s">
        <v>53</v>
      </c>
      <c r="D55" s="95">
        <f t="shared" si="0"/>
        <v>2.4861878453038671E-4</v>
      </c>
      <c r="E55" s="110">
        <v>0.875</v>
      </c>
      <c r="F55" s="111">
        <v>10.98</v>
      </c>
      <c r="G55" s="107">
        <f t="shared" si="1"/>
        <v>11.855</v>
      </c>
      <c r="H55" s="108">
        <v>48.86</v>
      </c>
      <c r="I55" s="109" t="s">
        <v>56</v>
      </c>
      <c r="J55" s="70">
        <f t="shared" si="2"/>
        <v>48.86</v>
      </c>
      <c r="K55" s="108">
        <v>8.59</v>
      </c>
      <c r="L55" s="109" t="s">
        <v>56</v>
      </c>
      <c r="M55" s="70">
        <f t="shared" si="3"/>
        <v>8.59</v>
      </c>
      <c r="N55" s="108">
        <v>6.87</v>
      </c>
      <c r="O55" s="109" t="s">
        <v>56</v>
      </c>
      <c r="P55" s="70">
        <f t="shared" si="4"/>
        <v>6.87</v>
      </c>
    </row>
    <row r="56" spans="2:16">
      <c r="B56" s="108">
        <v>50</v>
      </c>
      <c r="C56" s="109" t="s">
        <v>53</v>
      </c>
      <c r="D56" s="95">
        <f t="shared" si="0"/>
        <v>2.7624309392265195E-4</v>
      </c>
      <c r="E56" s="110">
        <v>0.92230000000000001</v>
      </c>
      <c r="F56" s="111">
        <v>11.27</v>
      </c>
      <c r="G56" s="107">
        <f t="shared" si="1"/>
        <v>12.192299999999999</v>
      </c>
      <c r="H56" s="108">
        <v>52.11</v>
      </c>
      <c r="I56" s="109" t="s">
        <v>56</v>
      </c>
      <c r="J56" s="70">
        <f t="shared" si="2"/>
        <v>52.11</v>
      </c>
      <c r="K56" s="108">
        <v>9.06</v>
      </c>
      <c r="L56" s="109" t="s">
        <v>56</v>
      </c>
      <c r="M56" s="70">
        <f t="shared" si="3"/>
        <v>9.06</v>
      </c>
      <c r="N56" s="108">
        <v>7.29</v>
      </c>
      <c r="O56" s="109" t="s">
        <v>56</v>
      </c>
      <c r="P56" s="70">
        <f t="shared" si="4"/>
        <v>7.29</v>
      </c>
    </row>
    <row r="57" spans="2:16">
      <c r="B57" s="108">
        <v>55</v>
      </c>
      <c r="C57" s="109" t="s">
        <v>53</v>
      </c>
      <c r="D57" s="95">
        <f t="shared" si="0"/>
        <v>3.0386740331491714E-4</v>
      </c>
      <c r="E57" s="110">
        <v>0.96730000000000005</v>
      </c>
      <c r="F57" s="111">
        <v>11.52</v>
      </c>
      <c r="G57" s="107">
        <f t="shared" si="1"/>
        <v>12.487299999999999</v>
      </c>
      <c r="H57" s="108">
        <v>55.29</v>
      </c>
      <c r="I57" s="109" t="s">
        <v>56</v>
      </c>
      <c r="J57" s="70">
        <f t="shared" si="2"/>
        <v>55.29</v>
      </c>
      <c r="K57" s="108">
        <v>9.5</v>
      </c>
      <c r="L57" s="109" t="s">
        <v>56</v>
      </c>
      <c r="M57" s="70">
        <f t="shared" si="3"/>
        <v>9.5</v>
      </c>
      <c r="N57" s="108">
        <v>7.69</v>
      </c>
      <c r="O57" s="109" t="s">
        <v>56</v>
      </c>
      <c r="P57" s="70">
        <f t="shared" si="4"/>
        <v>7.69</v>
      </c>
    </row>
    <row r="58" spans="2:16">
      <c r="B58" s="108">
        <v>60</v>
      </c>
      <c r="C58" s="109" t="s">
        <v>53</v>
      </c>
      <c r="D58" s="95">
        <f t="shared" si="0"/>
        <v>3.3149171270718233E-4</v>
      </c>
      <c r="E58" s="110">
        <v>1.01</v>
      </c>
      <c r="F58" s="111">
        <v>11.75</v>
      </c>
      <c r="G58" s="107">
        <f t="shared" si="1"/>
        <v>12.76</v>
      </c>
      <c r="H58" s="108">
        <v>58.39</v>
      </c>
      <c r="I58" s="109" t="s">
        <v>56</v>
      </c>
      <c r="J58" s="70">
        <f t="shared" si="2"/>
        <v>58.39</v>
      </c>
      <c r="K58" s="108">
        <v>9.94</v>
      </c>
      <c r="L58" s="109" t="s">
        <v>56</v>
      </c>
      <c r="M58" s="70">
        <f t="shared" si="3"/>
        <v>9.94</v>
      </c>
      <c r="N58" s="108">
        <v>8.09</v>
      </c>
      <c r="O58" s="109" t="s">
        <v>56</v>
      </c>
      <c r="P58" s="70">
        <f t="shared" si="4"/>
        <v>8.09</v>
      </c>
    </row>
    <row r="59" spans="2:16">
      <c r="B59" s="108">
        <v>65</v>
      </c>
      <c r="C59" s="109" t="s">
        <v>53</v>
      </c>
      <c r="D59" s="95">
        <f t="shared" si="0"/>
        <v>3.5911602209944752E-4</v>
      </c>
      <c r="E59" s="110">
        <v>1.052</v>
      </c>
      <c r="F59" s="111">
        <v>11.95</v>
      </c>
      <c r="G59" s="107">
        <f t="shared" si="1"/>
        <v>13.001999999999999</v>
      </c>
      <c r="H59" s="108">
        <v>61.44</v>
      </c>
      <c r="I59" s="109" t="s">
        <v>56</v>
      </c>
      <c r="J59" s="70">
        <f t="shared" si="2"/>
        <v>61.44</v>
      </c>
      <c r="K59" s="108">
        <v>10.36</v>
      </c>
      <c r="L59" s="109" t="s">
        <v>56</v>
      </c>
      <c r="M59" s="70">
        <f t="shared" si="3"/>
        <v>10.36</v>
      </c>
      <c r="N59" s="108">
        <v>8.48</v>
      </c>
      <c r="O59" s="109" t="s">
        <v>56</v>
      </c>
      <c r="P59" s="70">
        <f t="shared" si="4"/>
        <v>8.48</v>
      </c>
    </row>
    <row r="60" spans="2:16">
      <c r="B60" s="108">
        <v>70</v>
      </c>
      <c r="C60" s="109" t="s">
        <v>53</v>
      </c>
      <c r="D60" s="95">
        <f t="shared" si="0"/>
        <v>3.8674033149171277E-4</v>
      </c>
      <c r="E60" s="110">
        <v>1.091</v>
      </c>
      <c r="F60" s="111">
        <v>12.13</v>
      </c>
      <c r="G60" s="107">
        <f t="shared" si="1"/>
        <v>13.221</v>
      </c>
      <c r="H60" s="108">
        <v>64.430000000000007</v>
      </c>
      <c r="I60" s="109" t="s">
        <v>56</v>
      </c>
      <c r="J60" s="70">
        <f t="shared" si="2"/>
        <v>64.430000000000007</v>
      </c>
      <c r="K60" s="108">
        <v>10.77</v>
      </c>
      <c r="L60" s="109" t="s">
        <v>56</v>
      </c>
      <c r="M60" s="70">
        <f t="shared" si="3"/>
        <v>10.77</v>
      </c>
      <c r="N60" s="108">
        <v>8.85</v>
      </c>
      <c r="O60" s="109" t="s">
        <v>56</v>
      </c>
      <c r="P60" s="70">
        <f t="shared" si="4"/>
        <v>8.85</v>
      </c>
    </row>
    <row r="61" spans="2:16">
      <c r="B61" s="108">
        <v>80</v>
      </c>
      <c r="C61" s="109" t="s">
        <v>53</v>
      </c>
      <c r="D61" s="95">
        <f t="shared" si="0"/>
        <v>4.419889502762431E-4</v>
      </c>
      <c r="E61" s="110">
        <v>1.167</v>
      </c>
      <c r="F61" s="111">
        <v>12.45</v>
      </c>
      <c r="G61" s="107">
        <f t="shared" si="1"/>
        <v>13.616999999999999</v>
      </c>
      <c r="H61" s="108">
        <v>70.28</v>
      </c>
      <c r="I61" s="109" t="s">
        <v>56</v>
      </c>
      <c r="J61" s="70">
        <f t="shared" si="2"/>
        <v>70.28</v>
      </c>
      <c r="K61" s="108">
        <v>11.57</v>
      </c>
      <c r="L61" s="109" t="s">
        <v>56</v>
      </c>
      <c r="M61" s="70">
        <f t="shared" si="3"/>
        <v>11.57</v>
      </c>
      <c r="N61" s="108">
        <v>9.59</v>
      </c>
      <c r="O61" s="109" t="s">
        <v>56</v>
      </c>
      <c r="P61" s="70">
        <f t="shared" si="4"/>
        <v>9.59</v>
      </c>
    </row>
    <row r="62" spans="2:16">
      <c r="B62" s="108">
        <v>90</v>
      </c>
      <c r="C62" s="109" t="s">
        <v>53</v>
      </c>
      <c r="D62" s="95">
        <f t="shared" si="0"/>
        <v>4.9723756906077342E-4</v>
      </c>
      <c r="E62" s="110">
        <v>1.2370000000000001</v>
      </c>
      <c r="F62" s="111">
        <v>12.71</v>
      </c>
      <c r="G62" s="107">
        <f t="shared" si="1"/>
        <v>13.947000000000001</v>
      </c>
      <c r="H62" s="108">
        <v>75.989999999999995</v>
      </c>
      <c r="I62" s="109" t="s">
        <v>56</v>
      </c>
      <c r="J62" s="70">
        <f t="shared" si="2"/>
        <v>75.989999999999995</v>
      </c>
      <c r="K62" s="108">
        <v>12.34</v>
      </c>
      <c r="L62" s="109" t="s">
        <v>56</v>
      </c>
      <c r="M62" s="70">
        <f t="shared" si="3"/>
        <v>12.34</v>
      </c>
      <c r="N62" s="108">
        <v>10.3</v>
      </c>
      <c r="O62" s="109" t="s">
        <v>56</v>
      </c>
      <c r="P62" s="70">
        <f t="shared" si="4"/>
        <v>10.3</v>
      </c>
    </row>
    <row r="63" spans="2:16">
      <c r="B63" s="108">
        <v>100</v>
      </c>
      <c r="C63" s="109" t="s">
        <v>53</v>
      </c>
      <c r="D63" s="95">
        <f t="shared" si="0"/>
        <v>5.5248618784530391E-4</v>
      </c>
      <c r="E63" s="110">
        <v>1.304</v>
      </c>
      <c r="F63" s="111">
        <v>12.94</v>
      </c>
      <c r="G63" s="107">
        <f t="shared" si="1"/>
        <v>14.244</v>
      </c>
      <c r="H63" s="108">
        <v>81.569999999999993</v>
      </c>
      <c r="I63" s="109" t="s">
        <v>56</v>
      </c>
      <c r="J63" s="70">
        <f t="shared" si="2"/>
        <v>81.569999999999993</v>
      </c>
      <c r="K63" s="108">
        <v>13.08</v>
      </c>
      <c r="L63" s="109" t="s">
        <v>56</v>
      </c>
      <c r="M63" s="70">
        <f t="shared" si="3"/>
        <v>13.08</v>
      </c>
      <c r="N63" s="108">
        <v>10.98</v>
      </c>
      <c r="O63" s="109" t="s">
        <v>56</v>
      </c>
      <c r="P63" s="70">
        <f t="shared" si="4"/>
        <v>10.98</v>
      </c>
    </row>
    <row r="64" spans="2:16">
      <c r="B64" s="108">
        <v>110</v>
      </c>
      <c r="C64" s="109" t="s">
        <v>53</v>
      </c>
      <c r="D64" s="95">
        <f t="shared" si="0"/>
        <v>6.0773480662983429E-4</v>
      </c>
      <c r="E64" s="110">
        <v>1.3680000000000001</v>
      </c>
      <c r="F64" s="111">
        <v>13.13</v>
      </c>
      <c r="G64" s="107">
        <f t="shared" si="1"/>
        <v>14.498000000000001</v>
      </c>
      <c r="H64" s="108">
        <v>87.06</v>
      </c>
      <c r="I64" s="109" t="s">
        <v>56</v>
      </c>
      <c r="J64" s="70">
        <f t="shared" si="2"/>
        <v>87.06</v>
      </c>
      <c r="K64" s="108">
        <v>13.8</v>
      </c>
      <c r="L64" s="109" t="s">
        <v>56</v>
      </c>
      <c r="M64" s="70">
        <f t="shared" si="3"/>
        <v>13.8</v>
      </c>
      <c r="N64" s="108">
        <v>11.65</v>
      </c>
      <c r="O64" s="109" t="s">
        <v>56</v>
      </c>
      <c r="P64" s="70">
        <f t="shared" si="4"/>
        <v>11.65</v>
      </c>
    </row>
    <row r="65" spans="2:16">
      <c r="B65" s="108">
        <v>120</v>
      </c>
      <c r="C65" s="109" t="s">
        <v>53</v>
      </c>
      <c r="D65" s="95">
        <f t="shared" si="0"/>
        <v>6.6298342541436467E-4</v>
      </c>
      <c r="E65" s="110">
        <v>1.429</v>
      </c>
      <c r="F65" s="111">
        <v>13.29</v>
      </c>
      <c r="G65" s="107">
        <f t="shared" si="1"/>
        <v>14.718999999999999</v>
      </c>
      <c r="H65" s="108">
        <v>92.46</v>
      </c>
      <c r="I65" s="109" t="s">
        <v>56</v>
      </c>
      <c r="J65" s="70">
        <f t="shared" si="2"/>
        <v>92.46</v>
      </c>
      <c r="K65" s="108">
        <v>14.5</v>
      </c>
      <c r="L65" s="109" t="s">
        <v>56</v>
      </c>
      <c r="M65" s="70">
        <f t="shared" si="3"/>
        <v>14.5</v>
      </c>
      <c r="N65" s="108">
        <v>12.3</v>
      </c>
      <c r="O65" s="109" t="s">
        <v>56</v>
      </c>
      <c r="P65" s="70">
        <f t="shared" si="4"/>
        <v>12.3</v>
      </c>
    </row>
    <row r="66" spans="2:16">
      <c r="B66" s="108">
        <v>130</v>
      </c>
      <c r="C66" s="109" t="s">
        <v>53</v>
      </c>
      <c r="D66" s="95">
        <f t="shared" si="0"/>
        <v>7.1823204419889505E-4</v>
      </c>
      <c r="E66" s="110">
        <v>1.4870000000000001</v>
      </c>
      <c r="F66" s="111">
        <v>13.43</v>
      </c>
      <c r="G66" s="107">
        <f t="shared" si="1"/>
        <v>14.917</v>
      </c>
      <c r="H66" s="108">
        <v>97.78</v>
      </c>
      <c r="I66" s="109" t="s">
        <v>56</v>
      </c>
      <c r="J66" s="70">
        <f t="shared" si="2"/>
        <v>97.78</v>
      </c>
      <c r="K66" s="108">
        <v>15.18</v>
      </c>
      <c r="L66" s="109" t="s">
        <v>56</v>
      </c>
      <c r="M66" s="70">
        <f t="shared" si="3"/>
        <v>15.18</v>
      </c>
      <c r="N66" s="108">
        <v>12.94</v>
      </c>
      <c r="O66" s="109" t="s">
        <v>56</v>
      </c>
      <c r="P66" s="70">
        <f t="shared" si="4"/>
        <v>12.94</v>
      </c>
    </row>
    <row r="67" spans="2:16">
      <c r="B67" s="108">
        <v>140</v>
      </c>
      <c r="C67" s="109" t="s">
        <v>53</v>
      </c>
      <c r="D67" s="95">
        <f t="shared" si="0"/>
        <v>7.7348066298342554E-4</v>
      </c>
      <c r="E67" s="110">
        <v>1.5429999999999999</v>
      </c>
      <c r="F67" s="111">
        <v>13.56</v>
      </c>
      <c r="G67" s="107">
        <f t="shared" si="1"/>
        <v>15.103</v>
      </c>
      <c r="H67" s="108">
        <v>103.05</v>
      </c>
      <c r="I67" s="109" t="s">
        <v>56</v>
      </c>
      <c r="J67" s="70">
        <f t="shared" si="2"/>
        <v>103.05</v>
      </c>
      <c r="K67" s="108">
        <v>15.85</v>
      </c>
      <c r="L67" s="109" t="s">
        <v>56</v>
      </c>
      <c r="M67" s="70">
        <f t="shared" si="3"/>
        <v>15.85</v>
      </c>
      <c r="N67" s="108">
        <v>13.57</v>
      </c>
      <c r="O67" s="109" t="s">
        <v>56</v>
      </c>
      <c r="P67" s="70">
        <f t="shared" si="4"/>
        <v>13.57</v>
      </c>
    </row>
    <row r="68" spans="2:16">
      <c r="B68" s="108">
        <v>150</v>
      </c>
      <c r="C68" s="109" t="s">
        <v>53</v>
      </c>
      <c r="D68" s="95">
        <f t="shared" si="0"/>
        <v>8.2872928176795581E-4</v>
      </c>
      <c r="E68" s="110">
        <v>1.597</v>
      </c>
      <c r="F68" s="111">
        <v>13.66</v>
      </c>
      <c r="G68" s="107">
        <f t="shared" si="1"/>
        <v>15.257</v>
      </c>
      <c r="H68" s="108">
        <v>108.25</v>
      </c>
      <c r="I68" s="109" t="s">
        <v>56</v>
      </c>
      <c r="J68" s="70">
        <f t="shared" si="2"/>
        <v>108.25</v>
      </c>
      <c r="K68" s="108">
        <v>16.5</v>
      </c>
      <c r="L68" s="109" t="s">
        <v>56</v>
      </c>
      <c r="M68" s="70">
        <f t="shared" si="3"/>
        <v>16.5</v>
      </c>
      <c r="N68" s="108">
        <v>14.18</v>
      </c>
      <c r="O68" s="109" t="s">
        <v>56</v>
      </c>
      <c r="P68" s="70">
        <f t="shared" si="4"/>
        <v>14.18</v>
      </c>
    </row>
    <row r="69" spans="2:16">
      <c r="B69" s="108">
        <v>160</v>
      </c>
      <c r="C69" s="109" t="s">
        <v>53</v>
      </c>
      <c r="D69" s="95">
        <f t="shared" si="0"/>
        <v>8.8397790055248619E-4</v>
      </c>
      <c r="E69" s="110">
        <v>1.65</v>
      </c>
      <c r="F69" s="111">
        <v>13.75</v>
      </c>
      <c r="G69" s="107">
        <f t="shared" si="1"/>
        <v>15.4</v>
      </c>
      <c r="H69" s="108">
        <v>113.41</v>
      </c>
      <c r="I69" s="109" t="s">
        <v>56</v>
      </c>
      <c r="J69" s="70">
        <f t="shared" si="2"/>
        <v>113.41</v>
      </c>
      <c r="K69" s="108">
        <v>17.149999999999999</v>
      </c>
      <c r="L69" s="109" t="s">
        <v>56</v>
      </c>
      <c r="M69" s="70">
        <f t="shared" si="3"/>
        <v>17.149999999999999</v>
      </c>
      <c r="N69" s="108">
        <v>14.79</v>
      </c>
      <c r="O69" s="109" t="s">
        <v>56</v>
      </c>
      <c r="P69" s="70">
        <f t="shared" si="4"/>
        <v>14.79</v>
      </c>
    </row>
    <row r="70" spans="2:16">
      <c r="B70" s="108">
        <v>170</v>
      </c>
      <c r="C70" s="109" t="s">
        <v>53</v>
      </c>
      <c r="D70" s="95">
        <f t="shared" si="0"/>
        <v>9.3922651933701668E-4</v>
      </c>
      <c r="E70" s="110">
        <v>1.7010000000000001</v>
      </c>
      <c r="F70" s="111">
        <v>13.83</v>
      </c>
      <c r="G70" s="107">
        <f t="shared" si="1"/>
        <v>15.531000000000001</v>
      </c>
      <c r="H70" s="108">
        <v>118.53</v>
      </c>
      <c r="I70" s="109" t="s">
        <v>56</v>
      </c>
      <c r="J70" s="70">
        <f t="shared" si="2"/>
        <v>118.53</v>
      </c>
      <c r="K70" s="108">
        <v>17.78</v>
      </c>
      <c r="L70" s="109" t="s">
        <v>56</v>
      </c>
      <c r="M70" s="70">
        <f t="shared" si="3"/>
        <v>17.78</v>
      </c>
      <c r="N70" s="108">
        <v>15.39</v>
      </c>
      <c r="O70" s="109" t="s">
        <v>56</v>
      </c>
      <c r="P70" s="70">
        <f t="shared" si="4"/>
        <v>15.39</v>
      </c>
    </row>
    <row r="71" spans="2:16">
      <c r="B71" s="108">
        <v>180</v>
      </c>
      <c r="C71" s="109" t="s">
        <v>53</v>
      </c>
      <c r="D71" s="95">
        <f t="shared" si="0"/>
        <v>9.9447513812154684E-4</v>
      </c>
      <c r="E71" s="110">
        <v>1.75</v>
      </c>
      <c r="F71" s="111">
        <v>13.9</v>
      </c>
      <c r="G71" s="107">
        <f t="shared" si="1"/>
        <v>15.65</v>
      </c>
      <c r="H71" s="108">
        <v>123.61</v>
      </c>
      <c r="I71" s="109" t="s">
        <v>56</v>
      </c>
      <c r="J71" s="70">
        <f t="shared" si="2"/>
        <v>123.61</v>
      </c>
      <c r="K71" s="108">
        <v>18.41</v>
      </c>
      <c r="L71" s="109" t="s">
        <v>56</v>
      </c>
      <c r="M71" s="70">
        <f t="shared" si="3"/>
        <v>18.41</v>
      </c>
      <c r="N71" s="108">
        <v>15.98</v>
      </c>
      <c r="O71" s="109" t="s">
        <v>56</v>
      </c>
      <c r="P71" s="70">
        <f t="shared" si="4"/>
        <v>15.98</v>
      </c>
    </row>
    <row r="72" spans="2:16">
      <c r="B72" s="108">
        <v>200</v>
      </c>
      <c r="C72" s="109" t="s">
        <v>53</v>
      </c>
      <c r="D72" s="95">
        <f t="shared" si="0"/>
        <v>1.1049723756906078E-3</v>
      </c>
      <c r="E72" s="110">
        <v>1.845</v>
      </c>
      <c r="F72" s="111">
        <v>14.01</v>
      </c>
      <c r="G72" s="107">
        <f t="shared" si="1"/>
        <v>15.855</v>
      </c>
      <c r="H72" s="108">
        <v>133.66999999999999</v>
      </c>
      <c r="I72" s="109" t="s">
        <v>56</v>
      </c>
      <c r="J72" s="70">
        <f t="shared" si="2"/>
        <v>133.66999999999999</v>
      </c>
      <c r="K72" s="108">
        <v>19.649999999999999</v>
      </c>
      <c r="L72" s="109" t="s">
        <v>56</v>
      </c>
      <c r="M72" s="70">
        <f t="shared" si="3"/>
        <v>19.649999999999999</v>
      </c>
      <c r="N72" s="108">
        <v>17.14</v>
      </c>
      <c r="O72" s="109" t="s">
        <v>56</v>
      </c>
      <c r="P72" s="70">
        <f t="shared" si="4"/>
        <v>17.14</v>
      </c>
    </row>
    <row r="73" spans="2:16">
      <c r="B73" s="108">
        <v>225</v>
      </c>
      <c r="C73" s="109" t="s">
        <v>53</v>
      </c>
      <c r="D73" s="95">
        <f t="shared" si="0"/>
        <v>1.2430939226519338E-3</v>
      </c>
      <c r="E73" s="110">
        <v>1.956</v>
      </c>
      <c r="F73" s="111">
        <v>14.1</v>
      </c>
      <c r="G73" s="107">
        <f t="shared" si="1"/>
        <v>16.056000000000001</v>
      </c>
      <c r="H73" s="108">
        <v>146.1</v>
      </c>
      <c r="I73" s="109" t="s">
        <v>56</v>
      </c>
      <c r="J73" s="70">
        <f t="shared" si="2"/>
        <v>146.1</v>
      </c>
      <c r="K73" s="108">
        <v>21.19</v>
      </c>
      <c r="L73" s="109" t="s">
        <v>56</v>
      </c>
      <c r="M73" s="70">
        <f t="shared" si="3"/>
        <v>21.19</v>
      </c>
      <c r="N73" s="108">
        <v>18.559999999999999</v>
      </c>
      <c r="O73" s="109" t="s">
        <v>56</v>
      </c>
      <c r="P73" s="70">
        <f t="shared" si="4"/>
        <v>18.559999999999999</v>
      </c>
    </row>
    <row r="74" spans="2:16">
      <c r="B74" s="108">
        <v>250</v>
      </c>
      <c r="C74" s="109" t="s">
        <v>53</v>
      </c>
      <c r="D74" s="95">
        <f t="shared" si="0"/>
        <v>1.3812154696132596E-3</v>
      </c>
      <c r="E74" s="110">
        <v>2.0619999999999998</v>
      </c>
      <c r="F74" s="111">
        <v>14.16</v>
      </c>
      <c r="G74" s="107">
        <f t="shared" si="1"/>
        <v>16.222000000000001</v>
      </c>
      <c r="H74" s="108">
        <v>158.38999999999999</v>
      </c>
      <c r="I74" s="109" t="s">
        <v>56</v>
      </c>
      <c r="J74" s="70">
        <f t="shared" si="2"/>
        <v>158.38999999999999</v>
      </c>
      <c r="K74" s="108">
        <v>22.68</v>
      </c>
      <c r="L74" s="109" t="s">
        <v>56</v>
      </c>
      <c r="M74" s="70">
        <f t="shared" si="3"/>
        <v>22.68</v>
      </c>
      <c r="N74" s="108">
        <v>19.940000000000001</v>
      </c>
      <c r="O74" s="109" t="s">
        <v>56</v>
      </c>
      <c r="P74" s="70">
        <f t="shared" si="4"/>
        <v>19.940000000000001</v>
      </c>
    </row>
    <row r="75" spans="2:16">
      <c r="B75" s="108">
        <v>275</v>
      </c>
      <c r="C75" s="109" t="s">
        <v>53</v>
      </c>
      <c r="D75" s="95">
        <f t="shared" si="0"/>
        <v>1.5193370165745858E-3</v>
      </c>
      <c r="E75" s="110">
        <v>2.1629999999999998</v>
      </c>
      <c r="F75" s="111">
        <v>14.2</v>
      </c>
      <c r="G75" s="107">
        <f t="shared" si="1"/>
        <v>16.363</v>
      </c>
      <c r="H75" s="108">
        <v>170.59</v>
      </c>
      <c r="I75" s="109" t="s">
        <v>56</v>
      </c>
      <c r="J75" s="70">
        <f t="shared" si="2"/>
        <v>170.59</v>
      </c>
      <c r="K75" s="108">
        <v>24.13</v>
      </c>
      <c r="L75" s="109" t="s">
        <v>56</v>
      </c>
      <c r="M75" s="70">
        <f t="shared" si="3"/>
        <v>24.13</v>
      </c>
      <c r="N75" s="108">
        <v>21.3</v>
      </c>
      <c r="O75" s="109" t="s">
        <v>56</v>
      </c>
      <c r="P75" s="70">
        <f t="shared" si="4"/>
        <v>21.3</v>
      </c>
    </row>
    <row r="76" spans="2:16">
      <c r="B76" s="108">
        <v>300</v>
      </c>
      <c r="C76" s="109" t="s">
        <v>53</v>
      </c>
      <c r="D76" s="95">
        <f t="shared" si="0"/>
        <v>1.6574585635359116E-3</v>
      </c>
      <c r="E76" s="110">
        <v>2.2589999999999999</v>
      </c>
      <c r="F76" s="111">
        <v>14.21</v>
      </c>
      <c r="G76" s="107">
        <f t="shared" si="1"/>
        <v>16.469000000000001</v>
      </c>
      <c r="H76" s="108">
        <v>182.7</v>
      </c>
      <c r="I76" s="109" t="s">
        <v>56</v>
      </c>
      <c r="J76" s="70">
        <f t="shared" si="2"/>
        <v>182.7</v>
      </c>
      <c r="K76" s="108">
        <v>25.56</v>
      </c>
      <c r="L76" s="109" t="s">
        <v>56</v>
      </c>
      <c r="M76" s="70">
        <f t="shared" si="3"/>
        <v>25.56</v>
      </c>
      <c r="N76" s="108">
        <v>22.64</v>
      </c>
      <c r="O76" s="109" t="s">
        <v>56</v>
      </c>
      <c r="P76" s="70">
        <f t="shared" si="4"/>
        <v>22.64</v>
      </c>
    </row>
    <row r="77" spans="2:16">
      <c r="B77" s="108">
        <v>325</v>
      </c>
      <c r="C77" s="109" t="s">
        <v>53</v>
      </c>
      <c r="D77" s="95">
        <f t="shared" si="0"/>
        <v>1.7955801104972376E-3</v>
      </c>
      <c r="E77" s="110">
        <v>2.351</v>
      </c>
      <c r="F77" s="111">
        <v>14.21</v>
      </c>
      <c r="G77" s="107">
        <f t="shared" si="1"/>
        <v>16.561</v>
      </c>
      <c r="H77" s="108">
        <v>194.75</v>
      </c>
      <c r="I77" s="109" t="s">
        <v>56</v>
      </c>
      <c r="J77" s="70">
        <f t="shared" si="2"/>
        <v>194.75</v>
      </c>
      <c r="K77" s="108">
        <v>26.96</v>
      </c>
      <c r="L77" s="109" t="s">
        <v>56</v>
      </c>
      <c r="M77" s="70">
        <f t="shared" si="3"/>
        <v>26.96</v>
      </c>
      <c r="N77" s="108">
        <v>23.96</v>
      </c>
      <c r="O77" s="109" t="s">
        <v>56</v>
      </c>
      <c r="P77" s="70">
        <f t="shared" si="4"/>
        <v>23.96</v>
      </c>
    </row>
    <row r="78" spans="2:16">
      <c r="B78" s="108">
        <v>350</v>
      </c>
      <c r="C78" s="109" t="s">
        <v>53</v>
      </c>
      <c r="D78" s="95">
        <f t="shared" si="0"/>
        <v>1.9337016574585634E-3</v>
      </c>
      <c r="E78" s="110">
        <v>2.44</v>
      </c>
      <c r="F78" s="111">
        <v>14.19</v>
      </c>
      <c r="G78" s="107">
        <f t="shared" si="1"/>
        <v>16.63</v>
      </c>
      <c r="H78" s="108">
        <v>206.75</v>
      </c>
      <c r="I78" s="109" t="s">
        <v>56</v>
      </c>
      <c r="J78" s="70">
        <f t="shared" si="2"/>
        <v>206.75</v>
      </c>
      <c r="K78" s="108">
        <v>28.34</v>
      </c>
      <c r="L78" s="109" t="s">
        <v>56</v>
      </c>
      <c r="M78" s="70">
        <f t="shared" si="3"/>
        <v>28.34</v>
      </c>
      <c r="N78" s="108">
        <v>25.26</v>
      </c>
      <c r="O78" s="109" t="s">
        <v>56</v>
      </c>
      <c r="P78" s="70">
        <f t="shared" si="4"/>
        <v>25.26</v>
      </c>
    </row>
    <row r="79" spans="2:16">
      <c r="B79" s="108">
        <v>375</v>
      </c>
      <c r="C79" s="109" t="s">
        <v>53</v>
      </c>
      <c r="D79" s="95">
        <f t="shared" si="0"/>
        <v>2.0718232044198894E-3</v>
      </c>
      <c r="E79" s="110">
        <v>2.6040000000000001</v>
      </c>
      <c r="F79" s="111">
        <v>14.16</v>
      </c>
      <c r="G79" s="107">
        <f t="shared" si="1"/>
        <v>16.763999999999999</v>
      </c>
      <c r="H79" s="108">
        <v>218.69</v>
      </c>
      <c r="I79" s="109" t="s">
        <v>56</v>
      </c>
      <c r="J79" s="70">
        <f t="shared" si="2"/>
        <v>218.69</v>
      </c>
      <c r="K79" s="108">
        <v>29.7</v>
      </c>
      <c r="L79" s="109" t="s">
        <v>56</v>
      </c>
      <c r="M79" s="70">
        <f t="shared" si="3"/>
        <v>29.7</v>
      </c>
      <c r="N79" s="108">
        <v>26.55</v>
      </c>
      <c r="O79" s="109" t="s">
        <v>56</v>
      </c>
      <c r="P79" s="70">
        <f t="shared" si="4"/>
        <v>26.55</v>
      </c>
    </row>
    <row r="80" spans="2:16">
      <c r="B80" s="108">
        <v>400</v>
      </c>
      <c r="C80" s="109" t="s">
        <v>53</v>
      </c>
      <c r="D80" s="95">
        <f t="shared" si="0"/>
        <v>2.2099447513812156E-3</v>
      </c>
      <c r="E80" s="110">
        <v>2.786</v>
      </c>
      <c r="F80" s="111">
        <v>14.12</v>
      </c>
      <c r="G80" s="107">
        <f t="shared" si="1"/>
        <v>16.905999999999999</v>
      </c>
      <c r="H80" s="108">
        <v>230.53</v>
      </c>
      <c r="I80" s="109" t="s">
        <v>56</v>
      </c>
      <c r="J80" s="70">
        <f t="shared" si="2"/>
        <v>230.53</v>
      </c>
      <c r="K80" s="108">
        <v>31.03</v>
      </c>
      <c r="L80" s="109" t="s">
        <v>56</v>
      </c>
      <c r="M80" s="70">
        <f t="shared" si="3"/>
        <v>31.03</v>
      </c>
      <c r="N80" s="108">
        <v>27.81</v>
      </c>
      <c r="O80" s="109" t="s">
        <v>56</v>
      </c>
      <c r="P80" s="70">
        <f t="shared" si="4"/>
        <v>27.81</v>
      </c>
    </row>
    <row r="81" spans="2:16">
      <c r="B81" s="108">
        <v>450</v>
      </c>
      <c r="C81" s="109" t="s">
        <v>53</v>
      </c>
      <c r="D81" s="95">
        <f t="shared" si="0"/>
        <v>2.4861878453038676E-3</v>
      </c>
      <c r="E81" s="110">
        <v>3.0070000000000001</v>
      </c>
      <c r="F81" s="111">
        <v>14.03</v>
      </c>
      <c r="G81" s="107">
        <f t="shared" si="1"/>
        <v>17.036999999999999</v>
      </c>
      <c r="H81" s="108">
        <v>254.04</v>
      </c>
      <c r="I81" s="109" t="s">
        <v>56</v>
      </c>
      <c r="J81" s="70">
        <f t="shared" si="2"/>
        <v>254.04</v>
      </c>
      <c r="K81" s="108">
        <v>33.71</v>
      </c>
      <c r="L81" s="109" t="s">
        <v>56</v>
      </c>
      <c r="M81" s="70">
        <f t="shared" si="3"/>
        <v>33.71</v>
      </c>
      <c r="N81" s="108">
        <v>30.3</v>
      </c>
      <c r="O81" s="109" t="s">
        <v>56</v>
      </c>
      <c r="P81" s="70">
        <f t="shared" si="4"/>
        <v>30.3</v>
      </c>
    </row>
    <row r="82" spans="2:16">
      <c r="B82" s="108">
        <v>500</v>
      </c>
      <c r="C82" s="109" t="s">
        <v>53</v>
      </c>
      <c r="D82" s="95">
        <f t="shared" si="0"/>
        <v>2.7624309392265192E-3</v>
      </c>
      <c r="E82" s="110">
        <v>3.1240000000000001</v>
      </c>
      <c r="F82" s="111">
        <v>13.92</v>
      </c>
      <c r="G82" s="107">
        <f t="shared" si="1"/>
        <v>17.044</v>
      </c>
      <c r="H82" s="108">
        <v>277.5</v>
      </c>
      <c r="I82" s="109" t="s">
        <v>56</v>
      </c>
      <c r="J82" s="70">
        <f t="shared" si="2"/>
        <v>277.5</v>
      </c>
      <c r="K82" s="108">
        <v>36.32</v>
      </c>
      <c r="L82" s="109" t="s">
        <v>56</v>
      </c>
      <c r="M82" s="70">
        <f t="shared" si="3"/>
        <v>36.32</v>
      </c>
      <c r="N82" s="108">
        <v>32.74</v>
      </c>
      <c r="O82" s="109" t="s">
        <v>56</v>
      </c>
      <c r="P82" s="70">
        <f t="shared" si="4"/>
        <v>32.74</v>
      </c>
    </row>
    <row r="83" spans="2:16">
      <c r="B83" s="108">
        <v>550</v>
      </c>
      <c r="C83" s="109" t="s">
        <v>53</v>
      </c>
      <c r="D83" s="95">
        <f t="shared" si="0"/>
        <v>3.0386740331491717E-3</v>
      </c>
      <c r="E83" s="110">
        <v>3.1960000000000002</v>
      </c>
      <c r="F83" s="111">
        <v>13.79</v>
      </c>
      <c r="G83" s="107">
        <f t="shared" si="1"/>
        <v>16.986000000000001</v>
      </c>
      <c r="H83" s="108">
        <v>301.01</v>
      </c>
      <c r="I83" s="109" t="s">
        <v>56</v>
      </c>
      <c r="J83" s="70">
        <f t="shared" si="2"/>
        <v>301.01</v>
      </c>
      <c r="K83" s="108">
        <v>38.89</v>
      </c>
      <c r="L83" s="109" t="s">
        <v>56</v>
      </c>
      <c r="M83" s="70">
        <f t="shared" si="3"/>
        <v>38.89</v>
      </c>
      <c r="N83" s="108">
        <v>35.159999999999997</v>
      </c>
      <c r="O83" s="109" t="s">
        <v>56</v>
      </c>
      <c r="P83" s="70">
        <f t="shared" si="4"/>
        <v>35.159999999999997</v>
      </c>
    </row>
    <row r="84" spans="2:16">
      <c r="B84" s="108">
        <v>600</v>
      </c>
      <c r="C84" s="109" t="s">
        <v>53</v>
      </c>
      <c r="D84" s="95">
        <f t="shared" si="0"/>
        <v>3.3149171270718232E-3</v>
      </c>
      <c r="E84" s="110">
        <v>3.2519999999999998</v>
      </c>
      <c r="F84" s="111">
        <v>13.65</v>
      </c>
      <c r="G84" s="107">
        <f t="shared" si="1"/>
        <v>16.902000000000001</v>
      </c>
      <c r="H84" s="108">
        <v>324.63</v>
      </c>
      <c r="I84" s="109" t="s">
        <v>56</v>
      </c>
      <c r="J84" s="70">
        <f t="shared" si="2"/>
        <v>324.63</v>
      </c>
      <c r="K84" s="108">
        <v>41.43</v>
      </c>
      <c r="L84" s="109" t="s">
        <v>56</v>
      </c>
      <c r="M84" s="70">
        <f t="shared" si="3"/>
        <v>41.43</v>
      </c>
      <c r="N84" s="108">
        <v>37.56</v>
      </c>
      <c r="O84" s="109" t="s">
        <v>56</v>
      </c>
      <c r="P84" s="70">
        <f t="shared" si="4"/>
        <v>37.56</v>
      </c>
    </row>
    <row r="85" spans="2:16">
      <c r="B85" s="108">
        <v>650</v>
      </c>
      <c r="C85" s="109" t="s">
        <v>53</v>
      </c>
      <c r="D85" s="95">
        <f t="shared" ref="D85:D88" si="5">B85/1000/$C$5</f>
        <v>3.5911602209944752E-3</v>
      </c>
      <c r="E85" s="110">
        <v>3.306</v>
      </c>
      <c r="F85" s="111">
        <v>13.51</v>
      </c>
      <c r="G85" s="107">
        <f t="shared" ref="G85:G148" si="6">E85+F85</f>
        <v>16.815999999999999</v>
      </c>
      <c r="H85" s="108">
        <v>348.4</v>
      </c>
      <c r="I85" s="109" t="s">
        <v>56</v>
      </c>
      <c r="J85" s="70">
        <f t="shared" si="2"/>
        <v>348.4</v>
      </c>
      <c r="K85" s="108">
        <v>43.94</v>
      </c>
      <c r="L85" s="109" t="s">
        <v>56</v>
      </c>
      <c r="M85" s="70">
        <f t="shared" si="3"/>
        <v>43.94</v>
      </c>
      <c r="N85" s="108">
        <v>39.94</v>
      </c>
      <c r="O85" s="109" t="s">
        <v>56</v>
      </c>
      <c r="P85" s="70">
        <f t="shared" si="4"/>
        <v>39.94</v>
      </c>
    </row>
    <row r="86" spans="2:16">
      <c r="B86" s="108">
        <v>700</v>
      </c>
      <c r="C86" s="109" t="s">
        <v>53</v>
      </c>
      <c r="D86" s="95">
        <f t="shared" si="5"/>
        <v>3.8674033149171268E-3</v>
      </c>
      <c r="E86" s="110">
        <v>3.3660000000000001</v>
      </c>
      <c r="F86" s="111">
        <v>13.37</v>
      </c>
      <c r="G86" s="107">
        <f t="shared" si="6"/>
        <v>16.736000000000001</v>
      </c>
      <c r="H86" s="108">
        <v>372.3</v>
      </c>
      <c r="I86" s="109" t="s">
        <v>56</v>
      </c>
      <c r="J86" s="70">
        <f t="shared" ref="J86:J97" si="7">H86</f>
        <v>372.3</v>
      </c>
      <c r="K86" s="108">
        <v>46.44</v>
      </c>
      <c r="L86" s="109" t="s">
        <v>56</v>
      </c>
      <c r="M86" s="70">
        <f t="shared" ref="M86:M149" si="8">K86</f>
        <v>46.44</v>
      </c>
      <c r="N86" s="108">
        <v>42.32</v>
      </c>
      <c r="O86" s="109" t="s">
        <v>56</v>
      </c>
      <c r="P86" s="70">
        <f t="shared" ref="P86:P143" si="9">N86</f>
        <v>42.32</v>
      </c>
    </row>
    <row r="87" spans="2:16">
      <c r="B87" s="108">
        <v>800</v>
      </c>
      <c r="C87" s="109" t="s">
        <v>53</v>
      </c>
      <c r="D87" s="95">
        <f t="shared" si="5"/>
        <v>4.4198895027624313E-3</v>
      </c>
      <c r="E87" s="110">
        <v>3.5139999999999998</v>
      </c>
      <c r="F87" s="111">
        <v>13.08</v>
      </c>
      <c r="G87" s="107">
        <f t="shared" si="6"/>
        <v>16.594000000000001</v>
      </c>
      <c r="H87" s="108">
        <v>420.47</v>
      </c>
      <c r="I87" s="109" t="s">
        <v>56</v>
      </c>
      <c r="J87" s="70">
        <f t="shared" si="7"/>
        <v>420.47</v>
      </c>
      <c r="K87" s="108">
        <v>51.57</v>
      </c>
      <c r="L87" s="109" t="s">
        <v>56</v>
      </c>
      <c r="M87" s="70">
        <f t="shared" si="8"/>
        <v>51.57</v>
      </c>
      <c r="N87" s="108">
        <v>47.04</v>
      </c>
      <c r="O87" s="109" t="s">
        <v>56</v>
      </c>
      <c r="P87" s="70">
        <f t="shared" si="9"/>
        <v>47.04</v>
      </c>
    </row>
    <row r="88" spans="2:16">
      <c r="B88" s="108">
        <v>900</v>
      </c>
      <c r="C88" s="109" t="s">
        <v>53</v>
      </c>
      <c r="D88" s="95">
        <f t="shared" si="5"/>
        <v>4.9723756906077353E-3</v>
      </c>
      <c r="E88" s="110">
        <v>3.6970000000000001</v>
      </c>
      <c r="F88" s="111">
        <v>12.79</v>
      </c>
      <c r="G88" s="107">
        <f t="shared" si="6"/>
        <v>16.486999999999998</v>
      </c>
      <c r="H88" s="108">
        <v>469.07</v>
      </c>
      <c r="I88" s="109" t="s">
        <v>56</v>
      </c>
      <c r="J88" s="70">
        <f t="shared" si="7"/>
        <v>469.07</v>
      </c>
      <c r="K88" s="108">
        <v>56.6</v>
      </c>
      <c r="L88" s="109" t="s">
        <v>56</v>
      </c>
      <c r="M88" s="70">
        <f t="shared" si="8"/>
        <v>56.6</v>
      </c>
      <c r="N88" s="108">
        <v>51.74</v>
      </c>
      <c r="O88" s="109" t="s">
        <v>56</v>
      </c>
      <c r="P88" s="70">
        <f t="shared" si="9"/>
        <v>51.74</v>
      </c>
    </row>
    <row r="89" spans="2:16">
      <c r="B89" s="108">
        <v>1</v>
      </c>
      <c r="C89" s="118" t="s">
        <v>55</v>
      </c>
      <c r="D89" s="70">
        <f t="shared" ref="D89:D152" si="10">B89/$C$5</f>
        <v>5.5248618784530384E-3</v>
      </c>
      <c r="E89" s="110">
        <v>3.907</v>
      </c>
      <c r="F89" s="111">
        <v>12.5</v>
      </c>
      <c r="G89" s="107">
        <f t="shared" si="6"/>
        <v>16.407</v>
      </c>
      <c r="H89" s="108">
        <v>517.98</v>
      </c>
      <c r="I89" s="109" t="s">
        <v>56</v>
      </c>
      <c r="J89" s="70">
        <f t="shared" si="7"/>
        <v>517.98</v>
      </c>
      <c r="K89" s="108">
        <v>61.52</v>
      </c>
      <c r="L89" s="109" t="s">
        <v>56</v>
      </c>
      <c r="M89" s="70">
        <f t="shared" si="8"/>
        <v>61.52</v>
      </c>
      <c r="N89" s="108">
        <v>56.4</v>
      </c>
      <c r="O89" s="109" t="s">
        <v>56</v>
      </c>
      <c r="P89" s="70">
        <f t="shared" si="9"/>
        <v>56.4</v>
      </c>
    </row>
    <row r="90" spans="2:16">
      <c r="B90" s="108">
        <v>1.1000000000000001</v>
      </c>
      <c r="C90" s="109" t="s">
        <v>55</v>
      </c>
      <c r="D90" s="70">
        <f t="shared" si="10"/>
        <v>6.0773480662983433E-3</v>
      </c>
      <c r="E90" s="110">
        <v>4.1349999999999998</v>
      </c>
      <c r="F90" s="111">
        <v>12.23</v>
      </c>
      <c r="G90" s="107">
        <f t="shared" si="6"/>
        <v>16.365000000000002</v>
      </c>
      <c r="H90" s="108">
        <v>567.12</v>
      </c>
      <c r="I90" s="109" t="s">
        <v>56</v>
      </c>
      <c r="J90" s="70">
        <f t="shared" si="7"/>
        <v>567.12</v>
      </c>
      <c r="K90" s="108">
        <v>66.33</v>
      </c>
      <c r="L90" s="109" t="s">
        <v>56</v>
      </c>
      <c r="M90" s="70">
        <f t="shared" si="8"/>
        <v>66.33</v>
      </c>
      <c r="N90" s="108">
        <v>61.03</v>
      </c>
      <c r="O90" s="109" t="s">
        <v>56</v>
      </c>
      <c r="P90" s="70">
        <f t="shared" si="9"/>
        <v>61.03</v>
      </c>
    </row>
    <row r="91" spans="2:16">
      <c r="B91" s="108">
        <v>1.2</v>
      </c>
      <c r="C91" s="109" t="s">
        <v>55</v>
      </c>
      <c r="D91" s="70">
        <f t="shared" si="10"/>
        <v>6.6298342541436465E-3</v>
      </c>
      <c r="E91" s="110">
        <v>4.3730000000000002</v>
      </c>
      <c r="F91" s="111">
        <v>11.96</v>
      </c>
      <c r="G91" s="107">
        <f t="shared" si="6"/>
        <v>16.333000000000002</v>
      </c>
      <c r="H91" s="108">
        <v>616.4</v>
      </c>
      <c r="I91" s="109" t="s">
        <v>56</v>
      </c>
      <c r="J91" s="70">
        <f t="shared" si="7"/>
        <v>616.4</v>
      </c>
      <c r="K91" s="108">
        <v>71.03</v>
      </c>
      <c r="L91" s="109" t="s">
        <v>56</v>
      </c>
      <c r="M91" s="70">
        <f t="shared" si="8"/>
        <v>71.03</v>
      </c>
      <c r="N91" s="108">
        <v>65.63</v>
      </c>
      <c r="O91" s="109" t="s">
        <v>56</v>
      </c>
      <c r="P91" s="70">
        <f t="shared" si="9"/>
        <v>65.63</v>
      </c>
    </row>
    <row r="92" spans="2:16">
      <c r="B92" s="108">
        <v>1.3</v>
      </c>
      <c r="C92" s="109" t="s">
        <v>55</v>
      </c>
      <c r="D92" s="70">
        <f t="shared" si="10"/>
        <v>7.1823204419889505E-3</v>
      </c>
      <c r="E92" s="110">
        <v>4.6130000000000004</v>
      </c>
      <c r="F92" s="111">
        <v>11.71</v>
      </c>
      <c r="G92" s="107">
        <f t="shared" si="6"/>
        <v>16.323</v>
      </c>
      <c r="H92" s="108">
        <v>665.79</v>
      </c>
      <c r="I92" s="109" t="s">
        <v>56</v>
      </c>
      <c r="J92" s="70">
        <f t="shared" si="7"/>
        <v>665.79</v>
      </c>
      <c r="K92" s="108">
        <v>75.64</v>
      </c>
      <c r="L92" s="109" t="s">
        <v>56</v>
      </c>
      <c r="M92" s="70">
        <f t="shared" si="8"/>
        <v>75.64</v>
      </c>
      <c r="N92" s="108">
        <v>70.180000000000007</v>
      </c>
      <c r="O92" s="109" t="s">
        <v>56</v>
      </c>
      <c r="P92" s="70">
        <f t="shared" si="9"/>
        <v>70.180000000000007</v>
      </c>
    </row>
    <row r="93" spans="2:16">
      <c r="B93" s="108">
        <v>1.4</v>
      </c>
      <c r="C93" s="109" t="s">
        <v>55</v>
      </c>
      <c r="D93" s="70">
        <f t="shared" si="10"/>
        <v>7.7348066298342536E-3</v>
      </c>
      <c r="E93" s="110">
        <v>4.851</v>
      </c>
      <c r="F93" s="111">
        <v>11.46</v>
      </c>
      <c r="G93" s="107">
        <f t="shared" si="6"/>
        <v>16.311</v>
      </c>
      <c r="H93" s="108">
        <v>715.23</v>
      </c>
      <c r="I93" s="109" t="s">
        <v>56</v>
      </c>
      <c r="J93" s="70">
        <f t="shared" si="7"/>
        <v>715.23</v>
      </c>
      <c r="K93" s="108">
        <v>80.150000000000006</v>
      </c>
      <c r="L93" s="109" t="s">
        <v>56</v>
      </c>
      <c r="M93" s="70">
        <f t="shared" si="8"/>
        <v>80.150000000000006</v>
      </c>
      <c r="N93" s="108">
        <v>74.7</v>
      </c>
      <c r="O93" s="109" t="s">
        <v>56</v>
      </c>
      <c r="P93" s="70">
        <f t="shared" si="9"/>
        <v>74.7</v>
      </c>
    </row>
    <row r="94" spans="2:16">
      <c r="B94" s="108">
        <v>1.5</v>
      </c>
      <c r="C94" s="109" t="s">
        <v>55</v>
      </c>
      <c r="D94" s="70">
        <f t="shared" si="10"/>
        <v>8.2872928176795577E-3</v>
      </c>
      <c r="E94" s="110">
        <v>5.0839999999999996</v>
      </c>
      <c r="F94" s="111">
        <v>11.23</v>
      </c>
      <c r="G94" s="107">
        <f t="shared" si="6"/>
        <v>16.314</v>
      </c>
      <c r="H94" s="108">
        <v>764.72</v>
      </c>
      <c r="I94" s="109" t="s">
        <v>56</v>
      </c>
      <c r="J94" s="70">
        <f t="shared" si="7"/>
        <v>764.72</v>
      </c>
      <c r="K94" s="108">
        <v>84.56</v>
      </c>
      <c r="L94" s="109" t="s">
        <v>56</v>
      </c>
      <c r="M94" s="70">
        <f t="shared" si="8"/>
        <v>84.56</v>
      </c>
      <c r="N94" s="108">
        <v>79.17</v>
      </c>
      <c r="O94" s="109" t="s">
        <v>56</v>
      </c>
      <c r="P94" s="70">
        <f t="shared" si="9"/>
        <v>79.17</v>
      </c>
    </row>
    <row r="95" spans="2:16">
      <c r="B95" s="108">
        <v>1.6</v>
      </c>
      <c r="C95" s="109" t="s">
        <v>55</v>
      </c>
      <c r="D95" s="70">
        <f t="shared" si="10"/>
        <v>8.8397790055248626E-3</v>
      </c>
      <c r="E95" s="110">
        <v>5.3079999999999998</v>
      </c>
      <c r="F95" s="111">
        <v>11.01</v>
      </c>
      <c r="G95" s="107">
        <f t="shared" si="6"/>
        <v>16.317999999999998</v>
      </c>
      <c r="H95" s="108">
        <v>814.25</v>
      </c>
      <c r="I95" s="109" t="s">
        <v>56</v>
      </c>
      <c r="J95" s="70">
        <f t="shared" si="7"/>
        <v>814.25</v>
      </c>
      <c r="K95" s="108">
        <v>88.88</v>
      </c>
      <c r="L95" s="109" t="s">
        <v>56</v>
      </c>
      <c r="M95" s="70">
        <f t="shared" si="8"/>
        <v>88.88</v>
      </c>
      <c r="N95" s="108">
        <v>83.61</v>
      </c>
      <c r="O95" s="109" t="s">
        <v>56</v>
      </c>
      <c r="P95" s="70">
        <f t="shared" si="9"/>
        <v>83.61</v>
      </c>
    </row>
    <row r="96" spans="2:16">
      <c r="B96" s="108">
        <v>1.7</v>
      </c>
      <c r="C96" s="109" t="s">
        <v>55</v>
      </c>
      <c r="D96" s="70">
        <f t="shared" si="10"/>
        <v>9.3922651933701657E-3</v>
      </c>
      <c r="E96" s="110">
        <v>5.5220000000000002</v>
      </c>
      <c r="F96" s="111">
        <v>10.79</v>
      </c>
      <c r="G96" s="107">
        <f t="shared" si="6"/>
        <v>16.311999999999998</v>
      </c>
      <c r="H96" s="108">
        <v>863.8</v>
      </c>
      <c r="I96" s="109" t="s">
        <v>56</v>
      </c>
      <c r="J96" s="70">
        <f t="shared" si="7"/>
        <v>863.8</v>
      </c>
      <c r="K96" s="108">
        <v>93.12</v>
      </c>
      <c r="L96" s="109" t="s">
        <v>56</v>
      </c>
      <c r="M96" s="70">
        <f t="shared" si="8"/>
        <v>93.12</v>
      </c>
      <c r="N96" s="108">
        <v>88</v>
      </c>
      <c r="O96" s="109" t="s">
        <v>56</v>
      </c>
      <c r="P96" s="70">
        <f t="shared" si="9"/>
        <v>88</v>
      </c>
    </row>
    <row r="97" spans="2:16">
      <c r="B97" s="108">
        <v>1.8</v>
      </c>
      <c r="C97" s="109" t="s">
        <v>55</v>
      </c>
      <c r="D97" s="70">
        <f t="shared" si="10"/>
        <v>9.9447513812154706E-3</v>
      </c>
      <c r="E97" s="110">
        <v>5.726</v>
      </c>
      <c r="F97" s="111">
        <v>10.59</v>
      </c>
      <c r="G97" s="107">
        <f t="shared" si="6"/>
        <v>16.315999999999999</v>
      </c>
      <c r="H97" s="108">
        <v>913.37</v>
      </c>
      <c r="I97" s="109" t="s">
        <v>56</v>
      </c>
      <c r="J97" s="70">
        <f t="shared" si="7"/>
        <v>913.37</v>
      </c>
      <c r="K97" s="108">
        <v>97.28</v>
      </c>
      <c r="L97" s="109" t="s">
        <v>56</v>
      </c>
      <c r="M97" s="70">
        <f t="shared" si="8"/>
        <v>97.28</v>
      </c>
      <c r="N97" s="108">
        <v>92.36</v>
      </c>
      <c r="O97" s="109" t="s">
        <v>56</v>
      </c>
      <c r="P97" s="70">
        <f t="shared" si="9"/>
        <v>92.36</v>
      </c>
    </row>
    <row r="98" spans="2:16">
      <c r="B98" s="108">
        <v>2</v>
      </c>
      <c r="C98" s="109" t="s">
        <v>55</v>
      </c>
      <c r="D98" s="70">
        <f t="shared" si="10"/>
        <v>1.1049723756906077E-2</v>
      </c>
      <c r="E98" s="110">
        <v>6.0990000000000002</v>
      </c>
      <c r="F98" s="111">
        <v>10.199999999999999</v>
      </c>
      <c r="G98" s="107">
        <f t="shared" si="6"/>
        <v>16.298999999999999</v>
      </c>
      <c r="H98" s="108">
        <v>1.01</v>
      </c>
      <c r="I98" s="118" t="s">
        <v>12</v>
      </c>
      <c r="J98" s="77">
        <f t="shared" ref="J98:J102" si="11">H98*1000</f>
        <v>1010</v>
      </c>
      <c r="K98" s="108">
        <v>105.83</v>
      </c>
      <c r="L98" s="109" t="s">
        <v>56</v>
      </c>
      <c r="M98" s="70">
        <f t="shared" si="8"/>
        <v>105.83</v>
      </c>
      <c r="N98" s="108">
        <v>100.97</v>
      </c>
      <c r="O98" s="109" t="s">
        <v>56</v>
      </c>
      <c r="P98" s="70">
        <f t="shared" si="9"/>
        <v>100.97</v>
      </c>
    </row>
    <row r="99" spans="2:16">
      <c r="B99" s="108">
        <v>2.25</v>
      </c>
      <c r="C99" s="109" t="s">
        <v>55</v>
      </c>
      <c r="D99" s="70">
        <f t="shared" si="10"/>
        <v>1.2430939226519336E-2</v>
      </c>
      <c r="E99" s="110">
        <v>6.5039999999999996</v>
      </c>
      <c r="F99" s="111">
        <v>9.7629999999999999</v>
      </c>
      <c r="G99" s="107">
        <f t="shared" si="6"/>
        <v>16.266999999999999</v>
      </c>
      <c r="H99" s="108">
        <v>1.1399999999999999</v>
      </c>
      <c r="I99" s="109" t="s">
        <v>12</v>
      </c>
      <c r="J99" s="77">
        <f t="shared" si="11"/>
        <v>1140</v>
      </c>
      <c r="K99" s="108">
        <v>116.31</v>
      </c>
      <c r="L99" s="109" t="s">
        <v>56</v>
      </c>
      <c r="M99" s="70">
        <f t="shared" si="8"/>
        <v>116.31</v>
      </c>
      <c r="N99" s="108">
        <v>111.56</v>
      </c>
      <c r="O99" s="109" t="s">
        <v>56</v>
      </c>
      <c r="P99" s="70">
        <f t="shared" si="9"/>
        <v>111.56</v>
      </c>
    </row>
    <row r="100" spans="2:16">
      <c r="B100" s="108">
        <v>2.5</v>
      </c>
      <c r="C100" s="109" t="s">
        <v>55</v>
      </c>
      <c r="D100" s="70">
        <f t="shared" si="10"/>
        <v>1.3812154696132596E-2</v>
      </c>
      <c r="E100" s="110">
        <v>6.8449999999999998</v>
      </c>
      <c r="F100" s="111">
        <v>9.3650000000000002</v>
      </c>
      <c r="G100" s="107">
        <f t="shared" si="6"/>
        <v>16.21</v>
      </c>
      <c r="H100" s="108">
        <v>1.26</v>
      </c>
      <c r="I100" s="109" t="s">
        <v>12</v>
      </c>
      <c r="J100" s="77">
        <f t="shared" si="11"/>
        <v>1260</v>
      </c>
      <c r="K100" s="108">
        <v>126.34</v>
      </c>
      <c r="L100" s="109" t="s">
        <v>56</v>
      </c>
      <c r="M100" s="70">
        <f t="shared" si="8"/>
        <v>126.34</v>
      </c>
      <c r="N100" s="108">
        <v>121.98</v>
      </c>
      <c r="O100" s="109" t="s">
        <v>56</v>
      </c>
      <c r="P100" s="70">
        <f t="shared" si="9"/>
        <v>121.98</v>
      </c>
    </row>
    <row r="101" spans="2:16">
      <c r="B101" s="108">
        <v>2.75</v>
      </c>
      <c r="C101" s="109" t="s">
        <v>55</v>
      </c>
      <c r="D101" s="70">
        <f t="shared" si="10"/>
        <v>1.5193370165745856E-2</v>
      </c>
      <c r="E101" s="110">
        <v>7.133</v>
      </c>
      <c r="F101" s="111">
        <v>9.0039999999999996</v>
      </c>
      <c r="G101" s="107">
        <f t="shared" si="6"/>
        <v>16.137</v>
      </c>
      <c r="H101" s="108">
        <v>1.39</v>
      </c>
      <c r="I101" s="109" t="s">
        <v>12</v>
      </c>
      <c r="J101" s="77">
        <f t="shared" si="11"/>
        <v>1390</v>
      </c>
      <c r="K101" s="108">
        <v>136</v>
      </c>
      <c r="L101" s="109" t="s">
        <v>56</v>
      </c>
      <c r="M101" s="70">
        <f t="shared" si="8"/>
        <v>136</v>
      </c>
      <c r="N101" s="108">
        <v>132.24</v>
      </c>
      <c r="O101" s="109" t="s">
        <v>56</v>
      </c>
      <c r="P101" s="70">
        <f t="shared" si="9"/>
        <v>132.24</v>
      </c>
    </row>
    <row r="102" spans="2:16">
      <c r="B102" s="108">
        <v>3</v>
      </c>
      <c r="C102" s="109" t="s">
        <v>55</v>
      </c>
      <c r="D102" s="70">
        <f t="shared" si="10"/>
        <v>1.6574585635359115E-2</v>
      </c>
      <c r="E102" s="110">
        <v>7.375</v>
      </c>
      <c r="F102" s="111">
        <v>8.6739999999999995</v>
      </c>
      <c r="G102" s="107">
        <f t="shared" si="6"/>
        <v>16.048999999999999</v>
      </c>
      <c r="H102" s="108">
        <v>1.51</v>
      </c>
      <c r="I102" s="109" t="s">
        <v>12</v>
      </c>
      <c r="J102" s="77">
        <f t="shared" si="11"/>
        <v>1510</v>
      </c>
      <c r="K102" s="108">
        <v>145.35</v>
      </c>
      <c r="L102" s="109" t="s">
        <v>56</v>
      </c>
      <c r="M102" s="70">
        <f t="shared" si="8"/>
        <v>145.35</v>
      </c>
      <c r="N102" s="108">
        <v>142.37</v>
      </c>
      <c r="O102" s="109" t="s">
        <v>56</v>
      </c>
      <c r="P102" s="70">
        <f t="shared" si="9"/>
        <v>142.37</v>
      </c>
    </row>
    <row r="103" spans="2:16">
      <c r="B103" s="108">
        <v>3.25</v>
      </c>
      <c r="C103" s="109" t="s">
        <v>55</v>
      </c>
      <c r="D103" s="70">
        <f t="shared" si="10"/>
        <v>1.7955801104972375E-2</v>
      </c>
      <c r="E103" s="110">
        <v>7.5810000000000004</v>
      </c>
      <c r="F103" s="111">
        <v>8.3719999999999999</v>
      </c>
      <c r="G103" s="107">
        <f t="shared" si="6"/>
        <v>15.952999999999999</v>
      </c>
      <c r="H103" s="108">
        <v>1.64</v>
      </c>
      <c r="I103" s="109" t="s">
        <v>12</v>
      </c>
      <c r="J103" s="77">
        <f>H103*1000</f>
        <v>1640</v>
      </c>
      <c r="K103" s="108">
        <v>154.44</v>
      </c>
      <c r="L103" s="109" t="s">
        <v>56</v>
      </c>
      <c r="M103" s="70">
        <f t="shared" si="8"/>
        <v>154.44</v>
      </c>
      <c r="N103" s="108">
        <v>152.4</v>
      </c>
      <c r="O103" s="109" t="s">
        <v>56</v>
      </c>
      <c r="P103" s="70">
        <f t="shared" si="9"/>
        <v>152.4</v>
      </c>
    </row>
    <row r="104" spans="2:16">
      <c r="B104" s="108">
        <v>3.5</v>
      </c>
      <c r="C104" s="109" t="s">
        <v>55</v>
      </c>
      <c r="D104" s="70">
        <f t="shared" si="10"/>
        <v>1.9337016574585635E-2</v>
      </c>
      <c r="E104" s="110">
        <v>7.7569999999999997</v>
      </c>
      <c r="F104" s="111">
        <v>8.093</v>
      </c>
      <c r="G104" s="107">
        <f t="shared" si="6"/>
        <v>15.85</v>
      </c>
      <c r="H104" s="108">
        <v>1.77</v>
      </c>
      <c r="I104" s="109" t="s">
        <v>12</v>
      </c>
      <c r="J104" s="77">
        <f t="shared" ref="J104:J167" si="12">H104*1000</f>
        <v>1770</v>
      </c>
      <c r="K104" s="108">
        <v>163.30000000000001</v>
      </c>
      <c r="L104" s="109" t="s">
        <v>56</v>
      </c>
      <c r="M104" s="70">
        <f t="shared" si="8"/>
        <v>163.30000000000001</v>
      </c>
      <c r="N104" s="108">
        <v>162.34</v>
      </c>
      <c r="O104" s="109" t="s">
        <v>56</v>
      </c>
      <c r="P104" s="70">
        <f t="shared" si="9"/>
        <v>162.34</v>
      </c>
    </row>
    <row r="105" spans="2:16">
      <c r="B105" s="108">
        <v>3.75</v>
      </c>
      <c r="C105" s="109" t="s">
        <v>55</v>
      </c>
      <c r="D105" s="70">
        <f t="shared" si="10"/>
        <v>2.0718232044198894E-2</v>
      </c>
      <c r="E105" s="110">
        <v>7.9109999999999996</v>
      </c>
      <c r="F105" s="111">
        <v>7.835</v>
      </c>
      <c r="G105" s="107">
        <f t="shared" si="6"/>
        <v>15.745999999999999</v>
      </c>
      <c r="H105" s="108">
        <v>1.9</v>
      </c>
      <c r="I105" s="109" t="s">
        <v>12</v>
      </c>
      <c r="J105" s="77">
        <f t="shared" si="12"/>
        <v>1900</v>
      </c>
      <c r="K105" s="108">
        <v>171.96</v>
      </c>
      <c r="L105" s="109" t="s">
        <v>56</v>
      </c>
      <c r="M105" s="70">
        <f t="shared" si="8"/>
        <v>171.96</v>
      </c>
      <c r="N105" s="108">
        <v>172.19</v>
      </c>
      <c r="O105" s="109" t="s">
        <v>56</v>
      </c>
      <c r="P105" s="70">
        <f t="shared" si="9"/>
        <v>172.19</v>
      </c>
    </row>
    <row r="106" spans="2:16">
      <c r="B106" s="108">
        <v>4</v>
      </c>
      <c r="C106" s="109" t="s">
        <v>55</v>
      </c>
      <c r="D106" s="70">
        <f t="shared" si="10"/>
        <v>2.2099447513812154E-2</v>
      </c>
      <c r="E106" s="110">
        <v>8.048</v>
      </c>
      <c r="F106" s="111">
        <v>7.5960000000000001</v>
      </c>
      <c r="G106" s="107">
        <f t="shared" si="6"/>
        <v>15.644</v>
      </c>
      <c r="H106" s="108">
        <v>2.0299999999999998</v>
      </c>
      <c r="I106" s="109" t="s">
        <v>12</v>
      </c>
      <c r="J106" s="77">
        <f t="shared" si="12"/>
        <v>2029.9999999999998</v>
      </c>
      <c r="K106" s="108">
        <v>180.45</v>
      </c>
      <c r="L106" s="109" t="s">
        <v>56</v>
      </c>
      <c r="M106" s="70">
        <f t="shared" si="8"/>
        <v>180.45</v>
      </c>
      <c r="N106" s="108">
        <v>181.98</v>
      </c>
      <c r="O106" s="109" t="s">
        <v>56</v>
      </c>
      <c r="P106" s="70">
        <f t="shared" si="9"/>
        <v>181.98</v>
      </c>
    </row>
    <row r="107" spans="2:16">
      <c r="B107" s="108">
        <v>4.5</v>
      </c>
      <c r="C107" s="109" t="s">
        <v>55</v>
      </c>
      <c r="D107" s="70">
        <f t="shared" si="10"/>
        <v>2.4861878453038673E-2</v>
      </c>
      <c r="E107" s="110">
        <v>8.2840000000000007</v>
      </c>
      <c r="F107" s="111">
        <v>7.1669999999999998</v>
      </c>
      <c r="G107" s="107">
        <f t="shared" si="6"/>
        <v>15.451000000000001</v>
      </c>
      <c r="H107" s="108">
        <v>2.29</v>
      </c>
      <c r="I107" s="109" t="s">
        <v>12</v>
      </c>
      <c r="J107" s="77">
        <f t="shared" si="12"/>
        <v>2290</v>
      </c>
      <c r="K107" s="108">
        <v>198.64</v>
      </c>
      <c r="L107" s="109" t="s">
        <v>56</v>
      </c>
      <c r="M107" s="70">
        <f t="shared" si="8"/>
        <v>198.64</v>
      </c>
      <c r="N107" s="108">
        <v>201.38</v>
      </c>
      <c r="O107" s="109" t="s">
        <v>56</v>
      </c>
      <c r="P107" s="70">
        <f t="shared" si="9"/>
        <v>201.38</v>
      </c>
    </row>
    <row r="108" spans="2:16">
      <c r="B108" s="108">
        <v>5</v>
      </c>
      <c r="C108" s="109" t="s">
        <v>55</v>
      </c>
      <c r="D108" s="70">
        <f t="shared" si="10"/>
        <v>2.7624309392265192E-2</v>
      </c>
      <c r="E108" s="110">
        <v>8.4930000000000003</v>
      </c>
      <c r="F108" s="111">
        <v>6.79</v>
      </c>
      <c r="G108" s="107">
        <f t="shared" si="6"/>
        <v>15.283000000000001</v>
      </c>
      <c r="H108" s="108">
        <v>2.56</v>
      </c>
      <c r="I108" s="109" t="s">
        <v>12</v>
      </c>
      <c r="J108" s="77">
        <f t="shared" si="12"/>
        <v>2560</v>
      </c>
      <c r="K108" s="108">
        <v>216.06</v>
      </c>
      <c r="L108" s="109" t="s">
        <v>56</v>
      </c>
      <c r="M108" s="70">
        <f t="shared" si="8"/>
        <v>216.06</v>
      </c>
      <c r="N108" s="108">
        <v>220.57</v>
      </c>
      <c r="O108" s="109" t="s">
        <v>56</v>
      </c>
      <c r="P108" s="70">
        <f t="shared" si="9"/>
        <v>220.57</v>
      </c>
    </row>
    <row r="109" spans="2:16">
      <c r="B109" s="108">
        <v>5.5</v>
      </c>
      <c r="C109" s="109" t="s">
        <v>55</v>
      </c>
      <c r="D109" s="70">
        <f t="shared" si="10"/>
        <v>3.0386740331491711E-2</v>
      </c>
      <c r="E109" s="110">
        <v>8.6910000000000007</v>
      </c>
      <c r="F109" s="111">
        <v>6.4580000000000002</v>
      </c>
      <c r="G109" s="107">
        <f t="shared" si="6"/>
        <v>15.149000000000001</v>
      </c>
      <c r="H109" s="108">
        <v>2.82</v>
      </c>
      <c r="I109" s="109" t="s">
        <v>12</v>
      </c>
      <c r="J109" s="77">
        <f t="shared" si="12"/>
        <v>2820</v>
      </c>
      <c r="K109" s="108">
        <v>232.82</v>
      </c>
      <c r="L109" s="109" t="s">
        <v>56</v>
      </c>
      <c r="M109" s="70">
        <f t="shared" si="8"/>
        <v>232.82</v>
      </c>
      <c r="N109" s="108">
        <v>239.54</v>
      </c>
      <c r="O109" s="109" t="s">
        <v>56</v>
      </c>
      <c r="P109" s="70">
        <f t="shared" si="9"/>
        <v>239.54</v>
      </c>
    </row>
    <row r="110" spans="2:16">
      <c r="B110" s="108">
        <v>6</v>
      </c>
      <c r="C110" s="109" t="s">
        <v>55</v>
      </c>
      <c r="D110" s="70">
        <f t="shared" si="10"/>
        <v>3.3149171270718231E-2</v>
      </c>
      <c r="E110" s="110">
        <v>8.89</v>
      </c>
      <c r="F110" s="111">
        <v>6.1609999999999996</v>
      </c>
      <c r="G110" s="107">
        <f t="shared" si="6"/>
        <v>15.051</v>
      </c>
      <c r="H110" s="108">
        <v>3.09</v>
      </c>
      <c r="I110" s="109" t="s">
        <v>12</v>
      </c>
      <c r="J110" s="77">
        <f t="shared" si="12"/>
        <v>3090</v>
      </c>
      <c r="K110" s="108">
        <v>248.98</v>
      </c>
      <c r="L110" s="109" t="s">
        <v>56</v>
      </c>
      <c r="M110" s="70">
        <f t="shared" si="8"/>
        <v>248.98</v>
      </c>
      <c r="N110" s="108">
        <v>258.29000000000002</v>
      </c>
      <c r="O110" s="109" t="s">
        <v>56</v>
      </c>
      <c r="P110" s="70">
        <f t="shared" si="9"/>
        <v>258.29000000000002</v>
      </c>
    </row>
    <row r="111" spans="2:16">
      <c r="B111" s="108">
        <v>6.5</v>
      </c>
      <c r="C111" s="109" t="s">
        <v>55</v>
      </c>
      <c r="D111" s="70">
        <f t="shared" si="10"/>
        <v>3.591160220994475E-2</v>
      </c>
      <c r="E111" s="110">
        <v>9.0969999999999995</v>
      </c>
      <c r="F111" s="111">
        <v>5.8949999999999996</v>
      </c>
      <c r="G111" s="107">
        <f t="shared" si="6"/>
        <v>14.991999999999999</v>
      </c>
      <c r="H111" s="108">
        <v>3.37</v>
      </c>
      <c r="I111" s="109" t="s">
        <v>12</v>
      </c>
      <c r="J111" s="77">
        <f t="shared" si="12"/>
        <v>3370</v>
      </c>
      <c r="K111" s="108">
        <v>264.58</v>
      </c>
      <c r="L111" s="109" t="s">
        <v>56</v>
      </c>
      <c r="M111" s="70">
        <f t="shared" si="8"/>
        <v>264.58</v>
      </c>
      <c r="N111" s="108">
        <v>276.8</v>
      </c>
      <c r="O111" s="109" t="s">
        <v>56</v>
      </c>
      <c r="P111" s="70">
        <f t="shared" si="9"/>
        <v>276.8</v>
      </c>
    </row>
    <row r="112" spans="2:16">
      <c r="B112" s="108">
        <v>7</v>
      </c>
      <c r="C112" s="109" t="s">
        <v>55</v>
      </c>
      <c r="D112" s="70">
        <f t="shared" si="10"/>
        <v>3.8674033149171269E-2</v>
      </c>
      <c r="E112" s="110">
        <v>9.3170000000000002</v>
      </c>
      <c r="F112" s="111">
        <v>5.6539999999999999</v>
      </c>
      <c r="G112" s="107">
        <f t="shared" si="6"/>
        <v>14.971</v>
      </c>
      <c r="H112" s="108">
        <v>3.64</v>
      </c>
      <c r="I112" s="109" t="s">
        <v>12</v>
      </c>
      <c r="J112" s="77">
        <f t="shared" si="12"/>
        <v>3640</v>
      </c>
      <c r="K112" s="108">
        <v>279.63</v>
      </c>
      <c r="L112" s="109" t="s">
        <v>56</v>
      </c>
      <c r="M112" s="70">
        <f t="shared" si="8"/>
        <v>279.63</v>
      </c>
      <c r="N112" s="108">
        <v>295.05</v>
      </c>
      <c r="O112" s="109" t="s">
        <v>56</v>
      </c>
      <c r="P112" s="70">
        <f t="shared" si="9"/>
        <v>295.05</v>
      </c>
    </row>
    <row r="113" spans="1:16">
      <c r="B113" s="108">
        <v>8</v>
      </c>
      <c r="C113" s="109" t="s">
        <v>55</v>
      </c>
      <c r="D113" s="70">
        <f t="shared" si="10"/>
        <v>4.4198895027624308E-2</v>
      </c>
      <c r="E113" s="110">
        <v>9.8019999999999996</v>
      </c>
      <c r="F113" s="111">
        <v>5.2350000000000003</v>
      </c>
      <c r="G113" s="107">
        <f t="shared" si="6"/>
        <v>15.036999999999999</v>
      </c>
      <c r="H113" s="108">
        <v>4.1900000000000004</v>
      </c>
      <c r="I113" s="109" t="s">
        <v>12</v>
      </c>
      <c r="J113" s="77">
        <f t="shared" si="12"/>
        <v>4190</v>
      </c>
      <c r="K113" s="108">
        <v>312.77</v>
      </c>
      <c r="L113" s="109" t="s">
        <v>56</v>
      </c>
      <c r="M113" s="70">
        <f t="shared" si="8"/>
        <v>312.77</v>
      </c>
      <c r="N113" s="108">
        <v>330.66</v>
      </c>
      <c r="O113" s="109" t="s">
        <v>56</v>
      </c>
      <c r="P113" s="70">
        <f t="shared" si="9"/>
        <v>330.66</v>
      </c>
    </row>
    <row r="114" spans="1:16">
      <c r="B114" s="108">
        <v>9</v>
      </c>
      <c r="C114" s="109" t="s">
        <v>55</v>
      </c>
      <c r="D114" s="70">
        <f t="shared" si="10"/>
        <v>4.9723756906077346E-2</v>
      </c>
      <c r="E114" s="110">
        <v>10.36</v>
      </c>
      <c r="F114" s="111">
        <v>4.8819999999999997</v>
      </c>
      <c r="G114" s="107">
        <f t="shared" si="6"/>
        <v>15.241999999999999</v>
      </c>
      <c r="H114" s="108">
        <v>4.7300000000000004</v>
      </c>
      <c r="I114" s="109" t="s">
        <v>12</v>
      </c>
      <c r="J114" s="77">
        <f t="shared" si="12"/>
        <v>4730</v>
      </c>
      <c r="K114" s="108">
        <v>342.96</v>
      </c>
      <c r="L114" s="109" t="s">
        <v>56</v>
      </c>
      <c r="M114" s="70">
        <f t="shared" si="8"/>
        <v>342.96</v>
      </c>
      <c r="N114" s="108">
        <v>364.87</v>
      </c>
      <c r="O114" s="109" t="s">
        <v>56</v>
      </c>
      <c r="P114" s="70">
        <f t="shared" si="9"/>
        <v>364.87</v>
      </c>
    </row>
    <row r="115" spans="1:16">
      <c r="B115" s="108">
        <v>10</v>
      </c>
      <c r="C115" s="109" t="s">
        <v>55</v>
      </c>
      <c r="D115" s="70">
        <f t="shared" si="10"/>
        <v>5.5248618784530384E-2</v>
      </c>
      <c r="E115" s="110">
        <v>10.98</v>
      </c>
      <c r="F115" s="111">
        <v>4.58</v>
      </c>
      <c r="G115" s="107">
        <f t="shared" si="6"/>
        <v>15.56</v>
      </c>
      <c r="H115" s="108">
        <v>5.26</v>
      </c>
      <c r="I115" s="109" t="s">
        <v>12</v>
      </c>
      <c r="J115" s="77">
        <f t="shared" si="12"/>
        <v>5260</v>
      </c>
      <c r="K115" s="108">
        <v>370.46</v>
      </c>
      <c r="L115" s="109" t="s">
        <v>56</v>
      </c>
      <c r="M115" s="70">
        <f t="shared" si="8"/>
        <v>370.46</v>
      </c>
      <c r="N115" s="108">
        <v>397.51</v>
      </c>
      <c r="O115" s="109" t="s">
        <v>56</v>
      </c>
      <c r="P115" s="70">
        <f t="shared" si="9"/>
        <v>397.51</v>
      </c>
    </row>
    <row r="116" spans="1:16">
      <c r="B116" s="108">
        <v>11</v>
      </c>
      <c r="C116" s="109" t="s">
        <v>55</v>
      </c>
      <c r="D116" s="70">
        <f t="shared" si="10"/>
        <v>6.0773480662983423E-2</v>
      </c>
      <c r="E116" s="110">
        <v>11.66</v>
      </c>
      <c r="F116" s="111">
        <v>4.319</v>
      </c>
      <c r="G116" s="107">
        <f t="shared" si="6"/>
        <v>15.978999999999999</v>
      </c>
      <c r="H116" s="108">
        <v>5.78</v>
      </c>
      <c r="I116" s="109" t="s">
        <v>12</v>
      </c>
      <c r="J116" s="77">
        <f t="shared" si="12"/>
        <v>5780</v>
      </c>
      <c r="K116" s="108">
        <v>395.46</v>
      </c>
      <c r="L116" s="109" t="s">
        <v>56</v>
      </c>
      <c r="M116" s="70">
        <f t="shared" si="8"/>
        <v>395.46</v>
      </c>
      <c r="N116" s="108">
        <v>428.43</v>
      </c>
      <c r="O116" s="109" t="s">
        <v>56</v>
      </c>
      <c r="P116" s="70">
        <f t="shared" si="9"/>
        <v>428.43</v>
      </c>
    </row>
    <row r="117" spans="1:16">
      <c r="B117" s="108">
        <v>12</v>
      </c>
      <c r="C117" s="109" t="s">
        <v>55</v>
      </c>
      <c r="D117" s="70">
        <f t="shared" si="10"/>
        <v>6.6298342541436461E-2</v>
      </c>
      <c r="E117" s="110">
        <v>12.41</v>
      </c>
      <c r="F117" s="111">
        <v>4.0890000000000004</v>
      </c>
      <c r="G117" s="107">
        <f t="shared" si="6"/>
        <v>16.499000000000002</v>
      </c>
      <c r="H117" s="108">
        <v>6.29</v>
      </c>
      <c r="I117" s="109" t="s">
        <v>12</v>
      </c>
      <c r="J117" s="77">
        <f t="shared" si="12"/>
        <v>6290</v>
      </c>
      <c r="K117" s="108">
        <v>418.16</v>
      </c>
      <c r="L117" s="109" t="s">
        <v>56</v>
      </c>
      <c r="M117" s="70">
        <f t="shared" si="8"/>
        <v>418.16</v>
      </c>
      <c r="N117" s="108">
        <v>457.59</v>
      </c>
      <c r="O117" s="109" t="s">
        <v>56</v>
      </c>
      <c r="P117" s="70">
        <f t="shared" si="9"/>
        <v>457.59</v>
      </c>
    </row>
    <row r="118" spans="1:16">
      <c r="B118" s="108">
        <v>13</v>
      </c>
      <c r="C118" s="109" t="s">
        <v>55</v>
      </c>
      <c r="D118" s="70">
        <f t="shared" si="10"/>
        <v>7.18232044198895E-2</v>
      </c>
      <c r="E118" s="110">
        <v>13.2</v>
      </c>
      <c r="F118" s="111">
        <v>3.8860000000000001</v>
      </c>
      <c r="G118" s="107">
        <f t="shared" si="6"/>
        <v>17.085999999999999</v>
      </c>
      <c r="H118" s="108">
        <v>6.78</v>
      </c>
      <c r="I118" s="109" t="s">
        <v>12</v>
      </c>
      <c r="J118" s="77">
        <f t="shared" si="12"/>
        <v>6780</v>
      </c>
      <c r="K118" s="108">
        <v>438.75</v>
      </c>
      <c r="L118" s="109" t="s">
        <v>56</v>
      </c>
      <c r="M118" s="70">
        <f t="shared" si="8"/>
        <v>438.75</v>
      </c>
      <c r="N118" s="108">
        <v>484.95</v>
      </c>
      <c r="O118" s="109" t="s">
        <v>56</v>
      </c>
      <c r="P118" s="70">
        <f t="shared" si="9"/>
        <v>484.95</v>
      </c>
    </row>
    <row r="119" spans="1:16">
      <c r="B119" s="108">
        <v>14</v>
      </c>
      <c r="C119" s="109" t="s">
        <v>55</v>
      </c>
      <c r="D119" s="70">
        <f t="shared" si="10"/>
        <v>7.7348066298342538E-2</v>
      </c>
      <c r="E119" s="110">
        <v>14.04</v>
      </c>
      <c r="F119" s="111">
        <v>3.7050000000000001</v>
      </c>
      <c r="G119" s="107">
        <f t="shared" si="6"/>
        <v>17.744999999999997</v>
      </c>
      <c r="H119" s="108">
        <v>7.25</v>
      </c>
      <c r="I119" s="109" t="s">
        <v>12</v>
      </c>
      <c r="J119" s="77">
        <f t="shared" si="12"/>
        <v>7250</v>
      </c>
      <c r="K119" s="108">
        <v>457.41</v>
      </c>
      <c r="L119" s="109" t="s">
        <v>56</v>
      </c>
      <c r="M119" s="70">
        <f t="shared" si="8"/>
        <v>457.41</v>
      </c>
      <c r="N119" s="108">
        <v>510.54</v>
      </c>
      <c r="O119" s="109" t="s">
        <v>56</v>
      </c>
      <c r="P119" s="70">
        <f t="shared" si="9"/>
        <v>510.54</v>
      </c>
    </row>
    <row r="120" spans="1:16">
      <c r="B120" s="108">
        <v>15</v>
      </c>
      <c r="C120" s="109" t="s">
        <v>55</v>
      </c>
      <c r="D120" s="70">
        <f t="shared" si="10"/>
        <v>8.2872928176795577E-2</v>
      </c>
      <c r="E120" s="110">
        <v>14.93</v>
      </c>
      <c r="F120" s="111">
        <v>3.5419999999999998</v>
      </c>
      <c r="G120" s="107">
        <f t="shared" si="6"/>
        <v>18.472000000000001</v>
      </c>
      <c r="H120" s="108">
        <v>7.7</v>
      </c>
      <c r="I120" s="109" t="s">
        <v>12</v>
      </c>
      <c r="J120" s="77">
        <f t="shared" si="12"/>
        <v>7700</v>
      </c>
      <c r="K120" s="108">
        <v>474.32</v>
      </c>
      <c r="L120" s="109" t="s">
        <v>56</v>
      </c>
      <c r="M120" s="70">
        <f t="shared" si="8"/>
        <v>474.32</v>
      </c>
      <c r="N120" s="108">
        <v>534.41</v>
      </c>
      <c r="O120" s="109" t="s">
        <v>56</v>
      </c>
      <c r="P120" s="70">
        <f t="shared" si="9"/>
        <v>534.41</v>
      </c>
    </row>
    <row r="121" spans="1:16">
      <c r="B121" s="108">
        <v>16</v>
      </c>
      <c r="C121" s="109" t="s">
        <v>55</v>
      </c>
      <c r="D121" s="70">
        <f t="shared" si="10"/>
        <v>8.8397790055248615E-2</v>
      </c>
      <c r="E121" s="110">
        <v>15.84</v>
      </c>
      <c r="F121" s="111">
        <v>3.395</v>
      </c>
      <c r="G121" s="107">
        <f t="shared" si="6"/>
        <v>19.234999999999999</v>
      </c>
      <c r="H121" s="108">
        <v>8.14</v>
      </c>
      <c r="I121" s="109" t="s">
        <v>12</v>
      </c>
      <c r="J121" s="77">
        <f t="shared" si="12"/>
        <v>8140.0000000000009</v>
      </c>
      <c r="K121" s="108">
        <v>489.65</v>
      </c>
      <c r="L121" s="109" t="s">
        <v>56</v>
      </c>
      <c r="M121" s="70">
        <f t="shared" si="8"/>
        <v>489.65</v>
      </c>
      <c r="N121" s="108">
        <v>556.66</v>
      </c>
      <c r="O121" s="109" t="s">
        <v>56</v>
      </c>
      <c r="P121" s="70">
        <f t="shared" si="9"/>
        <v>556.66</v>
      </c>
    </row>
    <row r="122" spans="1:16">
      <c r="B122" s="108">
        <v>17</v>
      </c>
      <c r="C122" s="109" t="s">
        <v>55</v>
      </c>
      <c r="D122" s="70">
        <f t="shared" si="10"/>
        <v>9.3922651933701654E-2</v>
      </c>
      <c r="E122" s="110">
        <v>16.79</v>
      </c>
      <c r="F122" s="111">
        <v>3.2610000000000001</v>
      </c>
      <c r="G122" s="107">
        <f t="shared" si="6"/>
        <v>20.050999999999998</v>
      </c>
      <c r="H122" s="108">
        <v>8.56</v>
      </c>
      <c r="I122" s="109" t="s">
        <v>12</v>
      </c>
      <c r="J122" s="77">
        <f t="shared" si="12"/>
        <v>8560</v>
      </c>
      <c r="K122" s="108">
        <v>503.58</v>
      </c>
      <c r="L122" s="109" t="s">
        <v>56</v>
      </c>
      <c r="M122" s="70">
        <f t="shared" si="8"/>
        <v>503.58</v>
      </c>
      <c r="N122" s="108">
        <v>577.37</v>
      </c>
      <c r="O122" s="109" t="s">
        <v>56</v>
      </c>
      <c r="P122" s="70">
        <f t="shared" si="9"/>
        <v>577.37</v>
      </c>
    </row>
    <row r="123" spans="1:16">
      <c r="B123" s="108">
        <v>18</v>
      </c>
      <c r="C123" s="109" t="s">
        <v>55</v>
      </c>
      <c r="D123" s="70">
        <f t="shared" si="10"/>
        <v>9.9447513812154692E-2</v>
      </c>
      <c r="E123" s="110">
        <v>17.760000000000002</v>
      </c>
      <c r="F123" s="111">
        <v>3.1379999999999999</v>
      </c>
      <c r="G123" s="107">
        <f t="shared" si="6"/>
        <v>20.898000000000003</v>
      </c>
      <c r="H123" s="108">
        <v>8.9600000000000009</v>
      </c>
      <c r="I123" s="109" t="s">
        <v>12</v>
      </c>
      <c r="J123" s="77">
        <f t="shared" si="12"/>
        <v>8960</v>
      </c>
      <c r="K123" s="108">
        <v>516.24</v>
      </c>
      <c r="L123" s="109" t="s">
        <v>56</v>
      </c>
      <c r="M123" s="70">
        <f t="shared" si="8"/>
        <v>516.24</v>
      </c>
      <c r="N123" s="108">
        <v>596.64</v>
      </c>
      <c r="O123" s="109" t="s">
        <v>56</v>
      </c>
      <c r="P123" s="70">
        <f t="shared" si="9"/>
        <v>596.64</v>
      </c>
    </row>
    <row r="124" spans="1:16">
      <c r="B124" s="108">
        <v>20</v>
      </c>
      <c r="C124" s="109" t="s">
        <v>55</v>
      </c>
      <c r="D124" s="70">
        <f t="shared" si="10"/>
        <v>0.11049723756906077</v>
      </c>
      <c r="E124" s="110">
        <v>19.760000000000002</v>
      </c>
      <c r="F124" s="111">
        <v>2.9220000000000002</v>
      </c>
      <c r="G124" s="107">
        <f t="shared" si="6"/>
        <v>22.682000000000002</v>
      </c>
      <c r="H124" s="108">
        <v>9.7200000000000006</v>
      </c>
      <c r="I124" s="109" t="s">
        <v>12</v>
      </c>
      <c r="J124" s="77">
        <f t="shared" si="12"/>
        <v>9720</v>
      </c>
      <c r="K124" s="108">
        <v>543.48</v>
      </c>
      <c r="L124" s="109" t="s">
        <v>56</v>
      </c>
      <c r="M124" s="70">
        <f t="shared" si="8"/>
        <v>543.48</v>
      </c>
      <c r="N124" s="108">
        <v>631.27</v>
      </c>
      <c r="O124" s="109" t="s">
        <v>56</v>
      </c>
      <c r="P124" s="70">
        <f t="shared" si="9"/>
        <v>631.27</v>
      </c>
    </row>
    <row r="125" spans="1:16">
      <c r="B125" s="72">
        <v>22.5</v>
      </c>
      <c r="C125" s="74" t="s">
        <v>55</v>
      </c>
      <c r="D125" s="70">
        <f t="shared" si="10"/>
        <v>0.12430939226519337</v>
      </c>
      <c r="E125" s="110">
        <v>22.32</v>
      </c>
      <c r="F125" s="111">
        <v>2.6949999999999998</v>
      </c>
      <c r="G125" s="107">
        <f t="shared" si="6"/>
        <v>25.015000000000001</v>
      </c>
      <c r="H125" s="108">
        <v>10.58</v>
      </c>
      <c r="I125" s="109" t="s">
        <v>12</v>
      </c>
      <c r="J125" s="77">
        <f t="shared" si="12"/>
        <v>10580</v>
      </c>
      <c r="K125" s="108">
        <v>573.61</v>
      </c>
      <c r="L125" s="109" t="s">
        <v>56</v>
      </c>
      <c r="M125" s="70">
        <f t="shared" si="8"/>
        <v>573.61</v>
      </c>
      <c r="N125" s="108">
        <v>668.24</v>
      </c>
      <c r="O125" s="109" t="s">
        <v>56</v>
      </c>
      <c r="P125" s="70">
        <f t="shared" si="9"/>
        <v>668.24</v>
      </c>
    </row>
    <row r="126" spans="1:16">
      <c r="B126" s="72">
        <v>25</v>
      </c>
      <c r="C126" s="74" t="s">
        <v>55</v>
      </c>
      <c r="D126" s="70">
        <f t="shared" si="10"/>
        <v>0.13812154696132597</v>
      </c>
      <c r="E126" s="110">
        <v>24.91</v>
      </c>
      <c r="F126" s="111">
        <v>2.5049999999999999</v>
      </c>
      <c r="G126" s="107">
        <f t="shared" si="6"/>
        <v>27.414999999999999</v>
      </c>
      <c r="H126" s="72">
        <v>11.37</v>
      </c>
      <c r="I126" s="74" t="s">
        <v>12</v>
      </c>
      <c r="J126" s="77">
        <f t="shared" si="12"/>
        <v>11370</v>
      </c>
      <c r="K126" s="72">
        <v>597.73</v>
      </c>
      <c r="L126" s="74" t="s">
        <v>56</v>
      </c>
      <c r="M126" s="70">
        <f t="shared" si="8"/>
        <v>597.73</v>
      </c>
      <c r="N126" s="72">
        <v>699.5</v>
      </c>
      <c r="O126" s="74" t="s">
        <v>56</v>
      </c>
      <c r="P126" s="70">
        <f t="shared" si="9"/>
        <v>699.5</v>
      </c>
    </row>
    <row r="127" spans="1:16">
      <c r="B127" s="72">
        <v>27.5</v>
      </c>
      <c r="C127" s="74" t="s">
        <v>55</v>
      </c>
      <c r="D127" s="70">
        <f t="shared" si="10"/>
        <v>0.15193370165745856</v>
      </c>
      <c r="E127" s="110">
        <v>27.49</v>
      </c>
      <c r="F127" s="111">
        <v>2.3420000000000001</v>
      </c>
      <c r="G127" s="107">
        <f t="shared" si="6"/>
        <v>29.831999999999997</v>
      </c>
      <c r="H127" s="72">
        <v>12.09</v>
      </c>
      <c r="I127" s="74" t="s">
        <v>12</v>
      </c>
      <c r="J127" s="77">
        <f t="shared" si="12"/>
        <v>12090</v>
      </c>
      <c r="K127" s="72">
        <v>617.42999999999995</v>
      </c>
      <c r="L127" s="74" t="s">
        <v>56</v>
      </c>
      <c r="M127" s="70">
        <f t="shared" si="8"/>
        <v>617.42999999999995</v>
      </c>
      <c r="N127" s="72">
        <v>726.17</v>
      </c>
      <c r="O127" s="74" t="s">
        <v>56</v>
      </c>
      <c r="P127" s="70">
        <f t="shared" si="9"/>
        <v>726.17</v>
      </c>
    </row>
    <row r="128" spans="1:16">
      <c r="A128" s="180"/>
      <c r="B128" s="108">
        <v>30</v>
      </c>
      <c r="C128" s="109" t="s">
        <v>55</v>
      </c>
      <c r="D128" s="70">
        <f t="shared" si="10"/>
        <v>0.16574585635359115</v>
      </c>
      <c r="E128" s="110">
        <v>30.02</v>
      </c>
      <c r="F128" s="111">
        <v>2.2010000000000001</v>
      </c>
      <c r="G128" s="107">
        <f t="shared" si="6"/>
        <v>32.220999999999997</v>
      </c>
      <c r="H128" s="108">
        <v>12.75</v>
      </c>
      <c r="I128" s="109" t="s">
        <v>12</v>
      </c>
      <c r="J128" s="77">
        <f t="shared" si="12"/>
        <v>12750</v>
      </c>
      <c r="K128" s="72">
        <v>633.80999999999995</v>
      </c>
      <c r="L128" s="74" t="s">
        <v>56</v>
      </c>
      <c r="M128" s="70">
        <f t="shared" si="8"/>
        <v>633.80999999999995</v>
      </c>
      <c r="N128" s="72">
        <v>749.15</v>
      </c>
      <c r="O128" s="74" t="s">
        <v>56</v>
      </c>
      <c r="P128" s="70">
        <f t="shared" si="9"/>
        <v>749.15</v>
      </c>
    </row>
    <row r="129" spans="1:16">
      <c r="A129" s="180"/>
      <c r="B129" s="108">
        <v>32.5</v>
      </c>
      <c r="C129" s="109" t="s">
        <v>55</v>
      </c>
      <c r="D129" s="70">
        <f t="shared" si="10"/>
        <v>0.17955801104972377</v>
      </c>
      <c r="E129" s="110">
        <v>32.479999999999997</v>
      </c>
      <c r="F129" s="111">
        <v>2.0790000000000002</v>
      </c>
      <c r="G129" s="107">
        <f t="shared" si="6"/>
        <v>34.558999999999997</v>
      </c>
      <c r="H129" s="108">
        <v>13.37</v>
      </c>
      <c r="I129" s="109" t="s">
        <v>12</v>
      </c>
      <c r="J129" s="77">
        <f t="shared" si="12"/>
        <v>13370</v>
      </c>
      <c r="K129" s="72">
        <v>647.66999999999996</v>
      </c>
      <c r="L129" s="74" t="s">
        <v>56</v>
      </c>
      <c r="M129" s="70">
        <f t="shared" si="8"/>
        <v>647.66999999999996</v>
      </c>
      <c r="N129" s="72">
        <v>769.16</v>
      </c>
      <c r="O129" s="74" t="s">
        <v>56</v>
      </c>
      <c r="P129" s="70">
        <f t="shared" si="9"/>
        <v>769.16</v>
      </c>
    </row>
    <row r="130" spans="1:16">
      <c r="A130" s="180"/>
      <c r="B130" s="108">
        <v>35</v>
      </c>
      <c r="C130" s="109" t="s">
        <v>55</v>
      </c>
      <c r="D130" s="70">
        <f t="shared" si="10"/>
        <v>0.19337016574585636</v>
      </c>
      <c r="E130" s="110">
        <v>34.840000000000003</v>
      </c>
      <c r="F130" s="111">
        <v>1.97</v>
      </c>
      <c r="G130" s="107">
        <f t="shared" si="6"/>
        <v>36.81</v>
      </c>
      <c r="H130" s="108">
        <v>13.95</v>
      </c>
      <c r="I130" s="109" t="s">
        <v>12</v>
      </c>
      <c r="J130" s="77">
        <f t="shared" si="12"/>
        <v>13950</v>
      </c>
      <c r="K130" s="72">
        <v>659.56</v>
      </c>
      <c r="L130" s="74" t="s">
        <v>56</v>
      </c>
      <c r="M130" s="70">
        <f t="shared" si="8"/>
        <v>659.56</v>
      </c>
      <c r="N130" s="72">
        <v>786.75</v>
      </c>
      <c r="O130" s="74" t="s">
        <v>56</v>
      </c>
      <c r="P130" s="70">
        <f t="shared" si="9"/>
        <v>786.75</v>
      </c>
    </row>
    <row r="131" spans="1:16">
      <c r="A131" s="180"/>
      <c r="B131" s="108">
        <v>37.5</v>
      </c>
      <c r="C131" s="109" t="s">
        <v>55</v>
      </c>
      <c r="D131" s="70">
        <f t="shared" si="10"/>
        <v>0.20718232044198895</v>
      </c>
      <c r="E131" s="110">
        <v>37.11</v>
      </c>
      <c r="F131" s="111">
        <v>1.8740000000000001</v>
      </c>
      <c r="G131" s="107">
        <f t="shared" si="6"/>
        <v>38.984000000000002</v>
      </c>
      <c r="H131" s="108">
        <v>14.5</v>
      </c>
      <c r="I131" s="109" t="s">
        <v>12</v>
      </c>
      <c r="J131" s="77">
        <f t="shared" si="12"/>
        <v>14500</v>
      </c>
      <c r="K131" s="72">
        <v>669.91</v>
      </c>
      <c r="L131" s="74" t="s">
        <v>56</v>
      </c>
      <c r="M131" s="70">
        <f t="shared" si="8"/>
        <v>669.91</v>
      </c>
      <c r="N131" s="72">
        <v>802.35</v>
      </c>
      <c r="O131" s="74" t="s">
        <v>56</v>
      </c>
      <c r="P131" s="70">
        <f t="shared" si="9"/>
        <v>802.35</v>
      </c>
    </row>
    <row r="132" spans="1:16">
      <c r="A132" s="180"/>
      <c r="B132" s="108">
        <v>40</v>
      </c>
      <c r="C132" s="109" t="s">
        <v>55</v>
      </c>
      <c r="D132" s="70">
        <f t="shared" si="10"/>
        <v>0.22099447513812154</v>
      </c>
      <c r="E132" s="110">
        <v>39.28</v>
      </c>
      <c r="F132" s="111">
        <v>1.7869999999999999</v>
      </c>
      <c r="G132" s="107">
        <f t="shared" si="6"/>
        <v>41.067</v>
      </c>
      <c r="H132" s="108">
        <v>15.01</v>
      </c>
      <c r="I132" s="109" t="s">
        <v>12</v>
      </c>
      <c r="J132" s="77">
        <f t="shared" si="12"/>
        <v>15010</v>
      </c>
      <c r="K132" s="72">
        <v>679.02</v>
      </c>
      <c r="L132" s="74" t="s">
        <v>56</v>
      </c>
      <c r="M132" s="70">
        <f t="shared" si="8"/>
        <v>679.02</v>
      </c>
      <c r="N132" s="72">
        <v>816.31</v>
      </c>
      <c r="O132" s="74" t="s">
        <v>56</v>
      </c>
      <c r="P132" s="70">
        <f t="shared" si="9"/>
        <v>816.31</v>
      </c>
    </row>
    <row r="133" spans="1:16">
      <c r="A133" s="180"/>
      <c r="B133" s="108">
        <v>45</v>
      </c>
      <c r="C133" s="109" t="s">
        <v>55</v>
      </c>
      <c r="D133" s="70">
        <f t="shared" si="10"/>
        <v>0.24861878453038674</v>
      </c>
      <c r="E133" s="110">
        <v>43.28</v>
      </c>
      <c r="F133" s="111">
        <v>1.639</v>
      </c>
      <c r="G133" s="107">
        <f t="shared" si="6"/>
        <v>44.919000000000004</v>
      </c>
      <c r="H133" s="108">
        <v>15.97</v>
      </c>
      <c r="I133" s="109" t="s">
        <v>12</v>
      </c>
      <c r="J133" s="77">
        <f t="shared" si="12"/>
        <v>15970</v>
      </c>
      <c r="K133" s="72">
        <v>701.01</v>
      </c>
      <c r="L133" s="74" t="s">
        <v>56</v>
      </c>
      <c r="M133" s="70">
        <f t="shared" si="8"/>
        <v>701.01</v>
      </c>
      <c r="N133" s="72">
        <v>840.31</v>
      </c>
      <c r="O133" s="74" t="s">
        <v>56</v>
      </c>
      <c r="P133" s="70">
        <f t="shared" si="9"/>
        <v>840.31</v>
      </c>
    </row>
    <row r="134" spans="1:16">
      <c r="A134" s="180"/>
      <c r="B134" s="108">
        <v>50</v>
      </c>
      <c r="C134" s="109" t="s">
        <v>55</v>
      </c>
      <c r="D134" s="70">
        <f t="shared" si="10"/>
        <v>0.27624309392265195</v>
      </c>
      <c r="E134" s="110">
        <v>46.88</v>
      </c>
      <c r="F134" s="111">
        <v>1.5149999999999999</v>
      </c>
      <c r="G134" s="107">
        <f t="shared" si="6"/>
        <v>48.395000000000003</v>
      </c>
      <c r="H134" s="108">
        <v>16.86</v>
      </c>
      <c r="I134" s="109" t="s">
        <v>12</v>
      </c>
      <c r="J134" s="77">
        <f t="shared" si="12"/>
        <v>16860</v>
      </c>
      <c r="K134" s="72">
        <v>718.98</v>
      </c>
      <c r="L134" s="74" t="s">
        <v>56</v>
      </c>
      <c r="M134" s="70">
        <f t="shared" si="8"/>
        <v>718.98</v>
      </c>
      <c r="N134" s="72">
        <v>860.33</v>
      </c>
      <c r="O134" s="74" t="s">
        <v>56</v>
      </c>
      <c r="P134" s="70">
        <f t="shared" si="9"/>
        <v>860.33</v>
      </c>
    </row>
    <row r="135" spans="1:16">
      <c r="A135" s="180"/>
      <c r="B135" s="108">
        <v>55</v>
      </c>
      <c r="C135" s="109" t="s">
        <v>55</v>
      </c>
      <c r="D135" s="70">
        <f t="shared" si="10"/>
        <v>0.30386740331491713</v>
      </c>
      <c r="E135" s="110">
        <v>50.11</v>
      </c>
      <c r="F135" s="111">
        <v>1.41</v>
      </c>
      <c r="G135" s="107">
        <f t="shared" si="6"/>
        <v>51.519999999999996</v>
      </c>
      <c r="H135" s="108">
        <v>17.690000000000001</v>
      </c>
      <c r="I135" s="109" t="s">
        <v>12</v>
      </c>
      <c r="J135" s="77">
        <f t="shared" si="12"/>
        <v>17690</v>
      </c>
      <c r="K135" s="72">
        <v>734.13</v>
      </c>
      <c r="L135" s="74" t="s">
        <v>56</v>
      </c>
      <c r="M135" s="70">
        <f t="shared" si="8"/>
        <v>734.13</v>
      </c>
      <c r="N135" s="72">
        <v>877.4</v>
      </c>
      <c r="O135" s="74" t="s">
        <v>56</v>
      </c>
      <c r="P135" s="70">
        <f t="shared" si="9"/>
        <v>877.4</v>
      </c>
    </row>
    <row r="136" spans="1:16">
      <c r="A136" s="180"/>
      <c r="B136" s="108">
        <v>60</v>
      </c>
      <c r="C136" s="109" t="s">
        <v>55</v>
      </c>
      <c r="D136" s="70">
        <f t="shared" si="10"/>
        <v>0.33149171270718231</v>
      </c>
      <c r="E136" s="110">
        <v>53.01</v>
      </c>
      <c r="F136" s="111">
        <v>1.321</v>
      </c>
      <c r="G136" s="107">
        <f t="shared" si="6"/>
        <v>54.330999999999996</v>
      </c>
      <c r="H136" s="108">
        <v>18.47</v>
      </c>
      <c r="I136" s="109" t="s">
        <v>12</v>
      </c>
      <c r="J136" s="77">
        <f t="shared" si="12"/>
        <v>18470</v>
      </c>
      <c r="K136" s="72">
        <v>747.21</v>
      </c>
      <c r="L136" s="74" t="s">
        <v>56</v>
      </c>
      <c r="M136" s="70">
        <f t="shared" si="8"/>
        <v>747.21</v>
      </c>
      <c r="N136" s="72">
        <v>892.23</v>
      </c>
      <c r="O136" s="74" t="s">
        <v>56</v>
      </c>
      <c r="P136" s="70">
        <f t="shared" si="9"/>
        <v>892.23</v>
      </c>
    </row>
    <row r="137" spans="1:16">
      <c r="A137" s="180"/>
      <c r="B137" s="108">
        <v>65</v>
      </c>
      <c r="C137" s="109" t="s">
        <v>55</v>
      </c>
      <c r="D137" s="70">
        <f t="shared" si="10"/>
        <v>0.35911602209944754</v>
      </c>
      <c r="E137" s="110">
        <v>55.63</v>
      </c>
      <c r="F137" s="111">
        <v>1.242</v>
      </c>
      <c r="G137" s="107">
        <f t="shared" si="6"/>
        <v>56.872</v>
      </c>
      <c r="H137" s="108">
        <v>19.22</v>
      </c>
      <c r="I137" s="109" t="s">
        <v>12</v>
      </c>
      <c r="J137" s="77">
        <f t="shared" si="12"/>
        <v>19220</v>
      </c>
      <c r="K137" s="72">
        <v>758.72</v>
      </c>
      <c r="L137" s="74" t="s">
        <v>56</v>
      </c>
      <c r="M137" s="70">
        <f t="shared" si="8"/>
        <v>758.72</v>
      </c>
      <c r="N137" s="72">
        <v>905.3</v>
      </c>
      <c r="O137" s="74" t="s">
        <v>56</v>
      </c>
      <c r="P137" s="70">
        <f t="shared" si="9"/>
        <v>905.3</v>
      </c>
    </row>
    <row r="138" spans="1:16">
      <c r="A138" s="180"/>
      <c r="B138" s="108">
        <v>70</v>
      </c>
      <c r="C138" s="109" t="s">
        <v>55</v>
      </c>
      <c r="D138" s="70">
        <f t="shared" si="10"/>
        <v>0.38674033149171272</v>
      </c>
      <c r="E138" s="110">
        <v>58.02</v>
      </c>
      <c r="F138" s="111">
        <v>1.1739999999999999</v>
      </c>
      <c r="G138" s="107">
        <f t="shared" si="6"/>
        <v>59.194000000000003</v>
      </c>
      <c r="H138" s="108">
        <v>19.93</v>
      </c>
      <c r="I138" s="109" t="s">
        <v>12</v>
      </c>
      <c r="J138" s="77">
        <f t="shared" si="12"/>
        <v>19930</v>
      </c>
      <c r="K138" s="72">
        <v>769.01</v>
      </c>
      <c r="L138" s="74" t="s">
        <v>56</v>
      </c>
      <c r="M138" s="70">
        <f t="shared" si="8"/>
        <v>769.01</v>
      </c>
      <c r="N138" s="72">
        <v>916.96</v>
      </c>
      <c r="O138" s="74" t="s">
        <v>56</v>
      </c>
      <c r="P138" s="70">
        <f t="shared" si="9"/>
        <v>916.96</v>
      </c>
    </row>
    <row r="139" spans="1:16">
      <c r="A139" s="180"/>
      <c r="B139" s="108">
        <v>80</v>
      </c>
      <c r="C139" s="109" t="s">
        <v>55</v>
      </c>
      <c r="D139" s="70">
        <f t="shared" si="10"/>
        <v>0.44198895027624308</v>
      </c>
      <c r="E139" s="110">
        <v>62.23</v>
      </c>
      <c r="F139" s="111">
        <v>1.0589999999999999</v>
      </c>
      <c r="G139" s="107">
        <f t="shared" si="6"/>
        <v>63.288999999999994</v>
      </c>
      <c r="H139" s="108">
        <v>21.28</v>
      </c>
      <c r="I139" s="109" t="s">
        <v>12</v>
      </c>
      <c r="J139" s="77">
        <f t="shared" si="12"/>
        <v>21280</v>
      </c>
      <c r="K139" s="72">
        <v>798.37</v>
      </c>
      <c r="L139" s="74" t="s">
        <v>56</v>
      </c>
      <c r="M139" s="70">
        <f t="shared" si="8"/>
        <v>798.37</v>
      </c>
      <c r="N139" s="72">
        <v>937.03</v>
      </c>
      <c r="O139" s="74" t="s">
        <v>56</v>
      </c>
      <c r="P139" s="70">
        <f t="shared" si="9"/>
        <v>937.03</v>
      </c>
    </row>
    <row r="140" spans="1:16">
      <c r="A140" s="180"/>
      <c r="B140" s="108">
        <v>90</v>
      </c>
      <c r="C140" s="113" t="s">
        <v>55</v>
      </c>
      <c r="D140" s="70">
        <f t="shared" si="10"/>
        <v>0.49723756906077349</v>
      </c>
      <c r="E140" s="110">
        <v>65.84</v>
      </c>
      <c r="F140" s="111">
        <v>0.9667</v>
      </c>
      <c r="G140" s="107">
        <f t="shared" si="6"/>
        <v>66.806700000000006</v>
      </c>
      <c r="H140" s="108">
        <v>22.56</v>
      </c>
      <c r="I140" s="109" t="s">
        <v>12</v>
      </c>
      <c r="J140" s="77">
        <f t="shared" si="12"/>
        <v>22560</v>
      </c>
      <c r="K140" s="72">
        <v>823.21</v>
      </c>
      <c r="L140" s="74" t="s">
        <v>56</v>
      </c>
      <c r="M140" s="70">
        <f t="shared" si="8"/>
        <v>823.21</v>
      </c>
      <c r="N140" s="72">
        <v>953.87</v>
      </c>
      <c r="O140" s="74" t="s">
        <v>56</v>
      </c>
      <c r="P140" s="70">
        <f t="shared" si="9"/>
        <v>953.87</v>
      </c>
    </row>
    <row r="141" spans="1:16">
      <c r="B141" s="108">
        <v>100</v>
      </c>
      <c r="C141" s="74" t="s">
        <v>55</v>
      </c>
      <c r="D141" s="70">
        <f t="shared" si="10"/>
        <v>0.5524861878453039</v>
      </c>
      <c r="E141" s="110">
        <v>69</v>
      </c>
      <c r="F141" s="111">
        <v>0.89019999999999999</v>
      </c>
      <c r="G141" s="107">
        <f t="shared" si="6"/>
        <v>69.890199999999993</v>
      </c>
      <c r="H141" s="72">
        <v>23.77</v>
      </c>
      <c r="I141" s="74" t="s">
        <v>12</v>
      </c>
      <c r="J141" s="77">
        <f t="shared" si="12"/>
        <v>23770</v>
      </c>
      <c r="K141" s="72">
        <v>844.83</v>
      </c>
      <c r="L141" s="74" t="s">
        <v>56</v>
      </c>
      <c r="M141" s="70">
        <f t="shared" si="8"/>
        <v>844.83</v>
      </c>
      <c r="N141" s="72">
        <v>968.35</v>
      </c>
      <c r="O141" s="74" t="s">
        <v>56</v>
      </c>
      <c r="P141" s="70">
        <f t="shared" si="9"/>
        <v>968.35</v>
      </c>
    </row>
    <row r="142" spans="1:16">
      <c r="B142" s="108">
        <v>110</v>
      </c>
      <c r="C142" s="74" t="s">
        <v>55</v>
      </c>
      <c r="D142" s="70">
        <f t="shared" si="10"/>
        <v>0.60773480662983426</v>
      </c>
      <c r="E142" s="110">
        <v>71.790000000000006</v>
      </c>
      <c r="F142" s="111">
        <v>0.82599999999999996</v>
      </c>
      <c r="G142" s="107">
        <f t="shared" si="6"/>
        <v>72.616</v>
      </c>
      <c r="H142" s="72">
        <v>24.93</v>
      </c>
      <c r="I142" s="74" t="s">
        <v>12</v>
      </c>
      <c r="J142" s="77">
        <f t="shared" si="12"/>
        <v>24930</v>
      </c>
      <c r="K142" s="72">
        <v>864.06</v>
      </c>
      <c r="L142" s="74" t="s">
        <v>56</v>
      </c>
      <c r="M142" s="70">
        <f t="shared" si="8"/>
        <v>864.06</v>
      </c>
      <c r="N142" s="72">
        <v>981.04</v>
      </c>
      <c r="O142" s="74" t="s">
        <v>56</v>
      </c>
      <c r="P142" s="70">
        <f t="shared" si="9"/>
        <v>981.04</v>
      </c>
    </row>
    <row r="143" spans="1:16">
      <c r="B143" s="108">
        <v>120</v>
      </c>
      <c r="C143" s="74" t="s">
        <v>55</v>
      </c>
      <c r="D143" s="70">
        <f t="shared" si="10"/>
        <v>0.66298342541436461</v>
      </c>
      <c r="E143" s="110">
        <v>74.28</v>
      </c>
      <c r="F143" s="111">
        <v>0.77110000000000001</v>
      </c>
      <c r="G143" s="107">
        <f t="shared" si="6"/>
        <v>75.051100000000005</v>
      </c>
      <c r="H143" s="72">
        <v>26.06</v>
      </c>
      <c r="I143" s="74" t="s">
        <v>12</v>
      </c>
      <c r="J143" s="77">
        <f t="shared" si="12"/>
        <v>26060</v>
      </c>
      <c r="K143" s="72">
        <v>881.44</v>
      </c>
      <c r="L143" s="74" t="s">
        <v>56</v>
      </c>
      <c r="M143" s="70">
        <f t="shared" si="8"/>
        <v>881.44</v>
      </c>
      <c r="N143" s="72">
        <v>992.33</v>
      </c>
      <c r="O143" s="74" t="s">
        <v>56</v>
      </c>
      <c r="P143" s="70">
        <f t="shared" si="9"/>
        <v>992.33</v>
      </c>
    </row>
    <row r="144" spans="1:16">
      <c r="B144" s="108">
        <v>130</v>
      </c>
      <c r="C144" s="74" t="s">
        <v>55</v>
      </c>
      <c r="D144" s="70">
        <f t="shared" si="10"/>
        <v>0.71823204419889508</v>
      </c>
      <c r="E144" s="110">
        <v>76.510000000000005</v>
      </c>
      <c r="F144" s="111">
        <v>0.72360000000000002</v>
      </c>
      <c r="G144" s="107">
        <f t="shared" si="6"/>
        <v>77.23360000000001</v>
      </c>
      <c r="H144" s="72">
        <v>27.15</v>
      </c>
      <c r="I144" s="74" t="s">
        <v>12</v>
      </c>
      <c r="J144" s="77">
        <f t="shared" si="12"/>
        <v>27150</v>
      </c>
      <c r="K144" s="72">
        <v>897.34</v>
      </c>
      <c r="L144" s="74" t="s">
        <v>56</v>
      </c>
      <c r="M144" s="70">
        <f t="shared" si="8"/>
        <v>897.34</v>
      </c>
      <c r="N144" s="72">
        <v>1</v>
      </c>
      <c r="O144" s="73" t="s">
        <v>12</v>
      </c>
      <c r="P144" s="77">
        <f t="shared" ref="P144:P178" si="13">N144*1000</f>
        <v>1000</v>
      </c>
    </row>
    <row r="145" spans="2:16">
      <c r="B145" s="108">
        <v>140</v>
      </c>
      <c r="C145" s="74" t="s">
        <v>55</v>
      </c>
      <c r="D145" s="70">
        <f t="shared" si="10"/>
        <v>0.77348066298342544</v>
      </c>
      <c r="E145" s="110">
        <v>78.52</v>
      </c>
      <c r="F145" s="111">
        <v>0.68210000000000004</v>
      </c>
      <c r="G145" s="107">
        <f t="shared" si="6"/>
        <v>79.202100000000002</v>
      </c>
      <c r="H145" s="72">
        <v>28.21</v>
      </c>
      <c r="I145" s="74" t="s">
        <v>12</v>
      </c>
      <c r="J145" s="77">
        <f t="shared" si="12"/>
        <v>28210</v>
      </c>
      <c r="K145" s="72">
        <v>912.05</v>
      </c>
      <c r="L145" s="74" t="s">
        <v>56</v>
      </c>
      <c r="M145" s="70">
        <f t="shared" si="8"/>
        <v>912.05</v>
      </c>
      <c r="N145" s="72">
        <v>1.01</v>
      </c>
      <c r="O145" s="74" t="s">
        <v>12</v>
      </c>
      <c r="P145" s="77">
        <f t="shared" si="13"/>
        <v>1010</v>
      </c>
    </row>
    <row r="146" spans="2:16">
      <c r="B146" s="108">
        <v>150</v>
      </c>
      <c r="C146" s="74" t="s">
        <v>55</v>
      </c>
      <c r="D146" s="70">
        <f t="shared" si="10"/>
        <v>0.82872928176795579</v>
      </c>
      <c r="E146" s="110">
        <v>80.319999999999993</v>
      </c>
      <c r="F146" s="111">
        <v>0.64539999999999997</v>
      </c>
      <c r="G146" s="107">
        <f t="shared" si="6"/>
        <v>80.965399999999988</v>
      </c>
      <c r="H146" s="72">
        <v>29.24</v>
      </c>
      <c r="I146" s="74" t="s">
        <v>12</v>
      </c>
      <c r="J146" s="77">
        <f t="shared" si="12"/>
        <v>29240</v>
      </c>
      <c r="K146" s="72">
        <v>925.78</v>
      </c>
      <c r="L146" s="74" t="s">
        <v>56</v>
      </c>
      <c r="M146" s="70">
        <f t="shared" si="8"/>
        <v>925.78</v>
      </c>
      <c r="N146" s="72">
        <v>1.02</v>
      </c>
      <c r="O146" s="74" t="s">
        <v>12</v>
      </c>
      <c r="P146" s="77">
        <f t="shared" si="13"/>
        <v>1020</v>
      </c>
    </row>
    <row r="147" spans="2:16">
      <c r="B147" s="108">
        <v>160</v>
      </c>
      <c r="C147" s="74" t="s">
        <v>55</v>
      </c>
      <c r="D147" s="70">
        <f t="shared" si="10"/>
        <v>0.88397790055248615</v>
      </c>
      <c r="E147" s="110">
        <v>81.94</v>
      </c>
      <c r="F147" s="111">
        <v>0.6129</v>
      </c>
      <c r="G147" s="107">
        <f t="shared" si="6"/>
        <v>82.552899999999994</v>
      </c>
      <c r="H147" s="72">
        <v>30.26</v>
      </c>
      <c r="I147" s="74" t="s">
        <v>12</v>
      </c>
      <c r="J147" s="77">
        <f t="shared" si="12"/>
        <v>30260</v>
      </c>
      <c r="K147" s="72">
        <v>938.69</v>
      </c>
      <c r="L147" s="74" t="s">
        <v>56</v>
      </c>
      <c r="M147" s="70">
        <f t="shared" si="8"/>
        <v>938.69</v>
      </c>
      <c r="N147" s="72">
        <v>1.03</v>
      </c>
      <c r="O147" s="74" t="s">
        <v>12</v>
      </c>
      <c r="P147" s="77">
        <f t="shared" si="13"/>
        <v>1030</v>
      </c>
    </row>
    <row r="148" spans="2:16">
      <c r="B148" s="108">
        <v>170</v>
      </c>
      <c r="C148" s="74" t="s">
        <v>55</v>
      </c>
      <c r="D148" s="70">
        <f t="shared" si="10"/>
        <v>0.93922651933701662</v>
      </c>
      <c r="E148" s="110">
        <v>83.4</v>
      </c>
      <c r="F148" s="111">
        <v>0.5837</v>
      </c>
      <c r="G148" s="107">
        <f t="shared" si="6"/>
        <v>83.983699999999999</v>
      </c>
      <c r="H148" s="72">
        <v>31.25</v>
      </c>
      <c r="I148" s="74" t="s">
        <v>12</v>
      </c>
      <c r="J148" s="77">
        <f t="shared" si="12"/>
        <v>31250</v>
      </c>
      <c r="K148" s="72">
        <v>950.9</v>
      </c>
      <c r="L148" s="74" t="s">
        <v>56</v>
      </c>
      <c r="M148" s="70">
        <f t="shared" si="8"/>
        <v>950.9</v>
      </c>
      <c r="N148" s="72">
        <v>1.04</v>
      </c>
      <c r="O148" s="74" t="s">
        <v>12</v>
      </c>
      <c r="P148" s="77">
        <f t="shared" si="13"/>
        <v>1040</v>
      </c>
    </row>
    <row r="149" spans="2:16">
      <c r="B149" s="108">
        <v>180</v>
      </c>
      <c r="C149" s="74" t="s">
        <v>55</v>
      </c>
      <c r="D149" s="70">
        <f t="shared" si="10"/>
        <v>0.99447513812154698</v>
      </c>
      <c r="E149" s="110">
        <v>84.72</v>
      </c>
      <c r="F149" s="111">
        <v>0.55730000000000002</v>
      </c>
      <c r="G149" s="107">
        <f t="shared" ref="G149:G212" si="14">E149+F149</f>
        <v>85.277299999999997</v>
      </c>
      <c r="H149" s="72">
        <v>32.229999999999997</v>
      </c>
      <c r="I149" s="74" t="s">
        <v>12</v>
      </c>
      <c r="J149" s="77">
        <f t="shared" si="12"/>
        <v>32229.999999999996</v>
      </c>
      <c r="K149" s="72">
        <v>962.52</v>
      </c>
      <c r="L149" s="74" t="s">
        <v>56</v>
      </c>
      <c r="M149" s="70">
        <f t="shared" si="8"/>
        <v>962.52</v>
      </c>
      <c r="N149" s="72">
        <v>1.04</v>
      </c>
      <c r="O149" s="74" t="s">
        <v>12</v>
      </c>
      <c r="P149" s="77">
        <f t="shared" si="13"/>
        <v>1040</v>
      </c>
    </row>
    <row r="150" spans="2:16">
      <c r="B150" s="108">
        <v>200</v>
      </c>
      <c r="C150" s="74" t="s">
        <v>55</v>
      </c>
      <c r="D150" s="70">
        <f t="shared" si="10"/>
        <v>1.1049723756906078</v>
      </c>
      <c r="E150" s="110">
        <v>86.99</v>
      </c>
      <c r="F150" s="111">
        <v>0.51170000000000004</v>
      </c>
      <c r="G150" s="107">
        <f t="shared" si="14"/>
        <v>87.5017</v>
      </c>
      <c r="H150" s="72">
        <v>34.15</v>
      </c>
      <c r="I150" s="74" t="s">
        <v>12</v>
      </c>
      <c r="J150" s="77">
        <f t="shared" si="12"/>
        <v>34150</v>
      </c>
      <c r="K150" s="72">
        <v>1</v>
      </c>
      <c r="L150" s="73" t="s">
        <v>12</v>
      </c>
      <c r="M150" s="77">
        <f t="shared" ref="M150:M160" si="15">K150*1000</f>
        <v>1000</v>
      </c>
      <c r="N150" s="72">
        <v>1.05</v>
      </c>
      <c r="O150" s="74" t="s">
        <v>12</v>
      </c>
      <c r="P150" s="77">
        <f t="shared" si="13"/>
        <v>1050</v>
      </c>
    </row>
    <row r="151" spans="2:16">
      <c r="B151" s="108">
        <v>225</v>
      </c>
      <c r="C151" s="74" t="s">
        <v>55</v>
      </c>
      <c r="D151" s="70">
        <f t="shared" si="10"/>
        <v>1.2430939226519337</v>
      </c>
      <c r="E151" s="110">
        <v>89.24</v>
      </c>
      <c r="F151" s="111">
        <v>0.46489999999999998</v>
      </c>
      <c r="G151" s="107">
        <f t="shared" si="14"/>
        <v>89.704899999999995</v>
      </c>
      <c r="H151" s="72">
        <v>36.49</v>
      </c>
      <c r="I151" s="74" t="s">
        <v>12</v>
      </c>
      <c r="J151" s="77">
        <f t="shared" si="12"/>
        <v>36490</v>
      </c>
      <c r="K151" s="72">
        <v>1.06</v>
      </c>
      <c r="L151" s="74" t="s">
        <v>12</v>
      </c>
      <c r="M151" s="77">
        <f t="shared" si="15"/>
        <v>1060</v>
      </c>
      <c r="N151" s="72">
        <v>1.07</v>
      </c>
      <c r="O151" s="74" t="s">
        <v>12</v>
      </c>
      <c r="P151" s="77">
        <f t="shared" si="13"/>
        <v>1070</v>
      </c>
    </row>
    <row r="152" spans="2:16">
      <c r="B152" s="108">
        <v>250</v>
      </c>
      <c r="C152" s="74" t="s">
        <v>55</v>
      </c>
      <c r="D152" s="70">
        <f t="shared" si="10"/>
        <v>1.3812154696132597</v>
      </c>
      <c r="E152" s="110">
        <v>90.98</v>
      </c>
      <c r="F152" s="111">
        <v>0.42649999999999999</v>
      </c>
      <c r="G152" s="107">
        <f t="shared" si="14"/>
        <v>91.406500000000008</v>
      </c>
      <c r="H152" s="72">
        <v>38.78</v>
      </c>
      <c r="I152" s="74" t="s">
        <v>12</v>
      </c>
      <c r="J152" s="77">
        <f t="shared" si="12"/>
        <v>38780</v>
      </c>
      <c r="K152" s="72">
        <v>1.1100000000000001</v>
      </c>
      <c r="L152" s="74" t="s">
        <v>12</v>
      </c>
      <c r="M152" s="77">
        <f t="shared" si="15"/>
        <v>1110</v>
      </c>
      <c r="N152" s="72">
        <v>1.08</v>
      </c>
      <c r="O152" s="74" t="s">
        <v>12</v>
      </c>
      <c r="P152" s="77">
        <f t="shared" si="13"/>
        <v>1080</v>
      </c>
    </row>
    <row r="153" spans="2:16">
      <c r="B153" s="108">
        <v>275</v>
      </c>
      <c r="C153" s="74" t="s">
        <v>55</v>
      </c>
      <c r="D153" s="70">
        <f t="shared" ref="D153:D166" si="16">B153/$C$5</f>
        <v>1.5193370165745856</v>
      </c>
      <c r="E153" s="110">
        <v>92.32</v>
      </c>
      <c r="F153" s="111">
        <v>0.39439999999999997</v>
      </c>
      <c r="G153" s="107">
        <f t="shared" si="14"/>
        <v>92.714399999999998</v>
      </c>
      <c r="H153" s="72">
        <v>41.04</v>
      </c>
      <c r="I153" s="74" t="s">
        <v>12</v>
      </c>
      <c r="J153" s="77">
        <f t="shared" si="12"/>
        <v>41040</v>
      </c>
      <c r="K153" s="72">
        <v>1.1599999999999999</v>
      </c>
      <c r="L153" s="74" t="s">
        <v>12</v>
      </c>
      <c r="M153" s="77">
        <f t="shared" si="15"/>
        <v>1160</v>
      </c>
      <c r="N153" s="72">
        <v>1.0900000000000001</v>
      </c>
      <c r="O153" s="74" t="s">
        <v>12</v>
      </c>
      <c r="P153" s="77">
        <f t="shared" si="13"/>
        <v>1090</v>
      </c>
    </row>
    <row r="154" spans="2:16">
      <c r="B154" s="108">
        <v>300</v>
      </c>
      <c r="C154" s="74" t="s">
        <v>55</v>
      </c>
      <c r="D154" s="70">
        <f t="shared" si="16"/>
        <v>1.6574585635359116</v>
      </c>
      <c r="E154" s="110">
        <v>93.36</v>
      </c>
      <c r="F154" s="111">
        <v>0.36709999999999998</v>
      </c>
      <c r="G154" s="107">
        <f t="shared" si="14"/>
        <v>93.727099999999993</v>
      </c>
      <c r="H154" s="72">
        <v>43.26</v>
      </c>
      <c r="I154" s="74" t="s">
        <v>12</v>
      </c>
      <c r="J154" s="77">
        <f t="shared" si="12"/>
        <v>43260</v>
      </c>
      <c r="K154" s="72">
        <v>1.2</v>
      </c>
      <c r="L154" s="74" t="s">
        <v>12</v>
      </c>
      <c r="M154" s="77">
        <f t="shared" si="15"/>
        <v>1200</v>
      </c>
      <c r="N154" s="72">
        <v>1.1000000000000001</v>
      </c>
      <c r="O154" s="74" t="s">
        <v>12</v>
      </c>
      <c r="P154" s="77">
        <f t="shared" si="13"/>
        <v>1100</v>
      </c>
    </row>
    <row r="155" spans="2:16">
      <c r="B155" s="108">
        <v>325</v>
      </c>
      <c r="C155" s="74" t="s">
        <v>55</v>
      </c>
      <c r="D155" s="70">
        <f t="shared" si="16"/>
        <v>1.7955801104972375</v>
      </c>
      <c r="E155" s="110">
        <v>94.15</v>
      </c>
      <c r="F155" s="111">
        <v>0.34360000000000002</v>
      </c>
      <c r="G155" s="107">
        <f t="shared" si="14"/>
        <v>94.493600000000001</v>
      </c>
      <c r="H155" s="72">
        <v>45.47</v>
      </c>
      <c r="I155" s="74" t="s">
        <v>12</v>
      </c>
      <c r="J155" s="77">
        <f t="shared" si="12"/>
        <v>45470</v>
      </c>
      <c r="K155" s="72">
        <v>1.24</v>
      </c>
      <c r="L155" s="74" t="s">
        <v>12</v>
      </c>
      <c r="M155" s="77">
        <f t="shared" si="15"/>
        <v>1240</v>
      </c>
      <c r="N155" s="72">
        <v>1.1100000000000001</v>
      </c>
      <c r="O155" s="74" t="s">
        <v>12</v>
      </c>
      <c r="P155" s="77">
        <f t="shared" si="13"/>
        <v>1110</v>
      </c>
    </row>
    <row r="156" spans="2:16">
      <c r="B156" s="108">
        <v>350</v>
      </c>
      <c r="C156" s="74" t="s">
        <v>55</v>
      </c>
      <c r="D156" s="70">
        <f t="shared" si="16"/>
        <v>1.9337016574585635</v>
      </c>
      <c r="E156" s="110">
        <v>94.74</v>
      </c>
      <c r="F156" s="111">
        <v>0.3231</v>
      </c>
      <c r="G156" s="107">
        <f t="shared" si="14"/>
        <v>95.063099999999991</v>
      </c>
      <c r="H156" s="72">
        <v>47.65</v>
      </c>
      <c r="I156" s="74" t="s">
        <v>12</v>
      </c>
      <c r="J156" s="77">
        <f t="shared" si="12"/>
        <v>47650</v>
      </c>
      <c r="K156" s="72">
        <v>1.28</v>
      </c>
      <c r="L156" s="74" t="s">
        <v>12</v>
      </c>
      <c r="M156" s="77">
        <f t="shared" si="15"/>
        <v>1280</v>
      </c>
      <c r="N156" s="72">
        <v>1.1200000000000001</v>
      </c>
      <c r="O156" s="74" t="s">
        <v>12</v>
      </c>
      <c r="P156" s="77">
        <f t="shared" si="13"/>
        <v>1120</v>
      </c>
    </row>
    <row r="157" spans="2:16">
      <c r="B157" s="108">
        <v>375</v>
      </c>
      <c r="C157" s="74" t="s">
        <v>55</v>
      </c>
      <c r="D157" s="70">
        <f t="shared" si="16"/>
        <v>2.0718232044198897</v>
      </c>
      <c r="E157" s="110">
        <v>95.63</v>
      </c>
      <c r="F157" s="111">
        <v>0.30509999999999998</v>
      </c>
      <c r="G157" s="107">
        <f t="shared" si="14"/>
        <v>95.935099999999991</v>
      </c>
      <c r="H157" s="72">
        <v>49.83</v>
      </c>
      <c r="I157" s="74" t="s">
        <v>12</v>
      </c>
      <c r="J157" s="77">
        <f t="shared" si="12"/>
        <v>49830</v>
      </c>
      <c r="K157" s="72">
        <v>1.32</v>
      </c>
      <c r="L157" s="74" t="s">
        <v>12</v>
      </c>
      <c r="M157" s="77">
        <f t="shared" si="15"/>
        <v>1320</v>
      </c>
      <c r="N157" s="72">
        <v>1.1299999999999999</v>
      </c>
      <c r="O157" s="74" t="s">
        <v>12</v>
      </c>
      <c r="P157" s="77">
        <f t="shared" si="13"/>
        <v>1130</v>
      </c>
    </row>
    <row r="158" spans="2:16">
      <c r="B158" s="108">
        <v>400</v>
      </c>
      <c r="C158" s="74" t="s">
        <v>55</v>
      </c>
      <c r="D158" s="70">
        <f t="shared" si="16"/>
        <v>2.2099447513812156</v>
      </c>
      <c r="E158" s="110">
        <v>96.46</v>
      </c>
      <c r="F158" s="111">
        <v>0.28920000000000001</v>
      </c>
      <c r="G158" s="107">
        <f t="shared" si="14"/>
        <v>96.749199999999988</v>
      </c>
      <c r="H158" s="72">
        <v>51.98</v>
      </c>
      <c r="I158" s="74" t="s">
        <v>12</v>
      </c>
      <c r="J158" s="77">
        <f t="shared" si="12"/>
        <v>51980</v>
      </c>
      <c r="K158" s="72">
        <v>1.36</v>
      </c>
      <c r="L158" s="74" t="s">
        <v>12</v>
      </c>
      <c r="M158" s="77">
        <f t="shared" si="15"/>
        <v>1360</v>
      </c>
      <c r="N158" s="72">
        <v>1.1399999999999999</v>
      </c>
      <c r="O158" s="74" t="s">
        <v>12</v>
      </c>
      <c r="P158" s="77">
        <f t="shared" si="13"/>
        <v>1140</v>
      </c>
    </row>
    <row r="159" spans="2:16">
      <c r="B159" s="108">
        <v>450</v>
      </c>
      <c r="C159" s="74" t="s">
        <v>55</v>
      </c>
      <c r="D159" s="70">
        <f t="shared" si="16"/>
        <v>2.4861878453038675</v>
      </c>
      <c r="E159" s="110">
        <v>96.98</v>
      </c>
      <c r="F159" s="111">
        <v>0.2621</v>
      </c>
      <c r="G159" s="107">
        <f t="shared" si="14"/>
        <v>97.242100000000008</v>
      </c>
      <c r="H159" s="72">
        <v>56.26</v>
      </c>
      <c r="I159" s="74" t="s">
        <v>12</v>
      </c>
      <c r="J159" s="77">
        <f t="shared" si="12"/>
        <v>56260</v>
      </c>
      <c r="K159" s="72">
        <v>1.49</v>
      </c>
      <c r="L159" s="74" t="s">
        <v>12</v>
      </c>
      <c r="M159" s="77">
        <f t="shared" si="15"/>
        <v>1490</v>
      </c>
      <c r="N159" s="72">
        <v>1.1599999999999999</v>
      </c>
      <c r="O159" s="74" t="s">
        <v>12</v>
      </c>
      <c r="P159" s="77">
        <f t="shared" si="13"/>
        <v>1160</v>
      </c>
    </row>
    <row r="160" spans="2:16">
      <c r="B160" s="108">
        <v>500</v>
      </c>
      <c r="C160" s="74" t="s">
        <v>55</v>
      </c>
      <c r="D160" s="70">
        <f t="shared" si="16"/>
        <v>2.7624309392265194</v>
      </c>
      <c r="E160" s="110">
        <v>97.59</v>
      </c>
      <c r="F160" s="111">
        <v>0.2399</v>
      </c>
      <c r="G160" s="107">
        <f t="shared" si="14"/>
        <v>97.829900000000009</v>
      </c>
      <c r="H160" s="72">
        <v>60.51</v>
      </c>
      <c r="I160" s="74" t="s">
        <v>12</v>
      </c>
      <c r="J160" s="77">
        <f t="shared" si="12"/>
        <v>60510</v>
      </c>
      <c r="K160" s="72">
        <v>1.61</v>
      </c>
      <c r="L160" s="74" t="s">
        <v>12</v>
      </c>
      <c r="M160" s="77">
        <f t="shared" si="15"/>
        <v>1610</v>
      </c>
      <c r="N160" s="72">
        <v>1.17</v>
      </c>
      <c r="O160" s="74" t="s">
        <v>12</v>
      </c>
      <c r="P160" s="77">
        <f t="shared" si="13"/>
        <v>1170</v>
      </c>
    </row>
    <row r="161" spans="2:16">
      <c r="B161" s="108">
        <v>550</v>
      </c>
      <c r="C161" s="74" t="s">
        <v>55</v>
      </c>
      <c r="D161" s="70">
        <f t="shared" si="16"/>
        <v>3.0386740331491713</v>
      </c>
      <c r="E161" s="110">
        <v>97.98</v>
      </c>
      <c r="F161" s="111">
        <v>0.22140000000000001</v>
      </c>
      <c r="G161" s="107">
        <f t="shared" si="14"/>
        <v>98.201400000000007</v>
      </c>
      <c r="H161" s="72">
        <v>64.739999999999995</v>
      </c>
      <c r="I161" s="74" t="s">
        <v>12</v>
      </c>
      <c r="J161" s="77">
        <f t="shared" si="12"/>
        <v>64739.999999999993</v>
      </c>
      <c r="K161" s="72">
        <v>1.72</v>
      </c>
      <c r="L161" s="74" t="s">
        <v>12</v>
      </c>
      <c r="M161" s="77">
        <f>K161*1000</f>
        <v>1720</v>
      </c>
      <c r="N161" s="72">
        <v>1.18</v>
      </c>
      <c r="O161" s="74" t="s">
        <v>12</v>
      </c>
      <c r="P161" s="77">
        <f t="shared" si="13"/>
        <v>1180</v>
      </c>
    </row>
    <row r="162" spans="2:16">
      <c r="B162" s="108">
        <v>600</v>
      </c>
      <c r="C162" s="74" t="s">
        <v>55</v>
      </c>
      <c r="D162" s="70">
        <f t="shared" si="16"/>
        <v>3.3149171270718232</v>
      </c>
      <c r="E162" s="110">
        <v>98.21</v>
      </c>
      <c r="F162" s="111">
        <v>0.20569999999999999</v>
      </c>
      <c r="G162" s="107">
        <f t="shared" si="14"/>
        <v>98.415699999999987</v>
      </c>
      <c r="H162" s="72">
        <v>68.97</v>
      </c>
      <c r="I162" s="74" t="s">
        <v>12</v>
      </c>
      <c r="J162" s="77">
        <f t="shared" si="12"/>
        <v>68970</v>
      </c>
      <c r="K162" s="72">
        <v>1.82</v>
      </c>
      <c r="L162" s="74" t="s">
        <v>12</v>
      </c>
      <c r="M162" s="77">
        <f t="shared" ref="M162:M215" si="17">K162*1000</f>
        <v>1820</v>
      </c>
      <c r="N162" s="72">
        <v>1.2</v>
      </c>
      <c r="O162" s="74" t="s">
        <v>12</v>
      </c>
      <c r="P162" s="77">
        <f t="shared" si="13"/>
        <v>1200</v>
      </c>
    </row>
    <row r="163" spans="2:16">
      <c r="B163" s="108">
        <v>650</v>
      </c>
      <c r="C163" s="74" t="s">
        <v>55</v>
      </c>
      <c r="D163" s="70">
        <f t="shared" si="16"/>
        <v>3.5911602209944751</v>
      </c>
      <c r="E163" s="110">
        <v>98.32</v>
      </c>
      <c r="F163" s="111">
        <v>0.1923</v>
      </c>
      <c r="G163" s="107">
        <f t="shared" si="14"/>
        <v>98.512299999999996</v>
      </c>
      <c r="H163" s="72">
        <v>73.180000000000007</v>
      </c>
      <c r="I163" s="74" t="s">
        <v>12</v>
      </c>
      <c r="J163" s="77">
        <f t="shared" si="12"/>
        <v>73180</v>
      </c>
      <c r="K163" s="72">
        <v>1.91</v>
      </c>
      <c r="L163" s="74" t="s">
        <v>12</v>
      </c>
      <c r="M163" s="77">
        <f t="shared" si="17"/>
        <v>1910</v>
      </c>
      <c r="N163" s="72">
        <v>1.21</v>
      </c>
      <c r="O163" s="74" t="s">
        <v>12</v>
      </c>
      <c r="P163" s="77">
        <f t="shared" si="13"/>
        <v>1210</v>
      </c>
    </row>
    <row r="164" spans="2:16">
      <c r="B164" s="108">
        <v>700</v>
      </c>
      <c r="C164" s="74" t="s">
        <v>55</v>
      </c>
      <c r="D164" s="70">
        <f t="shared" si="16"/>
        <v>3.867403314917127</v>
      </c>
      <c r="E164" s="110">
        <v>98.32</v>
      </c>
      <c r="F164" s="111">
        <v>0.18060000000000001</v>
      </c>
      <c r="G164" s="107">
        <f t="shared" si="14"/>
        <v>98.500599999999991</v>
      </c>
      <c r="H164" s="72">
        <v>77.39</v>
      </c>
      <c r="I164" s="74" t="s">
        <v>12</v>
      </c>
      <c r="J164" s="77">
        <f t="shared" si="12"/>
        <v>77390</v>
      </c>
      <c r="K164" s="72">
        <v>2.0099999999999998</v>
      </c>
      <c r="L164" s="74" t="s">
        <v>12</v>
      </c>
      <c r="M164" s="77">
        <f t="shared" si="17"/>
        <v>2009.9999999999998</v>
      </c>
      <c r="N164" s="72">
        <v>1.22</v>
      </c>
      <c r="O164" s="74" t="s">
        <v>12</v>
      </c>
      <c r="P164" s="77">
        <f t="shared" si="13"/>
        <v>1220</v>
      </c>
    </row>
    <row r="165" spans="2:16">
      <c r="B165" s="108">
        <v>800</v>
      </c>
      <c r="C165" s="74" t="s">
        <v>55</v>
      </c>
      <c r="D165" s="70">
        <f t="shared" si="16"/>
        <v>4.4198895027624312</v>
      </c>
      <c r="E165" s="110">
        <v>98.08</v>
      </c>
      <c r="F165" s="111">
        <v>0.16120000000000001</v>
      </c>
      <c r="G165" s="107">
        <f t="shared" si="14"/>
        <v>98.241199999999992</v>
      </c>
      <c r="H165" s="72">
        <v>85.83</v>
      </c>
      <c r="I165" s="74" t="s">
        <v>12</v>
      </c>
      <c r="J165" s="77">
        <f t="shared" si="12"/>
        <v>85830</v>
      </c>
      <c r="K165" s="72">
        <v>2.34</v>
      </c>
      <c r="L165" s="74" t="s">
        <v>12</v>
      </c>
      <c r="M165" s="77">
        <f t="shared" si="17"/>
        <v>2340</v>
      </c>
      <c r="N165" s="72">
        <v>1.25</v>
      </c>
      <c r="O165" s="74" t="s">
        <v>12</v>
      </c>
      <c r="P165" s="77">
        <f t="shared" si="13"/>
        <v>1250</v>
      </c>
    </row>
    <row r="166" spans="2:16">
      <c r="B166" s="108">
        <v>900</v>
      </c>
      <c r="C166" s="74" t="s">
        <v>55</v>
      </c>
      <c r="D166" s="70">
        <f t="shared" si="16"/>
        <v>4.972375690607735</v>
      </c>
      <c r="E166" s="110">
        <v>97.59</v>
      </c>
      <c r="F166" s="111">
        <v>0.14580000000000001</v>
      </c>
      <c r="G166" s="107">
        <f t="shared" si="14"/>
        <v>97.735799999999998</v>
      </c>
      <c r="H166" s="72">
        <v>94.3</v>
      </c>
      <c r="I166" s="74" t="s">
        <v>12</v>
      </c>
      <c r="J166" s="77">
        <f t="shared" si="12"/>
        <v>94300</v>
      </c>
      <c r="K166" s="72">
        <v>2.63</v>
      </c>
      <c r="L166" s="74" t="s">
        <v>12</v>
      </c>
      <c r="M166" s="77">
        <f t="shared" si="17"/>
        <v>2630</v>
      </c>
      <c r="N166" s="72">
        <v>1.27</v>
      </c>
      <c r="O166" s="74" t="s">
        <v>12</v>
      </c>
      <c r="P166" s="77">
        <f t="shared" si="13"/>
        <v>1270</v>
      </c>
    </row>
    <row r="167" spans="2:16">
      <c r="B167" s="108">
        <v>1</v>
      </c>
      <c r="C167" s="73" t="s">
        <v>57</v>
      </c>
      <c r="D167" s="70">
        <f t="shared" ref="D167:D228" si="18">B167*1000/$C$5</f>
        <v>5.5248618784530388</v>
      </c>
      <c r="E167" s="110">
        <v>96.92</v>
      </c>
      <c r="F167" s="111">
        <v>0.13320000000000001</v>
      </c>
      <c r="G167" s="107">
        <f t="shared" si="14"/>
        <v>97.053200000000004</v>
      </c>
      <c r="H167" s="72">
        <v>102.82</v>
      </c>
      <c r="I167" s="74" t="s">
        <v>12</v>
      </c>
      <c r="J167" s="77">
        <f t="shared" si="12"/>
        <v>102820</v>
      </c>
      <c r="K167" s="72">
        <v>2.89</v>
      </c>
      <c r="L167" s="74" t="s">
        <v>12</v>
      </c>
      <c r="M167" s="77">
        <f t="shared" si="17"/>
        <v>2890</v>
      </c>
      <c r="N167" s="72">
        <v>1.29</v>
      </c>
      <c r="O167" s="74" t="s">
        <v>12</v>
      </c>
      <c r="P167" s="77">
        <f t="shared" si="13"/>
        <v>1290</v>
      </c>
    </row>
    <row r="168" spans="2:16">
      <c r="B168" s="108">
        <v>1.1000000000000001</v>
      </c>
      <c r="C168" s="74" t="s">
        <v>57</v>
      </c>
      <c r="D168" s="70">
        <f t="shared" si="18"/>
        <v>6.0773480662983426</v>
      </c>
      <c r="E168" s="110">
        <v>96.11</v>
      </c>
      <c r="F168" s="111">
        <v>0.12280000000000001</v>
      </c>
      <c r="G168" s="107">
        <f t="shared" si="14"/>
        <v>96.232799999999997</v>
      </c>
      <c r="H168" s="72">
        <v>111.41</v>
      </c>
      <c r="I168" s="74" t="s">
        <v>12</v>
      </c>
      <c r="J168" s="77">
        <f t="shared" ref="J168:J191" si="19">H168*1000</f>
        <v>111410</v>
      </c>
      <c r="K168" s="72">
        <v>3.14</v>
      </c>
      <c r="L168" s="74" t="s">
        <v>12</v>
      </c>
      <c r="M168" s="77">
        <f t="shared" si="17"/>
        <v>3140</v>
      </c>
      <c r="N168" s="72">
        <v>1.31</v>
      </c>
      <c r="O168" s="74" t="s">
        <v>12</v>
      </c>
      <c r="P168" s="77">
        <f t="shared" si="13"/>
        <v>1310</v>
      </c>
    </row>
    <row r="169" spans="2:16">
      <c r="B169" s="108">
        <v>1.2</v>
      </c>
      <c r="C169" s="74" t="s">
        <v>57</v>
      </c>
      <c r="D169" s="70">
        <f t="shared" si="18"/>
        <v>6.6298342541436464</v>
      </c>
      <c r="E169" s="110">
        <v>95.19</v>
      </c>
      <c r="F169" s="111">
        <v>0.1139</v>
      </c>
      <c r="G169" s="107">
        <f t="shared" si="14"/>
        <v>95.303899999999999</v>
      </c>
      <c r="H169" s="72">
        <v>120.08</v>
      </c>
      <c r="I169" s="74" t="s">
        <v>12</v>
      </c>
      <c r="J169" s="77">
        <f t="shared" si="19"/>
        <v>120080</v>
      </c>
      <c r="K169" s="72">
        <v>3.37</v>
      </c>
      <c r="L169" s="74" t="s">
        <v>12</v>
      </c>
      <c r="M169" s="77">
        <f t="shared" si="17"/>
        <v>3370</v>
      </c>
      <c r="N169" s="72">
        <v>1.33</v>
      </c>
      <c r="O169" s="74" t="s">
        <v>12</v>
      </c>
      <c r="P169" s="77">
        <f t="shared" si="13"/>
        <v>1330</v>
      </c>
    </row>
    <row r="170" spans="2:16">
      <c r="B170" s="108">
        <v>1.3</v>
      </c>
      <c r="C170" s="74" t="s">
        <v>57</v>
      </c>
      <c r="D170" s="70">
        <f t="shared" si="18"/>
        <v>7.1823204419889501</v>
      </c>
      <c r="E170" s="110">
        <v>94.2</v>
      </c>
      <c r="F170" s="111">
        <v>0.10630000000000001</v>
      </c>
      <c r="G170" s="107">
        <f t="shared" si="14"/>
        <v>94.306300000000007</v>
      </c>
      <c r="H170" s="72">
        <v>128.83000000000001</v>
      </c>
      <c r="I170" s="74" t="s">
        <v>12</v>
      </c>
      <c r="J170" s="77">
        <f t="shared" si="19"/>
        <v>128830.00000000001</v>
      </c>
      <c r="K170" s="72">
        <v>3.59</v>
      </c>
      <c r="L170" s="74" t="s">
        <v>12</v>
      </c>
      <c r="M170" s="77">
        <f t="shared" si="17"/>
        <v>3590</v>
      </c>
      <c r="N170" s="72">
        <v>1.35</v>
      </c>
      <c r="O170" s="74" t="s">
        <v>12</v>
      </c>
      <c r="P170" s="77">
        <f t="shared" si="13"/>
        <v>1350</v>
      </c>
    </row>
    <row r="171" spans="2:16">
      <c r="B171" s="108">
        <v>1.4</v>
      </c>
      <c r="C171" s="74" t="s">
        <v>57</v>
      </c>
      <c r="D171" s="70">
        <f t="shared" si="18"/>
        <v>7.7348066298342539</v>
      </c>
      <c r="E171" s="110">
        <v>93.15</v>
      </c>
      <c r="F171" s="111">
        <v>9.9760000000000001E-2</v>
      </c>
      <c r="G171" s="107">
        <f t="shared" si="14"/>
        <v>93.249760000000009</v>
      </c>
      <c r="H171" s="72">
        <v>137.68</v>
      </c>
      <c r="I171" s="74" t="s">
        <v>12</v>
      </c>
      <c r="J171" s="77">
        <f t="shared" si="19"/>
        <v>137680</v>
      </c>
      <c r="K171" s="72">
        <v>3.8</v>
      </c>
      <c r="L171" s="74" t="s">
        <v>12</v>
      </c>
      <c r="M171" s="77">
        <f t="shared" si="17"/>
        <v>3800</v>
      </c>
      <c r="N171" s="72">
        <v>1.37</v>
      </c>
      <c r="O171" s="74" t="s">
        <v>12</v>
      </c>
      <c r="P171" s="77">
        <f t="shared" si="13"/>
        <v>1370</v>
      </c>
    </row>
    <row r="172" spans="2:16">
      <c r="B172" s="108">
        <v>1.5</v>
      </c>
      <c r="C172" s="74" t="s">
        <v>57</v>
      </c>
      <c r="D172" s="70">
        <f t="shared" si="18"/>
        <v>8.2872928176795586</v>
      </c>
      <c r="E172" s="110">
        <v>92.06</v>
      </c>
      <c r="F172" s="111">
        <v>9.3990000000000004E-2</v>
      </c>
      <c r="G172" s="107">
        <f t="shared" si="14"/>
        <v>92.153990000000007</v>
      </c>
      <c r="H172" s="72">
        <v>146.63999999999999</v>
      </c>
      <c r="I172" s="74" t="s">
        <v>12</v>
      </c>
      <c r="J172" s="77">
        <f t="shared" si="19"/>
        <v>146640</v>
      </c>
      <c r="K172" s="72">
        <v>4.01</v>
      </c>
      <c r="L172" s="74" t="s">
        <v>12</v>
      </c>
      <c r="M172" s="77">
        <f t="shared" si="17"/>
        <v>4010</v>
      </c>
      <c r="N172" s="72">
        <v>1.39</v>
      </c>
      <c r="O172" s="74" t="s">
        <v>12</v>
      </c>
      <c r="P172" s="77">
        <f t="shared" si="13"/>
        <v>1390</v>
      </c>
    </row>
    <row r="173" spans="2:16">
      <c r="B173" s="108">
        <v>1.6</v>
      </c>
      <c r="C173" s="74" t="s">
        <v>57</v>
      </c>
      <c r="D173" s="70">
        <f t="shared" si="18"/>
        <v>8.8397790055248624</v>
      </c>
      <c r="E173" s="110">
        <v>90.94</v>
      </c>
      <c r="F173" s="111">
        <v>8.8880000000000001E-2</v>
      </c>
      <c r="G173" s="107">
        <f t="shared" si="14"/>
        <v>91.028880000000001</v>
      </c>
      <c r="H173" s="72">
        <v>155.69999999999999</v>
      </c>
      <c r="I173" s="74" t="s">
        <v>12</v>
      </c>
      <c r="J173" s="77">
        <f t="shared" si="19"/>
        <v>155700</v>
      </c>
      <c r="K173" s="72">
        <v>4.21</v>
      </c>
      <c r="L173" s="74" t="s">
        <v>12</v>
      </c>
      <c r="M173" s="77">
        <f t="shared" si="17"/>
        <v>4210</v>
      </c>
      <c r="N173" s="72">
        <v>1.41</v>
      </c>
      <c r="O173" s="74" t="s">
        <v>12</v>
      </c>
      <c r="P173" s="77">
        <f t="shared" si="13"/>
        <v>1410</v>
      </c>
    </row>
    <row r="174" spans="2:16">
      <c r="B174" s="108">
        <v>1.7</v>
      </c>
      <c r="C174" s="74" t="s">
        <v>57</v>
      </c>
      <c r="D174" s="70">
        <f t="shared" si="18"/>
        <v>9.3922651933701662</v>
      </c>
      <c r="E174" s="110">
        <v>89.8</v>
      </c>
      <c r="F174" s="111">
        <v>8.4339999999999998E-2</v>
      </c>
      <c r="G174" s="107">
        <f t="shared" si="14"/>
        <v>89.884339999999995</v>
      </c>
      <c r="H174" s="72">
        <v>164.88</v>
      </c>
      <c r="I174" s="74" t="s">
        <v>12</v>
      </c>
      <c r="J174" s="77">
        <f t="shared" si="19"/>
        <v>164880</v>
      </c>
      <c r="K174" s="72">
        <v>4.41</v>
      </c>
      <c r="L174" s="74" t="s">
        <v>12</v>
      </c>
      <c r="M174" s="77">
        <f t="shared" si="17"/>
        <v>4410</v>
      </c>
      <c r="N174" s="72">
        <v>1.43</v>
      </c>
      <c r="O174" s="74" t="s">
        <v>12</v>
      </c>
      <c r="P174" s="77">
        <f t="shared" si="13"/>
        <v>1430</v>
      </c>
    </row>
    <row r="175" spans="2:16">
      <c r="B175" s="108">
        <v>1.8</v>
      </c>
      <c r="C175" s="74" t="s">
        <v>57</v>
      </c>
      <c r="D175" s="70">
        <f t="shared" si="18"/>
        <v>9.94475138121547</v>
      </c>
      <c r="E175" s="110">
        <v>88.65</v>
      </c>
      <c r="F175" s="111">
        <v>8.0259999999999998E-2</v>
      </c>
      <c r="G175" s="107">
        <f t="shared" si="14"/>
        <v>88.730260000000001</v>
      </c>
      <c r="H175" s="72">
        <v>174.17</v>
      </c>
      <c r="I175" s="74" t="s">
        <v>12</v>
      </c>
      <c r="J175" s="77">
        <f t="shared" si="19"/>
        <v>174170</v>
      </c>
      <c r="K175" s="72">
        <v>4.5999999999999996</v>
      </c>
      <c r="L175" s="74" t="s">
        <v>12</v>
      </c>
      <c r="M175" s="77">
        <f t="shared" si="17"/>
        <v>4600</v>
      </c>
      <c r="N175" s="72">
        <v>1.45</v>
      </c>
      <c r="O175" s="74" t="s">
        <v>12</v>
      </c>
      <c r="P175" s="77">
        <f t="shared" si="13"/>
        <v>1450</v>
      </c>
    </row>
    <row r="176" spans="2:16">
      <c r="B176" s="108">
        <v>2</v>
      </c>
      <c r="C176" s="74" t="s">
        <v>57</v>
      </c>
      <c r="D176" s="70">
        <f t="shared" si="18"/>
        <v>11.049723756906078</v>
      </c>
      <c r="E176" s="110">
        <v>86.37</v>
      </c>
      <c r="F176" s="111">
        <v>7.324E-2</v>
      </c>
      <c r="G176" s="107">
        <f t="shared" si="14"/>
        <v>86.443240000000003</v>
      </c>
      <c r="H176" s="72">
        <v>193.13</v>
      </c>
      <c r="I176" s="74" t="s">
        <v>12</v>
      </c>
      <c r="J176" s="77">
        <f t="shared" si="19"/>
        <v>193130</v>
      </c>
      <c r="K176" s="72">
        <v>5.33</v>
      </c>
      <c r="L176" s="74" t="s">
        <v>12</v>
      </c>
      <c r="M176" s="77">
        <f t="shared" si="17"/>
        <v>5330</v>
      </c>
      <c r="N176" s="72">
        <v>1.49</v>
      </c>
      <c r="O176" s="74" t="s">
        <v>12</v>
      </c>
      <c r="P176" s="77">
        <f t="shared" si="13"/>
        <v>1490</v>
      </c>
    </row>
    <row r="177" spans="1:16">
      <c r="A177" s="4"/>
      <c r="B177" s="108">
        <v>2.25</v>
      </c>
      <c r="C177" s="74" t="s">
        <v>57</v>
      </c>
      <c r="D177" s="70">
        <f t="shared" si="18"/>
        <v>12.430939226519337</v>
      </c>
      <c r="E177" s="110">
        <v>83.59</v>
      </c>
      <c r="F177" s="111">
        <v>6.6100000000000006E-2</v>
      </c>
      <c r="G177" s="107">
        <f t="shared" si="14"/>
        <v>83.656100000000009</v>
      </c>
      <c r="H177" s="72">
        <v>217.54</v>
      </c>
      <c r="I177" s="74" t="s">
        <v>12</v>
      </c>
      <c r="J177" s="77">
        <f t="shared" si="19"/>
        <v>217540</v>
      </c>
      <c r="K177" s="72">
        <v>6.35</v>
      </c>
      <c r="L177" s="74" t="s">
        <v>12</v>
      </c>
      <c r="M177" s="77">
        <f t="shared" si="17"/>
        <v>6350</v>
      </c>
      <c r="N177" s="72">
        <v>1.54</v>
      </c>
      <c r="O177" s="74" t="s">
        <v>12</v>
      </c>
      <c r="P177" s="77">
        <f t="shared" si="13"/>
        <v>1540</v>
      </c>
    </row>
    <row r="178" spans="1:16">
      <c r="B178" s="72">
        <v>2.5</v>
      </c>
      <c r="C178" s="74" t="s">
        <v>57</v>
      </c>
      <c r="D178" s="70">
        <f t="shared" si="18"/>
        <v>13.812154696132596</v>
      </c>
      <c r="E178" s="110">
        <v>80.930000000000007</v>
      </c>
      <c r="F178" s="111">
        <v>6.0290000000000003E-2</v>
      </c>
      <c r="G178" s="107">
        <f t="shared" si="14"/>
        <v>80.990290000000002</v>
      </c>
      <c r="H178" s="72">
        <v>242.75</v>
      </c>
      <c r="I178" s="74" t="s">
        <v>12</v>
      </c>
      <c r="J178" s="77">
        <f t="shared" si="19"/>
        <v>242750</v>
      </c>
      <c r="K178" s="72">
        <v>7.28</v>
      </c>
      <c r="L178" s="74" t="s">
        <v>12</v>
      </c>
      <c r="M178" s="77">
        <f t="shared" si="17"/>
        <v>7280</v>
      </c>
      <c r="N178" s="72">
        <v>1.59</v>
      </c>
      <c r="O178" s="74" t="s">
        <v>12</v>
      </c>
      <c r="P178" s="77">
        <f t="shared" si="13"/>
        <v>1590</v>
      </c>
    </row>
    <row r="179" spans="1:16">
      <c r="B179" s="108">
        <v>2.75</v>
      </c>
      <c r="C179" s="109" t="s">
        <v>57</v>
      </c>
      <c r="D179" s="70">
        <f t="shared" si="18"/>
        <v>15.193370165745856</v>
      </c>
      <c r="E179" s="110">
        <v>78.430000000000007</v>
      </c>
      <c r="F179" s="111">
        <v>5.5469999999999998E-2</v>
      </c>
      <c r="G179" s="107">
        <f t="shared" si="14"/>
        <v>78.485470000000007</v>
      </c>
      <c r="H179" s="72">
        <v>268.77999999999997</v>
      </c>
      <c r="I179" s="74" t="s">
        <v>12</v>
      </c>
      <c r="J179" s="77">
        <f t="shared" si="19"/>
        <v>268780</v>
      </c>
      <c r="K179" s="72">
        <v>8.16</v>
      </c>
      <c r="L179" s="74" t="s">
        <v>12</v>
      </c>
      <c r="M179" s="77">
        <f t="shared" si="17"/>
        <v>8160</v>
      </c>
      <c r="N179" s="72">
        <v>1.64</v>
      </c>
      <c r="O179" s="74" t="s">
        <v>12</v>
      </c>
      <c r="P179" s="77">
        <f>N179*1000</f>
        <v>1640</v>
      </c>
    </row>
    <row r="180" spans="1:16">
      <c r="B180" s="108">
        <v>3</v>
      </c>
      <c r="C180" s="109" t="s">
        <v>57</v>
      </c>
      <c r="D180" s="70">
        <f t="shared" si="18"/>
        <v>16.574585635359117</v>
      </c>
      <c r="E180" s="110">
        <v>76.099999999999994</v>
      </c>
      <c r="F180" s="111">
        <v>5.1400000000000001E-2</v>
      </c>
      <c r="G180" s="107">
        <f t="shared" si="14"/>
        <v>76.151399999999995</v>
      </c>
      <c r="H180" s="72">
        <v>295.63</v>
      </c>
      <c r="I180" s="74" t="s">
        <v>12</v>
      </c>
      <c r="J180" s="77">
        <f t="shared" si="19"/>
        <v>295630</v>
      </c>
      <c r="K180" s="72">
        <v>9</v>
      </c>
      <c r="L180" s="74" t="s">
        <v>12</v>
      </c>
      <c r="M180" s="77">
        <f t="shared" si="17"/>
        <v>9000</v>
      </c>
      <c r="N180" s="72">
        <v>1.69</v>
      </c>
      <c r="O180" s="74" t="s">
        <v>12</v>
      </c>
      <c r="P180" s="77">
        <f t="shared" ref="P180:P228" si="20">N180*1000</f>
        <v>1690</v>
      </c>
    </row>
    <row r="181" spans="1:16">
      <c r="B181" s="108">
        <v>3.25</v>
      </c>
      <c r="C181" s="109" t="s">
        <v>57</v>
      </c>
      <c r="D181" s="70">
        <f t="shared" si="18"/>
        <v>17.955801104972377</v>
      </c>
      <c r="E181" s="110">
        <v>73.94</v>
      </c>
      <c r="F181" s="111">
        <v>4.7919999999999997E-2</v>
      </c>
      <c r="G181" s="107">
        <f t="shared" si="14"/>
        <v>73.987920000000003</v>
      </c>
      <c r="H181" s="72">
        <v>323.27999999999997</v>
      </c>
      <c r="I181" s="74" t="s">
        <v>12</v>
      </c>
      <c r="J181" s="77">
        <f t="shared" si="19"/>
        <v>323280</v>
      </c>
      <c r="K181" s="72">
        <v>9.82</v>
      </c>
      <c r="L181" s="74" t="s">
        <v>12</v>
      </c>
      <c r="M181" s="77">
        <f t="shared" si="17"/>
        <v>9820</v>
      </c>
      <c r="N181" s="72">
        <v>1.75</v>
      </c>
      <c r="O181" s="74" t="s">
        <v>12</v>
      </c>
      <c r="P181" s="77">
        <f t="shared" si="20"/>
        <v>1750</v>
      </c>
    </row>
    <row r="182" spans="1:16">
      <c r="B182" s="108">
        <v>3.5</v>
      </c>
      <c r="C182" s="109" t="s">
        <v>57</v>
      </c>
      <c r="D182" s="70">
        <f t="shared" si="18"/>
        <v>19.337016574585636</v>
      </c>
      <c r="E182" s="110">
        <v>71.959999999999994</v>
      </c>
      <c r="F182" s="111">
        <v>4.4900000000000002E-2</v>
      </c>
      <c r="G182" s="107">
        <f t="shared" si="14"/>
        <v>72.004899999999992</v>
      </c>
      <c r="H182" s="72">
        <v>351.72</v>
      </c>
      <c r="I182" s="74" t="s">
        <v>12</v>
      </c>
      <c r="J182" s="77">
        <f t="shared" si="19"/>
        <v>351720</v>
      </c>
      <c r="K182" s="72">
        <v>10.61</v>
      </c>
      <c r="L182" s="74" t="s">
        <v>12</v>
      </c>
      <c r="M182" s="77">
        <f t="shared" si="17"/>
        <v>10610</v>
      </c>
      <c r="N182" s="72">
        <v>1.81</v>
      </c>
      <c r="O182" s="74" t="s">
        <v>12</v>
      </c>
      <c r="P182" s="77">
        <f t="shared" si="20"/>
        <v>1810</v>
      </c>
    </row>
    <row r="183" spans="1:16">
      <c r="B183" s="108">
        <v>3.75</v>
      </c>
      <c r="C183" s="109" t="s">
        <v>57</v>
      </c>
      <c r="D183" s="70">
        <f t="shared" si="18"/>
        <v>20.718232044198896</v>
      </c>
      <c r="E183" s="110">
        <v>70.14</v>
      </c>
      <c r="F183" s="111">
        <v>4.2259999999999999E-2</v>
      </c>
      <c r="G183" s="107">
        <f t="shared" si="14"/>
        <v>70.182259999999999</v>
      </c>
      <c r="H183" s="72">
        <v>380.91</v>
      </c>
      <c r="I183" s="74" t="s">
        <v>12</v>
      </c>
      <c r="J183" s="77">
        <f t="shared" si="19"/>
        <v>380910</v>
      </c>
      <c r="K183" s="72">
        <v>11.39</v>
      </c>
      <c r="L183" s="74" t="s">
        <v>12</v>
      </c>
      <c r="M183" s="77">
        <f t="shared" si="17"/>
        <v>11390</v>
      </c>
      <c r="N183" s="72">
        <v>1.86</v>
      </c>
      <c r="O183" s="74" t="s">
        <v>12</v>
      </c>
      <c r="P183" s="77">
        <f t="shared" si="20"/>
        <v>1860</v>
      </c>
    </row>
    <row r="184" spans="1:16">
      <c r="B184" s="108">
        <v>4</v>
      </c>
      <c r="C184" s="109" t="s">
        <v>57</v>
      </c>
      <c r="D184" s="70">
        <f t="shared" si="18"/>
        <v>22.099447513812155</v>
      </c>
      <c r="E184" s="110">
        <v>68.48</v>
      </c>
      <c r="F184" s="111">
        <v>3.9919999999999997E-2</v>
      </c>
      <c r="G184" s="107">
        <f t="shared" si="14"/>
        <v>68.519919999999999</v>
      </c>
      <c r="H184" s="72">
        <v>410.84</v>
      </c>
      <c r="I184" s="74" t="s">
        <v>12</v>
      </c>
      <c r="J184" s="77">
        <f t="shared" si="19"/>
        <v>410840</v>
      </c>
      <c r="K184" s="72">
        <v>12.15</v>
      </c>
      <c r="L184" s="74" t="s">
        <v>12</v>
      </c>
      <c r="M184" s="77">
        <f t="shared" si="17"/>
        <v>12150</v>
      </c>
      <c r="N184" s="72">
        <v>1.92</v>
      </c>
      <c r="O184" s="74" t="s">
        <v>12</v>
      </c>
      <c r="P184" s="77">
        <f t="shared" si="20"/>
        <v>1920</v>
      </c>
    </row>
    <row r="185" spans="1:16">
      <c r="B185" s="108">
        <v>4.5</v>
      </c>
      <c r="C185" s="109" t="s">
        <v>57</v>
      </c>
      <c r="D185" s="70">
        <f t="shared" si="18"/>
        <v>24.861878453038674</v>
      </c>
      <c r="E185" s="110">
        <v>65.58</v>
      </c>
      <c r="F185" s="111">
        <v>3.5990000000000001E-2</v>
      </c>
      <c r="G185" s="107">
        <f t="shared" si="14"/>
        <v>65.615989999999996</v>
      </c>
      <c r="H185" s="72">
        <v>472.75</v>
      </c>
      <c r="I185" s="74" t="s">
        <v>12</v>
      </c>
      <c r="J185" s="77">
        <f t="shared" si="19"/>
        <v>472750</v>
      </c>
      <c r="K185" s="72">
        <v>14.98</v>
      </c>
      <c r="L185" s="74" t="s">
        <v>12</v>
      </c>
      <c r="M185" s="77">
        <f t="shared" si="17"/>
        <v>14980</v>
      </c>
      <c r="N185" s="72">
        <v>2.0499999999999998</v>
      </c>
      <c r="O185" s="74" t="s">
        <v>12</v>
      </c>
      <c r="P185" s="77">
        <f t="shared" si="20"/>
        <v>2050</v>
      </c>
    </row>
    <row r="186" spans="1:16">
      <c r="B186" s="108">
        <v>5</v>
      </c>
      <c r="C186" s="109" t="s">
        <v>57</v>
      </c>
      <c r="D186" s="70">
        <f t="shared" si="18"/>
        <v>27.624309392265193</v>
      </c>
      <c r="E186" s="110">
        <v>63.16</v>
      </c>
      <c r="F186" s="111">
        <v>3.279E-2</v>
      </c>
      <c r="G186" s="107">
        <f t="shared" si="14"/>
        <v>63.192789999999995</v>
      </c>
      <c r="H186" s="72">
        <v>537.21</v>
      </c>
      <c r="I186" s="74" t="s">
        <v>12</v>
      </c>
      <c r="J186" s="77">
        <f t="shared" si="19"/>
        <v>537210</v>
      </c>
      <c r="K186" s="72">
        <v>17.54</v>
      </c>
      <c r="L186" s="74" t="s">
        <v>12</v>
      </c>
      <c r="M186" s="77">
        <f t="shared" si="17"/>
        <v>17540</v>
      </c>
      <c r="N186" s="72">
        <v>2.17</v>
      </c>
      <c r="O186" s="74" t="s">
        <v>12</v>
      </c>
      <c r="P186" s="77">
        <f t="shared" si="20"/>
        <v>2170</v>
      </c>
    </row>
    <row r="187" spans="1:16">
      <c r="B187" s="108">
        <v>5.5</v>
      </c>
      <c r="C187" s="109" t="s">
        <v>57</v>
      </c>
      <c r="D187" s="70">
        <f t="shared" si="18"/>
        <v>30.386740331491712</v>
      </c>
      <c r="E187" s="110">
        <v>60.97</v>
      </c>
      <c r="F187" s="111">
        <v>3.014E-2</v>
      </c>
      <c r="G187" s="107">
        <f t="shared" si="14"/>
        <v>61.000140000000002</v>
      </c>
      <c r="H187" s="72">
        <v>604.07000000000005</v>
      </c>
      <c r="I187" s="74" t="s">
        <v>12</v>
      </c>
      <c r="J187" s="77">
        <f t="shared" si="19"/>
        <v>604070</v>
      </c>
      <c r="K187" s="72">
        <v>19.93</v>
      </c>
      <c r="L187" s="74" t="s">
        <v>12</v>
      </c>
      <c r="M187" s="77">
        <f t="shared" si="17"/>
        <v>19930</v>
      </c>
      <c r="N187" s="72">
        <v>2.2999999999999998</v>
      </c>
      <c r="O187" s="74" t="s">
        <v>12</v>
      </c>
      <c r="P187" s="77">
        <f t="shared" si="20"/>
        <v>2300</v>
      </c>
    </row>
    <row r="188" spans="1:16">
      <c r="B188" s="108">
        <v>6</v>
      </c>
      <c r="C188" s="109" t="s">
        <v>57</v>
      </c>
      <c r="D188" s="70">
        <f t="shared" si="18"/>
        <v>33.149171270718234</v>
      </c>
      <c r="E188" s="110">
        <v>58.22</v>
      </c>
      <c r="F188" s="111">
        <v>2.7900000000000001E-2</v>
      </c>
      <c r="G188" s="107">
        <f t="shared" si="14"/>
        <v>58.247900000000001</v>
      </c>
      <c r="H188" s="72">
        <v>673.72</v>
      </c>
      <c r="I188" s="74" t="s">
        <v>12</v>
      </c>
      <c r="J188" s="77">
        <f t="shared" si="19"/>
        <v>673720</v>
      </c>
      <c r="K188" s="72">
        <v>22.23</v>
      </c>
      <c r="L188" s="74" t="s">
        <v>12</v>
      </c>
      <c r="M188" s="77">
        <f t="shared" si="17"/>
        <v>22230</v>
      </c>
      <c r="N188" s="72">
        <v>2.44</v>
      </c>
      <c r="O188" s="74" t="s">
        <v>12</v>
      </c>
      <c r="P188" s="77">
        <f t="shared" si="20"/>
        <v>2440</v>
      </c>
    </row>
    <row r="189" spans="1:16">
      <c r="B189" s="108">
        <v>6.5</v>
      </c>
      <c r="C189" s="109" t="s">
        <v>57</v>
      </c>
      <c r="D189" s="70">
        <f t="shared" si="18"/>
        <v>35.911602209944753</v>
      </c>
      <c r="E189" s="110">
        <v>55.73</v>
      </c>
      <c r="F189" s="111">
        <v>2.5989999999999999E-2</v>
      </c>
      <c r="G189" s="107">
        <f t="shared" si="14"/>
        <v>55.755989999999997</v>
      </c>
      <c r="H189" s="72">
        <v>746.57</v>
      </c>
      <c r="I189" s="74" t="s">
        <v>12</v>
      </c>
      <c r="J189" s="77">
        <f t="shared" si="19"/>
        <v>746570</v>
      </c>
      <c r="K189" s="72">
        <v>24.5</v>
      </c>
      <c r="L189" s="74" t="s">
        <v>12</v>
      </c>
      <c r="M189" s="77">
        <f t="shared" si="17"/>
        <v>24500</v>
      </c>
      <c r="N189" s="72">
        <v>2.58</v>
      </c>
      <c r="O189" s="74" t="s">
        <v>12</v>
      </c>
      <c r="P189" s="77">
        <f t="shared" si="20"/>
        <v>2580</v>
      </c>
    </row>
    <row r="190" spans="1:16">
      <c r="B190" s="108">
        <v>7</v>
      </c>
      <c r="C190" s="109" t="s">
        <v>57</v>
      </c>
      <c r="D190" s="70">
        <f t="shared" si="18"/>
        <v>38.674033149171272</v>
      </c>
      <c r="E190" s="110">
        <v>53.48</v>
      </c>
      <c r="F190" s="111">
        <v>2.4330000000000001E-2</v>
      </c>
      <c r="G190" s="107">
        <f t="shared" si="14"/>
        <v>53.504329999999996</v>
      </c>
      <c r="H190" s="72">
        <v>822.57</v>
      </c>
      <c r="I190" s="74" t="s">
        <v>12</v>
      </c>
      <c r="J190" s="77">
        <f t="shared" si="19"/>
        <v>822570</v>
      </c>
      <c r="K190" s="72">
        <v>26.76</v>
      </c>
      <c r="L190" s="74" t="s">
        <v>12</v>
      </c>
      <c r="M190" s="77">
        <f t="shared" si="17"/>
        <v>26760</v>
      </c>
      <c r="N190" s="72">
        <v>2.73</v>
      </c>
      <c r="O190" s="74" t="s">
        <v>12</v>
      </c>
      <c r="P190" s="77">
        <f t="shared" si="20"/>
        <v>2730</v>
      </c>
    </row>
    <row r="191" spans="1:16">
      <c r="B191" s="108">
        <v>8</v>
      </c>
      <c r="C191" s="109" t="s">
        <v>57</v>
      </c>
      <c r="D191" s="70">
        <f t="shared" si="18"/>
        <v>44.19889502762431</v>
      </c>
      <c r="E191" s="110">
        <v>49.54</v>
      </c>
      <c r="F191" s="111">
        <v>2.1610000000000001E-2</v>
      </c>
      <c r="G191" s="107">
        <f t="shared" si="14"/>
        <v>49.561610000000002</v>
      </c>
      <c r="H191" s="72">
        <v>983.84</v>
      </c>
      <c r="I191" s="74" t="s">
        <v>12</v>
      </c>
      <c r="J191" s="77">
        <f t="shared" si="19"/>
        <v>983840</v>
      </c>
      <c r="K191" s="72">
        <v>35.17</v>
      </c>
      <c r="L191" s="74" t="s">
        <v>12</v>
      </c>
      <c r="M191" s="77">
        <f t="shared" si="17"/>
        <v>35170</v>
      </c>
      <c r="N191" s="72">
        <v>3.04</v>
      </c>
      <c r="O191" s="74" t="s">
        <v>12</v>
      </c>
      <c r="P191" s="77">
        <f t="shared" si="20"/>
        <v>3040</v>
      </c>
    </row>
    <row r="192" spans="1:16">
      <c r="B192" s="108">
        <v>9</v>
      </c>
      <c r="C192" s="109" t="s">
        <v>57</v>
      </c>
      <c r="D192" s="70">
        <f t="shared" si="18"/>
        <v>49.723756906077348</v>
      </c>
      <c r="E192" s="110">
        <v>46.23</v>
      </c>
      <c r="F192" s="111">
        <v>1.9460000000000002E-2</v>
      </c>
      <c r="G192" s="107">
        <f t="shared" si="14"/>
        <v>46.249459999999999</v>
      </c>
      <c r="H192" s="72">
        <v>1.1599999999999999</v>
      </c>
      <c r="I192" s="73" t="s">
        <v>72</v>
      </c>
      <c r="J192" s="77">
        <f t="shared" ref="J192:J193" si="21">H192*1000000</f>
        <v>1160000</v>
      </c>
      <c r="K192" s="72">
        <v>42.88</v>
      </c>
      <c r="L192" s="74" t="s">
        <v>12</v>
      </c>
      <c r="M192" s="77">
        <f t="shared" si="17"/>
        <v>42880</v>
      </c>
      <c r="N192" s="72">
        <v>3.38</v>
      </c>
      <c r="O192" s="74" t="s">
        <v>12</v>
      </c>
      <c r="P192" s="77">
        <f t="shared" si="20"/>
        <v>3380</v>
      </c>
    </row>
    <row r="193" spans="2:16">
      <c r="B193" s="108">
        <v>10</v>
      </c>
      <c r="C193" s="109" t="s">
        <v>57</v>
      </c>
      <c r="D193" s="70">
        <f t="shared" si="18"/>
        <v>55.248618784530386</v>
      </c>
      <c r="E193" s="110">
        <v>43.39</v>
      </c>
      <c r="F193" s="111">
        <v>1.771E-2</v>
      </c>
      <c r="G193" s="107">
        <f t="shared" si="14"/>
        <v>43.407710000000002</v>
      </c>
      <c r="H193" s="72">
        <v>1.34</v>
      </c>
      <c r="I193" s="74" t="s">
        <v>72</v>
      </c>
      <c r="J193" s="77">
        <f t="shared" si="21"/>
        <v>1340000</v>
      </c>
      <c r="K193" s="72">
        <v>50.26</v>
      </c>
      <c r="L193" s="74" t="s">
        <v>12</v>
      </c>
      <c r="M193" s="77">
        <f t="shared" si="17"/>
        <v>50260</v>
      </c>
      <c r="N193" s="72">
        <v>3.74</v>
      </c>
      <c r="O193" s="74" t="s">
        <v>12</v>
      </c>
      <c r="P193" s="77">
        <f t="shared" si="20"/>
        <v>3740</v>
      </c>
    </row>
    <row r="194" spans="2:16">
      <c r="B194" s="108">
        <v>11</v>
      </c>
      <c r="C194" s="109" t="s">
        <v>57</v>
      </c>
      <c r="D194" s="70">
        <f t="shared" si="18"/>
        <v>60.773480662983424</v>
      </c>
      <c r="E194" s="110">
        <v>40.94</v>
      </c>
      <c r="F194" s="111">
        <v>1.627E-2</v>
      </c>
      <c r="G194" s="107">
        <f t="shared" si="14"/>
        <v>40.956269999999996</v>
      </c>
      <c r="H194" s="72">
        <v>1.54</v>
      </c>
      <c r="I194" s="74" t="s">
        <v>72</v>
      </c>
      <c r="J194" s="77">
        <f>H194*1000000</f>
        <v>1540000</v>
      </c>
      <c r="K194" s="72">
        <v>57.47</v>
      </c>
      <c r="L194" s="74" t="s">
        <v>12</v>
      </c>
      <c r="M194" s="77">
        <f t="shared" si="17"/>
        <v>57470</v>
      </c>
      <c r="N194" s="72">
        <v>4.12</v>
      </c>
      <c r="O194" s="74" t="s">
        <v>12</v>
      </c>
      <c r="P194" s="77">
        <f t="shared" si="20"/>
        <v>4120</v>
      </c>
    </row>
    <row r="195" spans="2:16">
      <c r="B195" s="108">
        <v>12</v>
      </c>
      <c r="C195" s="109" t="s">
        <v>57</v>
      </c>
      <c r="D195" s="70">
        <f t="shared" si="18"/>
        <v>66.298342541436469</v>
      </c>
      <c r="E195" s="110">
        <v>38.799999999999997</v>
      </c>
      <c r="F195" s="111">
        <v>1.5049999999999999E-2</v>
      </c>
      <c r="G195" s="107">
        <f t="shared" si="14"/>
        <v>38.815049999999999</v>
      </c>
      <c r="H195" s="72">
        <v>1.75</v>
      </c>
      <c r="I195" s="74" t="s">
        <v>72</v>
      </c>
      <c r="J195" s="77">
        <f>H195*1000000</f>
        <v>1750000</v>
      </c>
      <c r="K195" s="72">
        <v>64.58</v>
      </c>
      <c r="L195" s="74" t="s">
        <v>12</v>
      </c>
      <c r="M195" s="77">
        <f t="shared" si="17"/>
        <v>64580</v>
      </c>
      <c r="N195" s="72">
        <v>4.5199999999999996</v>
      </c>
      <c r="O195" s="74" t="s">
        <v>12</v>
      </c>
      <c r="P195" s="77">
        <f t="shared" si="20"/>
        <v>4520</v>
      </c>
    </row>
    <row r="196" spans="2:16">
      <c r="B196" s="108">
        <v>13</v>
      </c>
      <c r="C196" s="109" t="s">
        <v>57</v>
      </c>
      <c r="D196" s="70">
        <f t="shared" si="18"/>
        <v>71.823204419889507</v>
      </c>
      <c r="E196" s="110">
        <v>36.92</v>
      </c>
      <c r="F196" s="111">
        <v>1.401E-2</v>
      </c>
      <c r="G196" s="107">
        <f t="shared" si="14"/>
        <v>36.934010000000001</v>
      </c>
      <c r="H196" s="72">
        <v>1.97</v>
      </c>
      <c r="I196" s="74" t="s">
        <v>72</v>
      </c>
      <c r="J196" s="77">
        <f t="shared" ref="J196:J228" si="22">H196*1000000</f>
        <v>1970000</v>
      </c>
      <c r="K196" s="72">
        <v>71.650000000000006</v>
      </c>
      <c r="L196" s="74" t="s">
        <v>12</v>
      </c>
      <c r="M196" s="77">
        <f t="shared" si="17"/>
        <v>71650</v>
      </c>
      <c r="N196" s="72">
        <v>4.9400000000000004</v>
      </c>
      <c r="O196" s="74" t="s">
        <v>12</v>
      </c>
      <c r="P196" s="77">
        <f t="shared" si="20"/>
        <v>4940</v>
      </c>
    </row>
    <row r="197" spans="2:16">
      <c r="B197" s="108">
        <v>14</v>
      </c>
      <c r="C197" s="109" t="s">
        <v>57</v>
      </c>
      <c r="D197" s="70">
        <f t="shared" si="18"/>
        <v>77.348066298342545</v>
      </c>
      <c r="E197" s="110">
        <v>35.25</v>
      </c>
      <c r="F197" s="111">
        <v>1.311E-2</v>
      </c>
      <c r="G197" s="107">
        <f t="shared" si="14"/>
        <v>35.263109999999998</v>
      </c>
      <c r="H197" s="72">
        <v>2.2000000000000002</v>
      </c>
      <c r="I197" s="74" t="s">
        <v>72</v>
      </c>
      <c r="J197" s="77">
        <f t="shared" si="22"/>
        <v>2200000</v>
      </c>
      <c r="K197" s="72">
        <v>78.69</v>
      </c>
      <c r="L197" s="74" t="s">
        <v>12</v>
      </c>
      <c r="M197" s="77">
        <f t="shared" si="17"/>
        <v>78690</v>
      </c>
      <c r="N197" s="72">
        <v>5.37</v>
      </c>
      <c r="O197" s="74" t="s">
        <v>12</v>
      </c>
      <c r="P197" s="77">
        <f t="shared" si="20"/>
        <v>5370</v>
      </c>
    </row>
    <row r="198" spans="2:16">
      <c r="B198" s="108">
        <v>15</v>
      </c>
      <c r="C198" s="109" t="s">
        <v>57</v>
      </c>
      <c r="D198" s="70">
        <f t="shared" si="18"/>
        <v>82.872928176795583</v>
      </c>
      <c r="E198" s="110">
        <v>33.75</v>
      </c>
      <c r="F198" s="111">
        <v>1.2319999999999999E-2</v>
      </c>
      <c r="G198" s="107">
        <f t="shared" si="14"/>
        <v>33.762320000000003</v>
      </c>
      <c r="H198" s="72">
        <v>2.44</v>
      </c>
      <c r="I198" s="74" t="s">
        <v>72</v>
      </c>
      <c r="J198" s="77">
        <f t="shared" si="22"/>
        <v>2440000</v>
      </c>
      <c r="K198" s="72">
        <v>85.74</v>
      </c>
      <c r="L198" s="74" t="s">
        <v>12</v>
      </c>
      <c r="M198" s="77">
        <f t="shared" si="17"/>
        <v>85740</v>
      </c>
      <c r="N198" s="72">
        <v>5.83</v>
      </c>
      <c r="O198" s="74" t="s">
        <v>12</v>
      </c>
      <c r="P198" s="77">
        <f t="shared" si="20"/>
        <v>5830</v>
      </c>
    </row>
    <row r="199" spans="2:16">
      <c r="B199" s="108">
        <v>16</v>
      </c>
      <c r="C199" s="109" t="s">
        <v>57</v>
      </c>
      <c r="D199" s="70">
        <f t="shared" si="18"/>
        <v>88.39779005524862</v>
      </c>
      <c r="E199" s="110">
        <v>32.409999999999997</v>
      </c>
      <c r="F199" s="111">
        <v>1.163E-2</v>
      </c>
      <c r="G199" s="107">
        <f t="shared" si="14"/>
        <v>32.421629999999993</v>
      </c>
      <c r="H199" s="72">
        <v>2.69</v>
      </c>
      <c r="I199" s="74" t="s">
        <v>72</v>
      </c>
      <c r="J199" s="77">
        <f t="shared" si="22"/>
        <v>2690000</v>
      </c>
      <c r="K199" s="72">
        <v>92.8</v>
      </c>
      <c r="L199" s="74" t="s">
        <v>12</v>
      </c>
      <c r="M199" s="77">
        <f t="shared" si="17"/>
        <v>92800</v>
      </c>
      <c r="N199" s="72">
        <v>6.3</v>
      </c>
      <c r="O199" s="74" t="s">
        <v>12</v>
      </c>
      <c r="P199" s="77">
        <f t="shared" si="20"/>
        <v>6300</v>
      </c>
    </row>
    <row r="200" spans="2:16">
      <c r="B200" s="108">
        <v>17</v>
      </c>
      <c r="C200" s="109" t="s">
        <v>57</v>
      </c>
      <c r="D200" s="70">
        <f t="shared" si="18"/>
        <v>93.922651933701658</v>
      </c>
      <c r="E200" s="110">
        <v>31.2</v>
      </c>
      <c r="F200" s="111">
        <v>1.1010000000000001E-2</v>
      </c>
      <c r="G200" s="107">
        <f t="shared" si="14"/>
        <v>31.211009999999998</v>
      </c>
      <c r="H200" s="72">
        <v>2.95</v>
      </c>
      <c r="I200" s="74" t="s">
        <v>72</v>
      </c>
      <c r="J200" s="77">
        <f t="shared" si="22"/>
        <v>2950000</v>
      </c>
      <c r="K200" s="72">
        <v>99.88</v>
      </c>
      <c r="L200" s="74" t="s">
        <v>12</v>
      </c>
      <c r="M200" s="77">
        <f t="shared" si="17"/>
        <v>99880</v>
      </c>
      <c r="N200" s="72">
        <v>6.79</v>
      </c>
      <c r="O200" s="74" t="s">
        <v>12</v>
      </c>
      <c r="P200" s="77">
        <f t="shared" si="20"/>
        <v>6790</v>
      </c>
    </row>
    <row r="201" spans="2:16">
      <c r="B201" s="108">
        <v>18</v>
      </c>
      <c r="C201" s="109" t="s">
        <v>57</v>
      </c>
      <c r="D201" s="70">
        <f t="shared" si="18"/>
        <v>99.447513812154696</v>
      </c>
      <c r="E201" s="110">
        <v>30.09</v>
      </c>
      <c r="F201" s="111">
        <v>1.0460000000000001E-2</v>
      </c>
      <c r="G201" s="107">
        <f t="shared" si="14"/>
        <v>30.100459999999998</v>
      </c>
      <c r="H201" s="72">
        <v>3.22</v>
      </c>
      <c r="I201" s="74" t="s">
        <v>72</v>
      </c>
      <c r="J201" s="77">
        <f t="shared" si="22"/>
        <v>3220000</v>
      </c>
      <c r="K201" s="72">
        <v>106.97</v>
      </c>
      <c r="L201" s="74" t="s">
        <v>12</v>
      </c>
      <c r="M201" s="77">
        <f t="shared" si="17"/>
        <v>106970</v>
      </c>
      <c r="N201" s="72">
        <v>7.3</v>
      </c>
      <c r="O201" s="74" t="s">
        <v>12</v>
      </c>
      <c r="P201" s="77">
        <f t="shared" si="20"/>
        <v>7300</v>
      </c>
    </row>
    <row r="202" spans="2:16">
      <c r="B202" s="108">
        <v>20</v>
      </c>
      <c r="C202" s="109" t="s">
        <v>57</v>
      </c>
      <c r="D202" s="70">
        <f t="shared" si="18"/>
        <v>110.49723756906077</v>
      </c>
      <c r="E202" s="110">
        <v>28.16</v>
      </c>
      <c r="F202" s="111">
        <v>9.5139999999999999E-3</v>
      </c>
      <c r="G202" s="107">
        <f t="shared" si="14"/>
        <v>28.169513999999999</v>
      </c>
      <c r="H202" s="72">
        <v>3.79</v>
      </c>
      <c r="I202" s="74" t="s">
        <v>72</v>
      </c>
      <c r="J202" s="77">
        <f t="shared" si="22"/>
        <v>3790000</v>
      </c>
      <c r="K202" s="72">
        <v>133.99</v>
      </c>
      <c r="L202" s="74" t="s">
        <v>12</v>
      </c>
      <c r="M202" s="77">
        <f t="shared" si="17"/>
        <v>133990</v>
      </c>
      <c r="N202" s="72">
        <v>8.36</v>
      </c>
      <c r="O202" s="74" t="s">
        <v>12</v>
      </c>
      <c r="P202" s="77">
        <f t="shared" si="20"/>
        <v>8360</v>
      </c>
    </row>
    <row r="203" spans="2:16">
      <c r="B203" s="108">
        <v>22.5</v>
      </c>
      <c r="C203" s="109" t="s">
        <v>57</v>
      </c>
      <c r="D203" s="70">
        <f t="shared" si="18"/>
        <v>124.30939226519337</v>
      </c>
      <c r="E203" s="110">
        <v>26.16</v>
      </c>
      <c r="F203" s="111">
        <v>8.5559999999999994E-3</v>
      </c>
      <c r="G203" s="107">
        <f t="shared" si="14"/>
        <v>26.168555999999999</v>
      </c>
      <c r="H203" s="72">
        <v>4.5599999999999996</v>
      </c>
      <c r="I203" s="74" t="s">
        <v>72</v>
      </c>
      <c r="J203" s="77">
        <f t="shared" si="22"/>
        <v>4560000</v>
      </c>
      <c r="K203" s="72">
        <v>172.2</v>
      </c>
      <c r="L203" s="74" t="s">
        <v>12</v>
      </c>
      <c r="M203" s="77">
        <f t="shared" si="17"/>
        <v>172200</v>
      </c>
      <c r="N203" s="72">
        <v>9.77</v>
      </c>
      <c r="O203" s="74" t="s">
        <v>12</v>
      </c>
      <c r="P203" s="77">
        <f t="shared" si="20"/>
        <v>9770</v>
      </c>
    </row>
    <row r="204" spans="2:16">
      <c r="B204" s="108">
        <v>25</v>
      </c>
      <c r="C204" s="109" t="s">
        <v>57</v>
      </c>
      <c r="D204" s="70">
        <f t="shared" si="18"/>
        <v>138.12154696132598</v>
      </c>
      <c r="E204" s="110">
        <v>24.51</v>
      </c>
      <c r="F204" s="111">
        <v>7.7799999999999996E-3</v>
      </c>
      <c r="G204" s="107">
        <f t="shared" si="14"/>
        <v>24.517780000000002</v>
      </c>
      <c r="H204" s="72">
        <v>5.37</v>
      </c>
      <c r="I204" s="74" t="s">
        <v>72</v>
      </c>
      <c r="J204" s="77">
        <f t="shared" si="22"/>
        <v>5370000</v>
      </c>
      <c r="K204" s="72">
        <v>207.59</v>
      </c>
      <c r="L204" s="74" t="s">
        <v>12</v>
      </c>
      <c r="M204" s="77">
        <f t="shared" si="17"/>
        <v>207590</v>
      </c>
      <c r="N204" s="72">
        <v>11.26</v>
      </c>
      <c r="O204" s="74" t="s">
        <v>12</v>
      </c>
      <c r="P204" s="77">
        <f t="shared" si="20"/>
        <v>11260</v>
      </c>
    </row>
    <row r="205" spans="2:16">
      <c r="B205" s="108">
        <v>27.5</v>
      </c>
      <c r="C205" s="109" t="s">
        <v>57</v>
      </c>
      <c r="D205" s="70">
        <f t="shared" si="18"/>
        <v>151.93370165745856</v>
      </c>
      <c r="E205" s="110">
        <v>23.12</v>
      </c>
      <c r="F205" s="111">
        <v>7.1390000000000004E-3</v>
      </c>
      <c r="G205" s="107">
        <f t="shared" si="14"/>
        <v>23.127139</v>
      </c>
      <c r="H205" s="72">
        <v>6.25</v>
      </c>
      <c r="I205" s="74" t="s">
        <v>72</v>
      </c>
      <c r="J205" s="77">
        <f t="shared" si="22"/>
        <v>6250000</v>
      </c>
      <c r="K205" s="72">
        <v>241.47</v>
      </c>
      <c r="L205" s="74" t="s">
        <v>12</v>
      </c>
      <c r="M205" s="77">
        <f t="shared" si="17"/>
        <v>241470</v>
      </c>
      <c r="N205" s="72">
        <v>12.83</v>
      </c>
      <c r="O205" s="74" t="s">
        <v>12</v>
      </c>
      <c r="P205" s="77">
        <f t="shared" si="20"/>
        <v>12830</v>
      </c>
    </row>
    <row r="206" spans="2:16">
      <c r="B206" s="108">
        <v>30</v>
      </c>
      <c r="C206" s="109" t="s">
        <v>57</v>
      </c>
      <c r="D206" s="70">
        <f t="shared" si="18"/>
        <v>165.74585635359117</v>
      </c>
      <c r="E206" s="110">
        <v>21.93</v>
      </c>
      <c r="F206" s="111">
        <v>6.5989999999999998E-3</v>
      </c>
      <c r="G206" s="107">
        <f t="shared" si="14"/>
        <v>21.936599000000001</v>
      </c>
      <c r="H206" s="72">
        <v>7.17</v>
      </c>
      <c r="I206" s="74" t="s">
        <v>72</v>
      </c>
      <c r="J206" s="77">
        <f t="shared" si="22"/>
        <v>7170000</v>
      </c>
      <c r="K206" s="72">
        <v>274.42</v>
      </c>
      <c r="L206" s="74" t="s">
        <v>12</v>
      </c>
      <c r="M206" s="77">
        <f t="shared" si="17"/>
        <v>274420</v>
      </c>
      <c r="N206" s="72">
        <v>14.47</v>
      </c>
      <c r="O206" s="74" t="s">
        <v>12</v>
      </c>
      <c r="P206" s="77">
        <f t="shared" si="20"/>
        <v>14470</v>
      </c>
    </row>
    <row r="207" spans="2:16">
      <c r="B207" s="108">
        <v>32.5</v>
      </c>
      <c r="C207" s="109" t="s">
        <v>57</v>
      </c>
      <c r="D207" s="70">
        <f t="shared" si="18"/>
        <v>179.55801104972375</v>
      </c>
      <c r="E207" s="110">
        <v>20.91</v>
      </c>
      <c r="F207" s="111">
        <v>6.1380000000000002E-3</v>
      </c>
      <c r="G207" s="107">
        <f t="shared" si="14"/>
        <v>20.916138</v>
      </c>
      <c r="H207" s="72">
        <v>8.14</v>
      </c>
      <c r="I207" s="74" t="s">
        <v>72</v>
      </c>
      <c r="J207" s="77">
        <f t="shared" si="22"/>
        <v>8140000.0000000009</v>
      </c>
      <c r="K207" s="72">
        <v>306.75</v>
      </c>
      <c r="L207" s="74" t="s">
        <v>12</v>
      </c>
      <c r="M207" s="77">
        <f t="shared" si="17"/>
        <v>306750</v>
      </c>
      <c r="N207" s="72">
        <v>16.18</v>
      </c>
      <c r="O207" s="74" t="s">
        <v>12</v>
      </c>
      <c r="P207" s="77">
        <f t="shared" si="20"/>
        <v>16180</v>
      </c>
    </row>
    <row r="208" spans="2:16">
      <c r="B208" s="108">
        <v>35</v>
      </c>
      <c r="C208" s="109" t="s">
        <v>57</v>
      </c>
      <c r="D208" s="70">
        <f t="shared" si="18"/>
        <v>193.37016574585635</v>
      </c>
      <c r="E208" s="110">
        <v>20.02</v>
      </c>
      <c r="F208" s="111">
        <v>5.7390000000000002E-3</v>
      </c>
      <c r="G208" s="107">
        <f t="shared" si="14"/>
        <v>20.025738999999998</v>
      </c>
      <c r="H208" s="72">
        <v>9.15</v>
      </c>
      <c r="I208" s="74" t="s">
        <v>72</v>
      </c>
      <c r="J208" s="77">
        <f t="shared" si="22"/>
        <v>9150000</v>
      </c>
      <c r="K208" s="72">
        <v>338.65</v>
      </c>
      <c r="L208" s="74" t="s">
        <v>12</v>
      </c>
      <c r="M208" s="77">
        <f t="shared" si="17"/>
        <v>338650</v>
      </c>
      <c r="N208" s="72">
        <v>17.95</v>
      </c>
      <c r="O208" s="74" t="s">
        <v>12</v>
      </c>
      <c r="P208" s="77">
        <f t="shared" si="20"/>
        <v>17950</v>
      </c>
    </row>
    <row r="209" spans="2:16">
      <c r="B209" s="108">
        <v>37.5</v>
      </c>
      <c r="C209" s="109" t="s">
        <v>57</v>
      </c>
      <c r="D209" s="70">
        <f t="shared" si="18"/>
        <v>207.18232044198896</v>
      </c>
      <c r="E209" s="110">
        <v>19.23</v>
      </c>
      <c r="F209" s="111">
        <v>5.3920000000000001E-3</v>
      </c>
      <c r="G209" s="107">
        <f t="shared" si="14"/>
        <v>19.235392000000001</v>
      </c>
      <c r="H209" s="72">
        <v>10.210000000000001</v>
      </c>
      <c r="I209" s="74" t="s">
        <v>72</v>
      </c>
      <c r="J209" s="77">
        <f t="shared" si="22"/>
        <v>10210000</v>
      </c>
      <c r="K209" s="72">
        <v>370.23</v>
      </c>
      <c r="L209" s="74" t="s">
        <v>12</v>
      </c>
      <c r="M209" s="77">
        <f t="shared" si="17"/>
        <v>370230</v>
      </c>
      <c r="N209" s="72">
        <v>19.78</v>
      </c>
      <c r="O209" s="74" t="s">
        <v>12</v>
      </c>
      <c r="P209" s="77">
        <f t="shared" si="20"/>
        <v>19780</v>
      </c>
    </row>
    <row r="210" spans="2:16">
      <c r="B210" s="108">
        <v>40</v>
      </c>
      <c r="C210" s="109" t="s">
        <v>57</v>
      </c>
      <c r="D210" s="70">
        <f t="shared" si="18"/>
        <v>220.99447513812154</v>
      </c>
      <c r="E210" s="110">
        <v>18.54</v>
      </c>
      <c r="F210" s="111">
        <v>5.0850000000000001E-3</v>
      </c>
      <c r="G210" s="107">
        <f t="shared" si="14"/>
        <v>18.545085</v>
      </c>
      <c r="H210" s="72">
        <v>11.31</v>
      </c>
      <c r="I210" s="74" t="s">
        <v>72</v>
      </c>
      <c r="J210" s="77">
        <f t="shared" si="22"/>
        <v>11310000</v>
      </c>
      <c r="K210" s="72">
        <v>401.53</v>
      </c>
      <c r="L210" s="74" t="s">
        <v>12</v>
      </c>
      <c r="M210" s="77">
        <f t="shared" si="17"/>
        <v>401530</v>
      </c>
      <c r="N210" s="72">
        <v>21.67</v>
      </c>
      <c r="O210" s="74" t="s">
        <v>12</v>
      </c>
      <c r="P210" s="77">
        <f t="shared" si="20"/>
        <v>21670</v>
      </c>
    </row>
    <row r="211" spans="2:16">
      <c r="B211" s="108">
        <v>45</v>
      </c>
      <c r="C211" s="109" t="s">
        <v>57</v>
      </c>
      <c r="D211" s="70">
        <f t="shared" si="18"/>
        <v>248.61878453038673</v>
      </c>
      <c r="E211" s="110">
        <v>17.36</v>
      </c>
      <c r="F211" s="111">
        <v>4.5700000000000003E-3</v>
      </c>
      <c r="G211" s="107">
        <f t="shared" si="14"/>
        <v>17.364570000000001</v>
      </c>
      <c r="H211" s="72">
        <v>13.62</v>
      </c>
      <c r="I211" s="74" t="s">
        <v>72</v>
      </c>
      <c r="J211" s="77">
        <f t="shared" si="22"/>
        <v>13620000</v>
      </c>
      <c r="K211" s="72">
        <v>518</v>
      </c>
      <c r="L211" s="74" t="s">
        <v>12</v>
      </c>
      <c r="M211" s="77">
        <f t="shared" si="17"/>
        <v>518000</v>
      </c>
      <c r="N211" s="72">
        <v>25.58</v>
      </c>
      <c r="O211" s="74" t="s">
        <v>12</v>
      </c>
      <c r="P211" s="77">
        <f t="shared" si="20"/>
        <v>25580</v>
      </c>
    </row>
    <row r="212" spans="2:16">
      <c r="B212" s="108">
        <v>50</v>
      </c>
      <c r="C212" s="109" t="s">
        <v>57</v>
      </c>
      <c r="D212" s="70">
        <f t="shared" si="18"/>
        <v>276.24309392265195</v>
      </c>
      <c r="E212" s="110">
        <v>16.399999999999999</v>
      </c>
      <c r="F212" s="111">
        <v>4.1529999999999996E-3</v>
      </c>
      <c r="G212" s="107">
        <f t="shared" si="14"/>
        <v>16.404152999999997</v>
      </c>
      <c r="H212" s="72">
        <v>16.079999999999998</v>
      </c>
      <c r="I212" s="74" t="s">
        <v>72</v>
      </c>
      <c r="J212" s="77">
        <f t="shared" si="22"/>
        <v>16079999.999999998</v>
      </c>
      <c r="K212" s="72">
        <v>624.02</v>
      </c>
      <c r="L212" s="74" t="s">
        <v>12</v>
      </c>
      <c r="M212" s="77">
        <f t="shared" si="17"/>
        <v>624020</v>
      </c>
      <c r="N212" s="72">
        <v>29.67</v>
      </c>
      <c r="O212" s="74" t="s">
        <v>12</v>
      </c>
      <c r="P212" s="77">
        <f t="shared" si="20"/>
        <v>29670</v>
      </c>
    </row>
    <row r="213" spans="2:16">
      <c r="B213" s="108">
        <v>55</v>
      </c>
      <c r="C213" s="109" t="s">
        <v>57</v>
      </c>
      <c r="D213" s="70">
        <f t="shared" si="18"/>
        <v>303.86740331491711</v>
      </c>
      <c r="E213" s="110">
        <v>15.6</v>
      </c>
      <c r="F213" s="111">
        <v>3.8080000000000002E-3</v>
      </c>
      <c r="G213" s="107">
        <f t="shared" ref="G213:G228" si="23">E213+F213</f>
        <v>15.603807999999999</v>
      </c>
      <c r="H213" s="72">
        <v>18.68</v>
      </c>
      <c r="I213" s="74" t="s">
        <v>72</v>
      </c>
      <c r="J213" s="77">
        <f t="shared" si="22"/>
        <v>18680000</v>
      </c>
      <c r="K213" s="72">
        <v>724.01</v>
      </c>
      <c r="L213" s="74" t="s">
        <v>12</v>
      </c>
      <c r="M213" s="77">
        <f t="shared" si="17"/>
        <v>724010</v>
      </c>
      <c r="N213" s="72">
        <v>33.92</v>
      </c>
      <c r="O213" s="74" t="s">
        <v>12</v>
      </c>
      <c r="P213" s="77">
        <f t="shared" si="20"/>
        <v>33920</v>
      </c>
    </row>
    <row r="214" spans="2:16">
      <c r="B214" s="108">
        <v>60</v>
      </c>
      <c r="C214" s="109" t="s">
        <v>57</v>
      </c>
      <c r="D214" s="70">
        <f t="shared" si="18"/>
        <v>331.49171270718233</v>
      </c>
      <c r="E214" s="110">
        <v>14.93</v>
      </c>
      <c r="F214" s="111">
        <v>3.5179999999999999E-3</v>
      </c>
      <c r="G214" s="107">
        <f t="shared" si="23"/>
        <v>14.933517999999999</v>
      </c>
      <c r="H214" s="72">
        <v>21.4</v>
      </c>
      <c r="I214" s="74" t="s">
        <v>72</v>
      </c>
      <c r="J214" s="77">
        <f t="shared" si="22"/>
        <v>21400000</v>
      </c>
      <c r="K214" s="72">
        <v>819.9</v>
      </c>
      <c r="L214" s="74" t="s">
        <v>12</v>
      </c>
      <c r="M214" s="77">
        <f t="shared" si="17"/>
        <v>819900</v>
      </c>
      <c r="N214" s="72">
        <v>38.31</v>
      </c>
      <c r="O214" s="74" t="s">
        <v>12</v>
      </c>
      <c r="P214" s="77">
        <f t="shared" si="20"/>
        <v>38310</v>
      </c>
    </row>
    <row r="215" spans="2:16">
      <c r="B215" s="108">
        <v>65</v>
      </c>
      <c r="C215" s="109" t="s">
        <v>57</v>
      </c>
      <c r="D215" s="70">
        <f t="shared" si="18"/>
        <v>359.11602209944749</v>
      </c>
      <c r="E215" s="110">
        <v>14.36</v>
      </c>
      <c r="F215" s="111">
        <v>3.271E-3</v>
      </c>
      <c r="G215" s="107">
        <f t="shared" si="23"/>
        <v>14.363270999999999</v>
      </c>
      <c r="H215" s="72">
        <v>24.23</v>
      </c>
      <c r="I215" s="74" t="s">
        <v>72</v>
      </c>
      <c r="J215" s="77">
        <f t="shared" si="22"/>
        <v>24230000</v>
      </c>
      <c r="K215" s="72">
        <v>912.72</v>
      </c>
      <c r="L215" s="74" t="s">
        <v>12</v>
      </c>
      <c r="M215" s="77">
        <f t="shared" si="17"/>
        <v>912720</v>
      </c>
      <c r="N215" s="72">
        <v>42.81</v>
      </c>
      <c r="O215" s="74" t="s">
        <v>12</v>
      </c>
      <c r="P215" s="77">
        <f t="shared" si="20"/>
        <v>42810</v>
      </c>
    </row>
    <row r="216" spans="2:16">
      <c r="B216" s="108">
        <v>70</v>
      </c>
      <c r="C216" s="109" t="s">
        <v>57</v>
      </c>
      <c r="D216" s="70">
        <f t="shared" si="18"/>
        <v>386.74033149171271</v>
      </c>
      <c r="E216" s="110">
        <v>13.87</v>
      </c>
      <c r="F216" s="111">
        <v>3.0569999999999998E-3</v>
      </c>
      <c r="G216" s="107">
        <f t="shared" si="23"/>
        <v>13.873056999999999</v>
      </c>
      <c r="H216" s="72">
        <v>27.17</v>
      </c>
      <c r="I216" s="74" t="s">
        <v>72</v>
      </c>
      <c r="J216" s="77">
        <f t="shared" si="22"/>
        <v>27170000</v>
      </c>
      <c r="K216" s="72">
        <v>1</v>
      </c>
      <c r="L216" s="73" t="s">
        <v>72</v>
      </c>
      <c r="M216" s="77">
        <f t="shared" ref="M216:M217" si="24">K216*1000000</f>
        <v>1000000</v>
      </c>
      <c r="N216" s="72">
        <v>47.42</v>
      </c>
      <c r="O216" s="74" t="s">
        <v>12</v>
      </c>
      <c r="P216" s="77">
        <f t="shared" si="20"/>
        <v>47420</v>
      </c>
    </row>
    <row r="217" spans="2:16">
      <c r="B217" s="108">
        <v>80</v>
      </c>
      <c r="C217" s="109" t="s">
        <v>57</v>
      </c>
      <c r="D217" s="70">
        <f t="shared" si="18"/>
        <v>441.98895027624309</v>
      </c>
      <c r="E217" s="110">
        <v>13.07</v>
      </c>
      <c r="F217" s="111">
        <v>2.7070000000000002E-3</v>
      </c>
      <c r="G217" s="107">
        <f t="shared" si="23"/>
        <v>13.072706999999999</v>
      </c>
      <c r="H217" s="72">
        <v>33.340000000000003</v>
      </c>
      <c r="I217" s="74" t="s">
        <v>72</v>
      </c>
      <c r="J217" s="77">
        <f t="shared" si="22"/>
        <v>33340000.000000004</v>
      </c>
      <c r="K217" s="72">
        <v>1.33</v>
      </c>
      <c r="L217" s="74" t="s">
        <v>72</v>
      </c>
      <c r="M217" s="77">
        <f t="shared" si="24"/>
        <v>1330000</v>
      </c>
      <c r="N217" s="72">
        <v>56.88</v>
      </c>
      <c r="O217" s="74" t="s">
        <v>12</v>
      </c>
      <c r="P217" s="77">
        <f t="shared" si="20"/>
        <v>56880</v>
      </c>
    </row>
    <row r="218" spans="2:16">
      <c r="B218" s="108">
        <v>90</v>
      </c>
      <c r="C218" s="109" t="s">
        <v>57</v>
      </c>
      <c r="D218" s="70">
        <f t="shared" si="18"/>
        <v>497.23756906077347</v>
      </c>
      <c r="E218" s="110">
        <v>12.46</v>
      </c>
      <c r="F218" s="111">
        <v>2.431E-3</v>
      </c>
      <c r="G218" s="107">
        <f t="shared" si="23"/>
        <v>12.462431</v>
      </c>
      <c r="H218" s="72">
        <v>39.85</v>
      </c>
      <c r="I218" s="74" t="s">
        <v>72</v>
      </c>
      <c r="J218" s="77">
        <f t="shared" si="22"/>
        <v>39850000</v>
      </c>
      <c r="K218" s="72">
        <v>1.62</v>
      </c>
      <c r="L218" s="74" t="s">
        <v>72</v>
      </c>
      <c r="M218" s="77">
        <f>K218*1000000</f>
        <v>1620000</v>
      </c>
      <c r="N218" s="72">
        <v>66.61</v>
      </c>
      <c r="O218" s="74" t="s">
        <v>12</v>
      </c>
      <c r="P218" s="77">
        <f t="shared" si="20"/>
        <v>66610</v>
      </c>
    </row>
    <row r="219" spans="2:16">
      <c r="B219" s="108">
        <v>100</v>
      </c>
      <c r="C219" s="109" t="s">
        <v>57</v>
      </c>
      <c r="D219" s="70">
        <f t="shared" si="18"/>
        <v>552.4861878453039</v>
      </c>
      <c r="E219" s="110">
        <v>11.97</v>
      </c>
      <c r="F219" s="111">
        <v>2.2079999999999999E-3</v>
      </c>
      <c r="G219" s="107">
        <f t="shared" si="23"/>
        <v>11.972208</v>
      </c>
      <c r="H219" s="72">
        <v>46.65</v>
      </c>
      <c r="I219" s="74" t="s">
        <v>72</v>
      </c>
      <c r="J219" s="77">
        <f t="shared" si="22"/>
        <v>46650000</v>
      </c>
      <c r="K219" s="72">
        <v>1.88</v>
      </c>
      <c r="L219" s="74" t="s">
        <v>72</v>
      </c>
      <c r="M219" s="77">
        <f t="shared" ref="M219:M228" si="25">K219*1000000</f>
        <v>1880000</v>
      </c>
      <c r="N219" s="72">
        <v>76.53</v>
      </c>
      <c r="O219" s="74" t="s">
        <v>12</v>
      </c>
      <c r="P219" s="77">
        <f t="shared" si="20"/>
        <v>76530</v>
      </c>
    </row>
    <row r="220" spans="2:16">
      <c r="B220" s="108">
        <v>110</v>
      </c>
      <c r="C220" s="109" t="s">
        <v>57</v>
      </c>
      <c r="D220" s="70">
        <f t="shared" si="18"/>
        <v>607.73480662983422</v>
      </c>
      <c r="E220" s="110">
        <v>11.58</v>
      </c>
      <c r="F220" s="111">
        <v>2.0230000000000001E-3</v>
      </c>
      <c r="G220" s="107">
        <f t="shared" si="23"/>
        <v>11.582023</v>
      </c>
      <c r="H220" s="72">
        <v>53.7</v>
      </c>
      <c r="I220" s="74" t="s">
        <v>72</v>
      </c>
      <c r="J220" s="77">
        <f t="shared" si="22"/>
        <v>53700000</v>
      </c>
      <c r="K220" s="72">
        <v>2.13</v>
      </c>
      <c r="L220" s="74" t="s">
        <v>72</v>
      </c>
      <c r="M220" s="77">
        <f t="shared" si="25"/>
        <v>2130000</v>
      </c>
      <c r="N220" s="72">
        <v>86.57</v>
      </c>
      <c r="O220" s="74" t="s">
        <v>12</v>
      </c>
      <c r="P220" s="77">
        <f t="shared" si="20"/>
        <v>86570</v>
      </c>
    </row>
    <row r="221" spans="2:16">
      <c r="B221" s="108">
        <v>120</v>
      </c>
      <c r="C221" s="109" t="s">
        <v>57</v>
      </c>
      <c r="D221" s="70">
        <f t="shared" si="18"/>
        <v>662.98342541436466</v>
      </c>
      <c r="E221" s="110">
        <v>11.25</v>
      </c>
      <c r="F221" s="111">
        <v>1.8680000000000001E-3</v>
      </c>
      <c r="G221" s="107">
        <f t="shared" si="23"/>
        <v>11.251868</v>
      </c>
      <c r="H221" s="72">
        <v>60.97</v>
      </c>
      <c r="I221" s="74" t="s">
        <v>72</v>
      </c>
      <c r="J221" s="77">
        <f t="shared" si="22"/>
        <v>60970000</v>
      </c>
      <c r="K221" s="72">
        <v>2.36</v>
      </c>
      <c r="L221" s="74" t="s">
        <v>72</v>
      </c>
      <c r="M221" s="77">
        <f t="shared" si="25"/>
        <v>2360000</v>
      </c>
      <c r="N221" s="72">
        <v>96.69</v>
      </c>
      <c r="O221" s="74" t="s">
        <v>12</v>
      </c>
      <c r="P221" s="77">
        <f t="shared" si="20"/>
        <v>96690</v>
      </c>
    </row>
    <row r="222" spans="2:16">
      <c r="B222" s="108">
        <v>130</v>
      </c>
      <c r="C222" s="109" t="s">
        <v>57</v>
      </c>
      <c r="D222" s="70">
        <f t="shared" si="18"/>
        <v>718.23204419889498</v>
      </c>
      <c r="E222" s="110">
        <v>10.99</v>
      </c>
      <c r="F222" s="111">
        <v>1.7359999999999999E-3</v>
      </c>
      <c r="G222" s="107">
        <f t="shared" si="23"/>
        <v>10.991736</v>
      </c>
      <c r="H222" s="72">
        <v>68.44</v>
      </c>
      <c r="I222" s="74" t="s">
        <v>72</v>
      </c>
      <c r="J222" s="77">
        <f t="shared" si="22"/>
        <v>68440000</v>
      </c>
      <c r="K222" s="72">
        <v>2.59</v>
      </c>
      <c r="L222" s="74" t="s">
        <v>72</v>
      </c>
      <c r="M222" s="77">
        <f t="shared" si="25"/>
        <v>2590000</v>
      </c>
      <c r="N222" s="72">
        <v>106.85</v>
      </c>
      <c r="O222" s="74" t="s">
        <v>12</v>
      </c>
      <c r="P222" s="77">
        <f t="shared" si="20"/>
        <v>106850</v>
      </c>
    </row>
    <row r="223" spans="2:16">
      <c r="B223" s="108">
        <v>140</v>
      </c>
      <c r="C223" s="109" t="s">
        <v>57</v>
      </c>
      <c r="D223" s="70">
        <f t="shared" si="18"/>
        <v>773.48066298342542</v>
      </c>
      <c r="E223" s="110">
        <v>10.76</v>
      </c>
      <c r="F223" s="111">
        <v>1.622E-3</v>
      </c>
      <c r="G223" s="107">
        <f t="shared" si="23"/>
        <v>10.761621999999999</v>
      </c>
      <c r="H223" s="72">
        <v>76.069999999999993</v>
      </c>
      <c r="I223" s="74" t="s">
        <v>72</v>
      </c>
      <c r="J223" s="77">
        <f t="shared" si="22"/>
        <v>76070000</v>
      </c>
      <c r="K223" s="72">
        <v>2.81</v>
      </c>
      <c r="L223" s="74" t="s">
        <v>72</v>
      </c>
      <c r="M223" s="77">
        <f t="shared" si="25"/>
        <v>2810000</v>
      </c>
      <c r="N223" s="72">
        <v>117.03</v>
      </c>
      <c r="O223" s="74" t="s">
        <v>12</v>
      </c>
      <c r="P223" s="77">
        <f t="shared" si="20"/>
        <v>117030</v>
      </c>
    </row>
    <row r="224" spans="2:16">
      <c r="B224" s="108">
        <v>150</v>
      </c>
      <c r="C224" s="109" t="s">
        <v>57</v>
      </c>
      <c r="D224" s="70">
        <f t="shared" si="18"/>
        <v>828.72928176795585</v>
      </c>
      <c r="E224" s="110">
        <v>10.58</v>
      </c>
      <c r="F224" s="111">
        <v>1.523E-3</v>
      </c>
      <c r="G224" s="107">
        <f t="shared" si="23"/>
        <v>10.581523000000001</v>
      </c>
      <c r="H224" s="72">
        <v>83.85</v>
      </c>
      <c r="I224" s="74" t="s">
        <v>72</v>
      </c>
      <c r="J224" s="77">
        <f t="shared" si="22"/>
        <v>83850000</v>
      </c>
      <c r="K224" s="72">
        <v>3.01</v>
      </c>
      <c r="L224" s="74" t="s">
        <v>72</v>
      </c>
      <c r="M224" s="77">
        <f t="shared" si="25"/>
        <v>3010000</v>
      </c>
      <c r="N224" s="72">
        <v>127.19</v>
      </c>
      <c r="O224" s="74" t="s">
        <v>12</v>
      </c>
      <c r="P224" s="77">
        <f t="shared" si="20"/>
        <v>127190</v>
      </c>
    </row>
    <row r="225" spans="1:16">
      <c r="B225" s="108">
        <v>160</v>
      </c>
      <c r="C225" s="109" t="s">
        <v>57</v>
      </c>
      <c r="D225" s="70">
        <f t="shared" si="18"/>
        <v>883.97790055248618</v>
      </c>
      <c r="E225" s="110">
        <v>10.42</v>
      </c>
      <c r="F225" s="111">
        <v>1.4350000000000001E-3</v>
      </c>
      <c r="G225" s="107">
        <f t="shared" si="23"/>
        <v>10.421435000000001</v>
      </c>
      <c r="H225" s="72">
        <v>91.76</v>
      </c>
      <c r="I225" s="74" t="s">
        <v>72</v>
      </c>
      <c r="J225" s="77">
        <f t="shared" si="22"/>
        <v>91760000</v>
      </c>
      <c r="K225" s="72">
        <v>3.21</v>
      </c>
      <c r="L225" s="74" t="s">
        <v>72</v>
      </c>
      <c r="M225" s="77">
        <f t="shared" si="25"/>
        <v>3210000</v>
      </c>
      <c r="N225" s="72">
        <v>137.31</v>
      </c>
      <c r="O225" s="74" t="s">
        <v>12</v>
      </c>
      <c r="P225" s="77">
        <f t="shared" si="20"/>
        <v>137310</v>
      </c>
    </row>
    <row r="226" spans="1:16">
      <c r="B226" s="108">
        <v>170</v>
      </c>
      <c r="C226" s="109" t="s">
        <v>57</v>
      </c>
      <c r="D226" s="70">
        <f t="shared" si="18"/>
        <v>939.22651933701661</v>
      </c>
      <c r="E226" s="110">
        <v>10.28</v>
      </c>
      <c r="F226" s="111">
        <v>1.358E-3</v>
      </c>
      <c r="G226" s="107">
        <f t="shared" si="23"/>
        <v>10.281357999999999</v>
      </c>
      <c r="H226" s="72">
        <v>99.78</v>
      </c>
      <c r="I226" s="74" t="s">
        <v>72</v>
      </c>
      <c r="J226" s="77">
        <f t="shared" si="22"/>
        <v>99780000</v>
      </c>
      <c r="K226" s="72">
        <v>3.41</v>
      </c>
      <c r="L226" s="74" t="s">
        <v>72</v>
      </c>
      <c r="M226" s="77">
        <f t="shared" si="25"/>
        <v>3410000</v>
      </c>
      <c r="N226" s="72">
        <v>147.38999999999999</v>
      </c>
      <c r="O226" s="74" t="s">
        <v>12</v>
      </c>
      <c r="P226" s="77">
        <f t="shared" si="20"/>
        <v>147390</v>
      </c>
    </row>
    <row r="227" spans="1:16">
      <c r="B227" s="108">
        <v>180</v>
      </c>
      <c r="C227" s="109" t="s">
        <v>57</v>
      </c>
      <c r="D227" s="70">
        <f t="shared" si="18"/>
        <v>994.47513812154693</v>
      </c>
      <c r="E227" s="110">
        <v>10.16</v>
      </c>
      <c r="F227" s="111">
        <v>1.2880000000000001E-3</v>
      </c>
      <c r="G227" s="107">
        <f t="shared" si="23"/>
        <v>10.161288000000001</v>
      </c>
      <c r="H227" s="72">
        <v>107.9</v>
      </c>
      <c r="I227" s="74" t="s">
        <v>72</v>
      </c>
      <c r="J227" s="77">
        <f t="shared" si="22"/>
        <v>107900000</v>
      </c>
      <c r="K227" s="72">
        <v>3.6</v>
      </c>
      <c r="L227" s="74" t="s">
        <v>72</v>
      </c>
      <c r="M227" s="77">
        <f t="shared" si="25"/>
        <v>3600000</v>
      </c>
      <c r="N227" s="72">
        <v>157.4</v>
      </c>
      <c r="O227" s="74" t="s">
        <v>12</v>
      </c>
      <c r="P227" s="77">
        <f t="shared" si="20"/>
        <v>157400</v>
      </c>
    </row>
    <row r="228" spans="1:16">
      <c r="A228" s="4">
        <v>228</v>
      </c>
      <c r="B228" s="108">
        <v>181</v>
      </c>
      <c r="C228" s="109" t="s">
        <v>57</v>
      </c>
      <c r="D228" s="70">
        <f t="shared" si="18"/>
        <v>1000</v>
      </c>
      <c r="E228" s="110">
        <v>10.15</v>
      </c>
      <c r="F228" s="111">
        <v>1.2819999999999999E-3</v>
      </c>
      <c r="G228" s="107">
        <f t="shared" si="23"/>
        <v>10.151282</v>
      </c>
      <c r="H228" s="72">
        <v>108.71</v>
      </c>
      <c r="I228" s="74" t="s">
        <v>72</v>
      </c>
      <c r="J228" s="77">
        <f t="shared" si="22"/>
        <v>108710000</v>
      </c>
      <c r="K228" s="72">
        <v>3.6</v>
      </c>
      <c r="L228" s="74" t="s">
        <v>72</v>
      </c>
      <c r="M228" s="77">
        <f t="shared" si="25"/>
        <v>3600000</v>
      </c>
      <c r="N228" s="72">
        <v>158.4</v>
      </c>
      <c r="O228" s="74" t="s">
        <v>12</v>
      </c>
      <c r="P228" s="77">
        <f t="shared" si="20"/>
        <v>158400</v>
      </c>
    </row>
  </sheetData>
  <mergeCells count="1">
    <mergeCell ref="E18:G18"/>
  </mergeCells>
  <phoneticPr fontId="23"/>
  <pageMargins left="0.23622047244094491" right="0.23622047244094491" top="0.74803149606299213" bottom="0" header="0.31496062992125984" footer="0"/>
  <pageSetup paperSize="9" scale="70" fitToHeight="0" orientation="landscape" horizontalDpi="300" verticalDpi="300" r:id="rId1"/>
  <headerFooter>
    <oddHeader>&amp;L&amp;F &amp;A</oddHead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2"/>
  <dimension ref="A1:Y228"/>
  <sheetViews>
    <sheetView zoomScale="70" zoomScaleNormal="70" workbookViewId="0">
      <selection activeCell="F3" sqref="F3"/>
    </sheetView>
  </sheetViews>
  <sheetFormatPr defaultRowHeight="12"/>
  <cols>
    <col min="1" max="1" width="4.375" style="1" customWidth="1"/>
    <col min="2" max="2" width="9.875" style="1" customWidth="1"/>
    <col min="3" max="3" width="8.625" style="1" customWidth="1"/>
    <col min="4" max="4" width="7.75" style="1" customWidth="1"/>
    <col min="5" max="6" width="8.875" style="1" bestFit="1" customWidth="1"/>
    <col min="7" max="7" width="8.875" style="1" customWidth="1"/>
    <col min="8" max="8" width="6.125" style="1" customWidth="1"/>
    <col min="9" max="9" width="5.5" style="1" customWidth="1"/>
    <col min="10" max="10" width="7.875" style="1" customWidth="1"/>
    <col min="11" max="11" width="9.875" style="1" customWidth="1"/>
    <col min="12" max="12" width="3.75" style="1" customWidth="1"/>
    <col min="13" max="13" width="7.5" style="1" customWidth="1"/>
    <col min="14" max="14" width="6.375" style="1" customWidth="1"/>
    <col min="15" max="15" width="3.875" style="1" customWidth="1"/>
    <col min="16" max="16" width="6.75" style="1" customWidth="1"/>
    <col min="17" max="17" width="3.125" style="1" customWidth="1"/>
    <col min="18" max="18" width="8" style="5" customWidth="1"/>
    <col min="19" max="19" width="9.625" style="55" customWidth="1"/>
    <col min="20" max="20" width="9" style="1"/>
    <col min="21" max="21" width="9.75" style="1" customWidth="1"/>
    <col min="22" max="22" width="8.875" style="1" bestFit="1" customWidth="1"/>
    <col min="23" max="23" width="7.25" style="1" customWidth="1"/>
    <col min="24" max="24" width="9.125" style="1" customWidth="1"/>
    <col min="25" max="25" width="5.625" style="1" customWidth="1"/>
    <col min="26" max="16384" width="9" style="1"/>
  </cols>
  <sheetData>
    <row r="1" spans="1:25">
      <c r="A1" s="1">
        <v>1</v>
      </c>
      <c r="B1" s="2">
        <v>2</v>
      </c>
      <c r="C1" s="3">
        <v>3</v>
      </c>
      <c r="D1" s="3">
        <v>4</v>
      </c>
      <c r="E1" s="3">
        <v>5</v>
      </c>
      <c r="F1" s="3">
        <v>6</v>
      </c>
      <c r="G1" s="3">
        <v>7</v>
      </c>
      <c r="H1" s="2">
        <v>8</v>
      </c>
      <c r="I1" s="2">
        <v>9</v>
      </c>
      <c r="J1" s="3">
        <v>10</v>
      </c>
      <c r="K1" s="4">
        <v>11</v>
      </c>
      <c r="L1" s="1">
        <v>12</v>
      </c>
      <c r="M1" s="4">
        <v>13</v>
      </c>
      <c r="N1" s="1">
        <v>14</v>
      </c>
      <c r="O1" s="1">
        <v>15</v>
      </c>
      <c r="P1" s="4">
        <v>16</v>
      </c>
      <c r="R1" s="46"/>
      <c r="S1" s="120"/>
      <c r="T1" s="25"/>
      <c r="U1" s="25"/>
      <c r="V1" s="25"/>
      <c r="W1" s="25"/>
      <c r="X1" s="25"/>
      <c r="Y1" s="25"/>
    </row>
    <row r="2" spans="1:25" ht="18.75">
      <c r="A2" s="1">
        <v>2</v>
      </c>
      <c r="B2" s="6" t="s">
        <v>91</v>
      </c>
      <c r="F2" s="7"/>
      <c r="G2" s="7"/>
      <c r="L2" s="5" t="s">
        <v>92</v>
      </c>
      <c r="M2" s="8"/>
      <c r="N2" s="9" t="s">
        <v>13</v>
      </c>
      <c r="R2" s="46"/>
      <c r="S2" s="127"/>
      <c r="T2" s="25"/>
      <c r="U2" s="46"/>
      <c r="V2" s="128"/>
      <c r="W2" s="25"/>
      <c r="X2" s="25"/>
      <c r="Y2" s="25"/>
    </row>
    <row r="3" spans="1:25">
      <c r="A3" s="4">
        <v>3</v>
      </c>
      <c r="B3" s="12" t="s">
        <v>14</v>
      </c>
      <c r="C3" s="13" t="s">
        <v>15</v>
      </c>
      <c r="E3" s="12" t="s">
        <v>108</v>
      </c>
      <c r="F3" s="184"/>
      <c r="G3" s="14" t="s">
        <v>16</v>
      </c>
      <c r="H3" s="14"/>
      <c r="I3" s="14"/>
      <c r="K3" s="15"/>
      <c r="L3" s="5" t="s">
        <v>93</v>
      </c>
      <c r="M3" s="16"/>
      <c r="N3" s="9" t="s">
        <v>94</v>
      </c>
      <c r="O3" s="9"/>
      <c r="R3" s="25"/>
      <c r="S3" s="25"/>
      <c r="T3" s="25"/>
      <c r="U3" s="46"/>
      <c r="V3" s="121"/>
      <c r="W3" s="122"/>
      <c r="X3" s="25"/>
      <c r="Y3" s="25"/>
    </row>
    <row r="4" spans="1:25">
      <c r="A4" s="4">
        <v>4</v>
      </c>
      <c r="B4" s="12" t="s">
        <v>95</v>
      </c>
      <c r="C4" s="20">
        <v>73</v>
      </c>
      <c r="D4" s="21"/>
      <c r="F4" s="14" t="s">
        <v>11</v>
      </c>
      <c r="G4" s="14" t="s">
        <v>11</v>
      </c>
      <c r="H4" s="14" t="s">
        <v>17</v>
      </c>
      <c r="I4" s="14" t="s">
        <v>1</v>
      </c>
      <c r="J4" s="9"/>
      <c r="K4" s="22" t="s">
        <v>18</v>
      </c>
      <c r="L4" s="9"/>
      <c r="M4" s="9"/>
      <c r="N4" s="9"/>
      <c r="O4" s="9"/>
      <c r="R4" s="46"/>
      <c r="S4" s="23"/>
      <c r="T4" s="25"/>
      <c r="U4" s="25"/>
      <c r="V4" s="129"/>
      <c r="W4" s="25"/>
      <c r="X4" s="25"/>
      <c r="Y4" s="25"/>
    </row>
    <row r="5" spans="1:25">
      <c r="A5" s="1">
        <v>5</v>
      </c>
      <c r="B5" s="12" t="s">
        <v>19</v>
      </c>
      <c r="C5" s="20">
        <v>181</v>
      </c>
      <c r="D5" s="21" t="s">
        <v>20</v>
      </c>
      <c r="F5" s="14" t="s">
        <v>0</v>
      </c>
      <c r="G5" s="14" t="s">
        <v>21</v>
      </c>
      <c r="H5" s="14" t="s">
        <v>22</v>
      </c>
      <c r="I5" s="14" t="s">
        <v>22</v>
      </c>
      <c r="J5" s="24" t="s">
        <v>23</v>
      </c>
      <c r="K5" s="5" t="s">
        <v>58</v>
      </c>
      <c r="L5" s="14"/>
      <c r="M5" s="14"/>
      <c r="N5" s="9"/>
      <c r="O5" s="15" t="s">
        <v>106</v>
      </c>
      <c r="P5" s="1" t="str">
        <f ca="1">RIGHT(CELL("filename",A1),LEN(CELL("filename",A1))-FIND("]",CELL("filename",A1)))</f>
        <v>srim181Ta_Kapton</v>
      </c>
      <c r="R5" s="46"/>
      <c r="S5" s="23"/>
      <c r="T5" s="123"/>
      <c r="U5" s="120"/>
      <c r="V5" s="98"/>
      <c r="W5" s="25"/>
      <c r="X5" s="25"/>
      <c r="Y5" s="25"/>
    </row>
    <row r="6" spans="1:25">
      <c r="A6" s="4">
        <v>6</v>
      </c>
      <c r="B6" s="12" t="s">
        <v>59</v>
      </c>
      <c r="C6" s="26" t="s">
        <v>69</v>
      </c>
      <c r="D6" s="21" t="s">
        <v>25</v>
      </c>
      <c r="F6" s="27" t="s">
        <v>3</v>
      </c>
      <c r="G6" s="28">
        <v>1</v>
      </c>
      <c r="H6" s="28">
        <v>25.64</v>
      </c>
      <c r="I6" s="29">
        <v>2.64</v>
      </c>
      <c r="J6" s="4">
        <v>1</v>
      </c>
      <c r="K6" s="30">
        <v>14.2</v>
      </c>
      <c r="L6" s="22" t="s">
        <v>96</v>
      </c>
      <c r="M6" s="9"/>
      <c r="N6" s="9"/>
      <c r="O6" s="15" t="s">
        <v>105</v>
      </c>
      <c r="P6" s="130" t="s">
        <v>107</v>
      </c>
      <c r="R6" s="46"/>
      <c r="S6" s="23"/>
      <c r="T6" s="58"/>
      <c r="U6" s="120"/>
      <c r="V6" s="98"/>
      <c r="W6" s="25"/>
      <c r="X6" s="25"/>
      <c r="Y6" s="25"/>
    </row>
    <row r="7" spans="1:25">
      <c r="A7" s="1">
        <v>7</v>
      </c>
      <c r="B7" s="31"/>
      <c r="C7" s="26" t="s">
        <v>70</v>
      </c>
      <c r="F7" s="32" t="s">
        <v>4</v>
      </c>
      <c r="G7" s="33">
        <v>6</v>
      </c>
      <c r="H7" s="33">
        <v>56.41</v>
      </c>
      <c r="I7" s="34">
        <v>69.11</v>
      </c>
      <c r="J7" s="4">
        <v>2</v>
      </c>
      <c r="K7" s="35">
        <v>142</v>
      </c>
      <c r="L7" s="22" t="s">
        <v>97</v>
      </c>
      <c r="M7" s="9"/>
      <c r="N7" s="9"/>
      <c r="O7" s="9"/>
      <c r="R7" s="46"/>
      <c r="S7" s="23"/>
      <c r="T7" s="25"/>
      <c r="U7" s="120"/>
      <c r="V7" s="98"/>
      <c r="W7" s="25"/>
      <c r="X7" s="36"/>
      <c r="Y7" s="25"/>
    </row>
    <row r="8" spans="1:25">
      <c r="A8" s="1">
        <v>8</v>
      </c>
      <c r="B8" s="12" t="s">
        <v>98</v>
      </c>
      <c r="C8" s="37">
        <v>1.42</v>
      </c>
      <c r="D8" s="38" t="s">
        <v>9</v>
      </c>
      <c r="F8" s="32" t="s">
        <v>2</v>
      </c>
      <c r="G8" s="33">
        <v>7</v>
      </c>
      <c r="H8" s="33">
        <v>5.13</v>
      </c>
      <c r="I8" s="34">
        <v>7.33</v>
      </c>
      <c r="J8" s="4">
        <v>3</v>
      </c>
      <c r="K8" s="35">
        <v>142</v>
      </c>
      <c r="L8" s="22" t="s">
        <v>27</v>
      </c>
      <c r="M8" s="9"/>
      <c r="N8" s="9"/>
      <c r="O8" s="9"/>
      <c r="R8" s="46"/>
      <c r="S8" s="23"/>
      <c r="T8" s="25"/>
      <c r="U8" s="120"/>
      <c r="V8" s="99"/>
      <c r="W8" s="25"/>
      <c r="X8" s="40"/>
      <c r="Y8" s="124"/>
    </row>
    <row r="9" spans="1:25">
      <c r="A9" s="1">
        <v>9</v>
      </c>
      <c r="B9" s="31"/>
      <c r="C9" s="37">
        <v>8.7226999999999999E+22</v>
      </c>
      <c r="D9" s="21" t="s">
        <v>10</v>
      </c>
      <c r="F9" s="32" t="s">
        <v>5</v>
      </c>
      <c r="G9" s="33">
        <v>8</v>
      </c>
      <c r="H9" s="33">
        <v>12.82</v>
      </c>
      <c r="I9" s="34">
        <v>20.92</v>
      </c>
      <c r="J9" s="4">
        <v>4</v>
      </c>
      <c r="K9" s="35">
        <v>1</v>
      </c>
      <c r="L9" s="22" t="s">
        <v>62</v>
      </c>
      <c r="M9" s="9"/>
      <c r="N9" s="9"/>
      <c r="O9" s="9"/>
      <c r="R9" s="46"/>
      <c r="S9" s="41"/>
      <c r="T9" s="125"/>
      <c r="U9" s="120"/>
      <c r="V9" s="99"/>
      <c r="W9" s="25"/>
      <c r="X9" s="40"/>
      <c r="Y9" s="124"/>
    </row>
    <row r="10" spans="1:25">
      <c r="A10" s="1">
        <v>10</v>
      </c>
      <c r="B10" s="12" t="s">
        <v>99</v>
      </c>
      <c r="C10" s="42">
        <v>-7.1999999999999995E-2</v>
      </c>
      <c r="D10" s="21"/>
      <c r="F10" s="32"/>
      <c r="G10" s="33"/>
      <c r="H10" s="33"/>
      <c r="I10" s="34"/>
      <c r="J10" s="4">
        <v>5</v>
      </c>
      <c r="K10" s="35">
        <v>1</v>
      </c>
      <c r="L10" s="22" t="s">
        <v>100</v>
      </c>
      <c r="M10" s="9"/>
      <c r="N10" s="9"/>
      <c r="O10" s="9"/>
      <c r="R10" s="46"/>
      <c r="S10" s="41"/>
      <c r="T10" s="58"/>
      <c r="U10" s="120"/>
      <c r="V10" s="99"/>
      <c r="W10" s="25"/>
      <c r="X10" s="40"/>
      <c r="Y10" s="124"/>
    </row>
    <row r="11" spans="1:25">
      <c r="A11" s="1">
        <v>11</v>
      </c>
      <c r="C11" s="43" t="s">
        <v>63</v>
      </c>
      <c r="D11" s="7" t="s">
        <v>32</v>
      </c>
      <c r="F11" s="32"/>
      <c r="G11" s="33"/>
      <c r="H11" s="33"/>
      <c r="I11" s="34"/>
      <c r="J11" s="4">
        <v>6</v>
      </c>
      <c r="K11" s="35">
        <v>1000</v>
      </c>
      <c r="L11" s="22" t="s">
        <v>64</v>
      </c>
      <c r="M11" s="9"/>
      <c r="N11" s="9"/>
      <c r="O11" s="9"/>
      <c r="R11" s="46"/>
      <c r="S11" s="47"/>
      <c r="T11" s="25"/>
      <c r="U11" s="25"/>
      <c r="V11" s="36"/>
      <c r="W11" s="36"/>
      <c r="X11" s="36"/>
      <c r="Y11" s="25"/>
    </row>
    <row r="12" spans="1:25">
      <c r="A12" s="1">
        <v>12</v>
      </c>
      <c r="B12" s="5" t="s">
        <v>65</v>
      </c>
      <c r="C12" s="44">
        <v>20</v>
      </c>
      <c r="D12" s="45">
        <f>$C$5/100</f>
        <v>1.81</v>
      </c>
      <c r="E12" s="21" t="s">
        <v>89</v>
      </c>
      <c r="F12" s="32"/>
      <c r="G12" s="33"/>
      <c r="H12" s="33"/>
      <c r="I12" s="34"/>
      <c r="J12" s="4">
        <v>7</v>
      </c>
      <c r="K12" s="35">
        <v>16.279</v>
      </c>
      <c r="L12" s="22" t="s">
        <v>35</v>
      </c>
      <c r="M12" s="9"/>
      <c r="R12" s="46"/>
      <c r="S12" s="47"/>
      <c r="T12" s="25"/>
      <c r="U12" s="25"/>
      <c r="V12" s="93"/>
      <c r="W12" s="93"/>
      <c r="X12" s="93"/>
      <c r="Y12" s="25"/>
    </row>
    <row r="13" spans="1:25">
      <c r="A13" s="1">
        <v>13</v>
      </c>
      <c r="B13" s="5" t="s">
        <v>36</v>
      </c>
      <c r="C13" s="48">
        <v>228</v>
      </c>
      <c r="D13" s="45">
        <f>$C$5*1000000</f>
        <v>181000000</v>
      </c>
      <c r="E13" s="21" t="s">
        <v>67</v>
      </c>
      <c r="F13" s="49"/>
      <c r="G13" s="50"/>
      <c r="H13" s="50"/>
      <c r="I13" s="51"/>
      <c r="J13" s="4">
        <v>8</v>
      </c>
      <c r="K13" s="52">
        <v>2.4969000000000002E-2</v>
      </c>
      <c r="L13" s="22" t="s">
        <v>37</v>
      </c>
      <c r="R13" s="46"/>
      <c r="S13" s="47"/>
      <c r="T13" s="25"/>
      <c r="U13" s="46"/>
      <c r="V13" s="93"/>
      <c r="W13" s="93"/>
      <c r="X13" s="39"/>
      <c r="Y13" s="25"/>
    </row>
    <row r="14" spans="1:25" ht="13.5">
      <c r="A14" s="1">
        <v>14</v>
      </c>
      <c r="B14" s="5" t="s">
        <v>209</v>
      </c>
      <c r="C14" s="81"/>
      <c r="D14" s="21" t="s">
        <v>210</v>
      </c>
      <c r="E14" s="25"/>
      <c r="F14" s="25"/>
      <c r="G14" s="25"/>
      <c r="H14" s="85">
        <f>SUM(H6:H13)</f>
        <v>100</v>
      </c>
      <c r="I14" s="85">
        <f>SUM(I6:I13)</f>
        <v>100</v>
      </c>
      <c r="J14" s="4">
        <v>0</v>
      </c>
      <c r="K14" s="53" t="s">
        <v>38</v>
      </c>
      <c r="L14" s="54"/>
      <c r="N14" s="43"/>
      <c r="O14" s="43"/>
      <c r="P14" s="43"/>
      <c r="R14" s="46"/>
      <c r="S14" s="47"/>
      <c r="T14" s="25"/>
      <c r="U14" s="46"/>
      <c r="V14" s="96"/>
      <c r="W14" s="96"/>
      <c r="X14" s="126"/>
      <c r="Y14" s="25"/>
    </row>
    <row r="15" spans="1:25" ht="13.5">
      <c r="A15" s="1">
        <v>15</v>
      </c>
      <c r="B15" s="5" t="s">
        <v>199</v>
      </c>
      <c r="C15" s="82"/>
      <c r="D15" s="80" t="s">
        <v>211</v>
      </c>
      <c r="E15" s="100"/>
      <c r="F15" s="100"/>
      <c r="G15" s="100"/>
      <c r="H15" s="58"/>
      <c r="I15" s="58"/>
      <c r="J15" s="101"/>
      <c r="K15" s="59"/>
      <c r="L15" s="60"/>
      <c r="M15" s="101"/>
      <c r="N15" s="21"/>
      <c r="O15" s="21"/>
      <c r="P15" s="101"/>
      <c r="R15" s="46"/>
      <c r="S15" s="47"/>
      <c r="T15" s="25"/>
      <c r="U15" s="25"/>
      <c r="V15" s="97"/>
      <c r="W15" s="97"/>
      <c r="X15" s="40"/>
      <c r="Y15" s="25"/>
    </row>
    <row r="16" spans="1:25" ht="13.5">
      <c r="A16" s="1">
        <v>16</v>
      </c>
      <c r="B16" s="21"/>
      <c r="C16" s="56"/>
      <c r="D16" s="57"/>
      <c r="F16" s="61" t="s">
        <v>39</v>
      </c>
      <c r="G16" s="100"/>
      <c r="H16" s="62"/>
      <c r="I16" s="94" t="s">
        <v>84</v>
      </c>
      <c r="J16" s="102"/>
      <c r="K16" s="59"/>
      <c r="L16" s="60"/>
      <c r="M16" s="21"/>
      <c r="N16" s="21"/>
      <c r="O16" s="21"/>
      <c r="P16" s="21"/>
      <c r="R16" s="46"/>
      <c r="S16" s="47"/>
      <c r="T16" s="25"/>
      <c r="U16" s="25"/>
      <c r="V16" s="97"/>
      <c r="W16" s="97"/>
      <c r="X16" s="40"/>
      <c r="Y16" s="25"/>
    </row>
    <row r="17" spans="1:16">
      <c r="A17" s="1">
        <v>17</v>
      </c>
      <c r="B17" s="63" t="s">
        <v>40</v>
      </c>
      <c r="C17" s="11"/>
      <c r="D17" s="10"/>
      <c r="E17" s="63" t="s">
        <v>41</v>
      </c>
      <c r="F17" s="64" t="s">
        <v>42</v>
      </c>
      <c r="G17" s="65" t="s">
        <v>43</v>
      </c>
      <c r="H17" s="63" t="s">
        <v>44</v>
      </c>
      <c r="I17" s="11"/>
      <c r="J17" s="10"/>
      <c r="K17" s="63" t="s">
        <v>45</v>
      </c>
      <c r="L17" s="66"/>
      <c r="M17" s="67"/>
      <c r="N17" s="63" t="s">
        <v>46</v>
      </c>
      <c r="O17" s="11"/>
      <c r="P17" s="10"/>
    </row>
    <row r="18" spans="1:16">
      <c r="A18" s="1">
        <v>18</v>
      </c>
      <c r="B18" s="68" t="s">
        <v>47</v>
      </c>
      <c r="C18" s="25"/>
      <c r="D18" s="119" t="s">
        <v>48</v>
      </c>
      <c r="E18" s="181" t="s">
        <v>49</v>
      </c>
      <c r="F18" s="182"/>
      <c r="G18" s="183"/>
      <c r="H18" s="68" t="s">
        <v>50</v>
      </c>
      <c r="I18" s="25"/>
      <c r="J18" s="119" t="s">
        <v>51</v>
      </c>
      <c r="K18" s="68" t="s">
        <v>52</v>
      </c>
      <c r="L18" s="69"/>
      <c r="M18" s="119" t="s">
        <v>51</v>
      </c>
      <c r="N18" s="68" t="s">
        <v>52</v>
      </c>
      <c r="O18" s="25"/>
      <c r="P18" s="119" t="s">
        <v>51</v>
      </c>
    </row>
    <row r="19" spans="1:16">
      <c r="A19" s="1">
        <v>19</v>
      </c>
      <c r="B19" s="17"/>
      <c r="C19" s="18"/>
      <c r="D19" s="19"/>
      <c r="E19" s="17"/>
      <c r="F19" s="18"/>
      <c r="G19" s="19"/>
      <c r="H19" s="17"/>
      <c r="I19" s="18"/>
      <c r="J19" s="19"/>
      <c r="K19" s="17"/>
      <c r="L19" s="18"/>
      <c r="M19" s="19"/>
      <c r="N19" s="17"/>
      <c r="O19" s="18"/>
      <c r="P19" s="19"/>
    </row>
    <row r="20" spans="1:16">
      <c r="A20" s="4">
        <v>20</v>
      </c>
      <c r="B20" s="103">
        <v>2</v>
      </c>
      <c r="C20" s="104" t="s">
        <v>53</v>
      </c>
      <c r="D20" s="117">
        <f>B20/1000/$C$5</f>
        <v>1.1049723756906078E-5</v>
      </c>
      <c r="E20" s="105">
        <v>0.2651</v>
      </c>
      <c r="F20" s="106">
        <v>3.5009999999999999</v>
      </c>
      <c r="G20" s="107">
        <f>E20+F20</f>
        <v>3.7660999999999998</v>
      </c>
      <c r="H20" s="103">
        <v>81</v>
      </c>
      <c r="I20" s="104" t="s">
        <v>54</v>
      </c>
      <c r="J20" s="76">
        <f>H20/1000/10</f>
        <v>8.0999999999999996E-3</v>
      </c>
      <c r="K20" s="103">
        <v>16</v>
      </c>
      <c r="L20" s="104" t="s">
        <v>54</v>
      </c>
      <c r="M20" s="76">
        <f t="shared" ref="M20:M83" si="0">K20/1000/10</f>
        <v>1.6000000000000001E-3</v>
      </c>
      <c r="N20" s="103">
        <v>11</v>
      </c>
      <c r="O20" s="104" t="s">
        <v>54</v>
      </c>
      <c r="P20" s="76">
        <f t="shared" ref="P20:P83" si="1">N20/1000/10</f>
        <v>1.0999999999999998E-3</v>
      </c>
    </row>
    <row r="21" spans="1:16">
      <c r="B21" s="108">
        <v>2.25</v>
      </c>
      <c r="C21" s="109" t="s">
        <v>53</v>
      </c>
      <c r="D21" s="95">
        <f t="shared" ref="D21:D84" si="2">B21/1000/$C$5</f>
        <v>1.2430939226519336E-5</v>
      </c>
      <c r="E21" s="110">
        <v>0.28120000000000001</v>
      </c>
      <c r="F21" s="111">
        <v>3.71</v>
      </c>
      <c r="G21" s="107">
        <f t="shared" ref="G21:G84" si="3">E21+F21</f>
        <v>3.9912000000000001</v>
      </c>
      <c r="H21" s="108">
        <v>85</v>
      </c>
      <c r="I21" s="109" t="s">
        <v>54</v>
      </c>
      <c r="J21" s="70">
        <f t="shared" ref="J21:J84" si="4">H21/1000/10</f>
        <v>8.5000000000000006E-3</v>
      </c>
      <c r="K21" s="108">
        <v>17</v>
      </c>
      <c r="L21" s="109" t="s">
        <v>54</v>
      </c>
      <c r="M21" s="70">
        <f t="shared" si="0"/>
        <v>1.7000000000000001E-3</v>
      </c>
      <c r="N21" s="108">
        <v>12</v>
      </c>
      <c r="O21" s="109" t="s">
        <v>54</v>
      </c>
      <c r="P21" s="70">
        <f t="shared" si="1"/>
        <v>1.2000000000000001E-3</v>
      </c>
    </row>
    <row r="22" spans="1:16">
      <c r="B22" s="108">
        <v>2.5</v>
      </c>
      <c r="C22" s="109" t="s">
        <v>53</v>
      </c>
      <c r="D22" s="95">
        <f t="shared" si="2"/>
        <v>1.3812154696132597E-5</v>
      </c>
      <c r="E22" s="110">
        <v>0.2964</v>
      </c>
      <c r="F22" s="111">
        <v>3.9049999999999998</v>
      </c>
      <c r="G22" s="107">
        <f t="shared" si="3"/>
        <v>4.2013999999999996</v>
      </c>
      <c r="H22" s="108">
        <v>89</v>
      </c>
      <c r="I22" s="109" t="s">
        <v>54</v>
      </c>
      <c r="J22" s="70">
        <f t="shared" si="4"/>
        <v>8.8999999999999999E-3</v>
      </c>
      <c r="K22" s="108">
        <v>18</v>
      </c>
      <c r="L22" s="109" t="s">
        <v>54</v>
      </c>
      <c r="M22" s="70">
        <f t="shared" si="0"/>
        <v>1.8E-3</v>
      </c>
      <c r="N22" s="108">
        <v>12</v>
      </c>
      <c r="O22" s="109" t="s">
        <v>54</v>
      </c>
      <c r="P22" s="70">
        <f t="shared" si="1"/>
        <v>1.2000000000000001E-3</v>
      </c>
    </row>
    <row r="23" spans="1:16">
      <c r="B23" s="108">
        <v>2.75</v>
      </c>
      <c r="C23" s="109" t="s">
        <v>53</v>
      </c>
      <c r="D23" s="95">
        <f t="shared" si="2"/>
        <v>1.5193370165745856E-5</v>
      </c>
      <c r="E23" s="110">
        <v>0.31090000000000001</v>
      </c>
      <c r="F23" s="111">
        <v>4.0880000000000001</v>
      </c>
      <c r="G23" s="107">
        <f t="shared" si="3"/>
        <v>4.3989000000000003</v>
      </c>
      <c r="H23" s="108">
        <v>93</v>
      </c>
      <c r="I23" s="109" t="s">
        <v>54</v>
      </c>
      <c r="J23" s="70">
        <f t="shared" si="4"/>
        <v>9.2999999999999992E-3</v>
      </c>
      <c r="K23" s="108">
        <v>18</v>
      </c>
      <c r="L23" s="109" t="s">
        <v>54</v>
      </c>
      <c r="M23" s="70">
        <f t="shared" si="0"/>
        <v>1.8E-3</v>
      </c>
      <c r="N23" s="108">
        <v>13</v>
      </c>
      <c r="O23" s="109" t="s">
        <v>54</v>
      </c>
      <c r="P23" s="70">
        <f t="shared" si="1"/>
        <v>1.2999999999999999E-3</v>
      </c>
    </row>
    <row r="24" spans="1:16">
      <c r="B24" s="108">
        <v>3</v>
      </c>
      <c r="C24" s="109" t="s">
        <v>53</v>
      </c>
      <c r="D24" s="95">
        <f t="shared" si="2"/>
        <v>1.6574585635359117E-5</v>
      </c>
      <c r="E24" s="110">
        <v>0.32469999999999999</v>
      </c>
      <c r="F24" s="111">
        <v>4.2610000000000001</v>
      </c>
      <c r="G24" s="107">
        <f t="shared" si="3"/>
        <v>4.5857000000000001</v>
      </c>
      <c r="H24" s="108">
        <v>96</v>
      </c>
      <c r="I24" s="109" t="s">
        <v>54</v>
      </c>
      <c r="J24" s="70">
        <f t="shared" si="4"/>
        <v>9.6000000000000009E-3</v>
      </c>
      <c r="K24" s="108">
        <v>19</v>
      </c>
      <c r="L24" s="109" t="s">
        <v>54</v>
      </c>
      <c r="M24" s="70">
        <f t="shared" si="0"/>
        <v>1.9E-3</v>
      </c>
      <c r="N24" s="108">
        <v>13</v>
      </c>
      <c r="O24" s="109" t="s">
        <v>54</v>
      </c>
      <c r="P24" s="70">
        <f t="shared" si="1"/>
        <v>1.2999999999999999E-3</v>
      </c>
    </row>
    <row r="25" spans="1:16">
      <c r="B25" s="108">
        <v>3.25</v>
      </c>
      <c r="C25" s="109" t="s">
        <v>53</v>
      </c>
      <c r="D25" s="95">
        <f t="shared" si="2"/>
        <v>1.7955801104972374E-5</v>
      </c>
      <c r="E25" s="110">
        <v>0.33800000000000002</v>
      </c>
      <c r="F25" s="111">
        <v>4.4240000000000004</v>
      </c>
      <c r="G25" s="107">
        <f t="shared" si="3"/>
        <v>4.7620000000000005</v>
      </c>
      <c r="H25" s="108">
        <v>100</v>
      </c>
      <c r="I25" s="109" t="s">
        <v>54</v>
      </c>
      <c r="J25" s="70">
        <f t="shared" si="4"/>
        <v>0.01</v>
      </c>
      <c r="K25" s="108">
        <v>20</v>
      </c>
      <c r="L25" s="109" t="s">
        <v>54</v>
      </c>
      <c r="M25" s="70">
        <f t="shared" si="0"/>
        <v>2E-3</v>
      </c>
      <c r="N25" s="108">
        <v>14</v>
      </c>
      <c r="O25" s="109" t="s">
        <v>54</v>
      </c>
      <c r="P25" s="70">
        <f t="shared" si="1"/>
        <v>1.4E-3</v>
      </c>
    </row>
    <row r="26" spans="1:16">
      <c r="B26" s="108">
        <v>3.5</v>
      </c>
      <c r="C26" s="109" t="s">
        <v>53</v>
      </c>
      <c r="D26" s="95">
        <f t="shared" si="2"/>
        <v>1.9337016574585635E-5</v>
      </c>
      <c r="E26" s="110">
        <v>0.35070000000000001</v>
      </c>
      <c r="F26" s="111">
        <v>4.5789999999999997</v>
      </c>
      <c r="G26" s="107">
        <f t="shared" si="3"/>
        <v>4.9296999999999995</v>
      </c>
      <c r="H26" s="108">
        <v>103</v>
      </c>
      <c r="I26" s="109" t="s">
        <v>54</v>
      </c>
      <c r="J26" s="70">
        <f t="shared" si="4"/>
        <v>1.03E-2</v>
      </c>
      <c r="K26" s="108">
        <v>20</v>
      </c>
      <c r="L26" s="109" t="s">
        <v>54</v>
      </c>
      <c r="M26" s="70">
        <f t="shared" si="0"/>
        <v>2E-3</v>
      </c>
      <c r="N26" s="108">
        <v>14</v>
      </c>
      <c r="O26" s="109" t="s">
        <v>54</v>
      </c>
      <c r="P26" s="70">
        <f t="shared" si="1"/>
        <v>1.4E-3</v>
      </c>
    </row>
    <row r="27" spans="1:16">
      <c r="B27" s="108">
        <v>3.75</v>
      </c>
      <c r="C27" s="109" t="s">
        <v>53</v>
      </c>
      <c r="D27" s="95">
        <f t="shared" si="2"/>
        <v>2.0718232044198896E-5</v>
      </c>
      <c r="E27" s="110">
        <v>0.36299999999999999</v>
      </c>
      <c r="F27" s="111">
        <v>4.726</v>
      </c>
      <c r="G27" s="107">
        <f t="shared" si="3"/>
        <v>5.0890000000000004</v>
      </c>
      <c r="H27" s="108">
        <v>107</v>
      </c>
      <c r="I27" s="109" t="s">
        <v>54</v>
      </c>
      <c r="J27" s="70">
        <f t="shared" si="4"/>
        <v>1.0699999999999999E-2</v>
      </c>
      <c r="K27" s="108">
        <v>21</v>
      </c>
      <c r="L27" s="109" t="s">
        <v>54</v>
      </c>
      <c r="M27" s="70">
        <f t="shared" si="0"/>
        <v>2.1000000000000003E-3</v>
      </c>
      <c r="N27" s="108">
        <v>15</v>
      </c>
      <c r="O27" s="109" t="s">
        <v>54</v>
      </c>
      <c r="P27" s="70">
        <f t="shared" si="1"/>
        <v>1.5E-3</v>
      </c>
    </row>
    <row r="28" spans="1:16">
      <c r="B28" s="108">
        <v>4</v>
      </c>
      <c r="C28" s="109" t="s">
        <v>53</v>
      </c>
      <c r="D28" s="95">
        <f t="shared" si="2"/>
        <v>2.2099447513812157E-5</v>
      </c>
      <c r="E28" s="110">
        <v>0.37490000000000001</v>
      </c>
      <c r="F28" s="111">
        <v>4.867</v>
      </c>
      <c r="G28" s="107">
        <f t="shared" si="3"/>
        <v>5.2419000000000002</v>
      </c>
      <c r="H28" s="108">
        <v>110</v>
      </c>
      <c r="I28" s="109" t="s">
        <v>54</v>
      </c>
      <c r="J28" s="70">
        <f t="shared" si="4"/>
        <v>1.0999999999999999E-2</v>
      </c>
      <c r="K28" s="108">
        <v>21</v>
      </c>
      <c r="L28" s="109" t="s">
        <v>54</v>
      </c>
      <c r="M28" s="70">
        <f t="shared" si="0"/>
        <v>2.1000000000000003E-3</v>
      </c>
      <c r="N28" s="108">
        <v>15</v>
      </c>
      <c r="O28" s="109" t="s">
        <v>54</v>
      </c>
      <c r="P28" s="70">
        <f t="shared" si="1"/>
        <v>1.5E-3</v>
      </c>
    </row>
    <row r="29" spans="1:16">
      <c r="B29" s="108">
        <v>4.5</v>
      </c>
      <c r="C29" s="109" t="s">
        <v>53</v>
      </c>
      <c r="D29" s="95">
        <f t="shared" si="2"/>
        <v>2.4861878453038672E-5</v>
      </c>
      <c r="E29" s="110">
        <v>0.3977</v>
      </c>
      <c r="F29" s="111">
        <v>5.1319999999999997</v>
      </c>
      <c r="G29" s="107">
        <f t="shared" si="3"/>
        <v>5.5297000000000001</v>
      </c>
      <c r="H29" s="108">
        <v>116</v>
      </c>
      <c r="I29" s="109" t="s">
        <v>54</v>
      </c>
      <c r="J29" s="70">
        <f t="shared" si="4"/>
        <v>1.1600000000000001E-2</v>
      </c>
      <c r="K29" s="108">
        <v>23</v>
      </c>
      <c r="L29" s="109" t="s">
        <v>54</v>
      </c>
      <c r="M29" s="70">
        <f t="shared" si="0"/>
        <v>2.3E-3</v>
      </c>
      <c r="N29" s="108">
        <v>16</v>
      </c>
      <c r="O29" s="109" t="s">
        <v>54</v>
      </c>
      <c r="P29" s="70">
        <f t="shared" si="1"/>
        <v>1.6000000000000001E-3</v>
      </c>
    </row>
    <row r="30" spans="1:16">
      <c r="B30" s="108">
        <v>5</v>
      </c>
      <c r="C30" s="109" t="s">
        <v>53</v>
      </c>
      <c r="D30" s="95">
        <f t="shared" si="2"/>
        <v>2.7624309392265193E-5</v>
      </c>
      <c r="E30" s="110">
        <v>0.41920000000000002</v>
      </c>
      <c r="F30" s="111">
        <v>5.3760000000000003</v>
      </c>
      <c r="G30" s="107">
        <f t="shared" si="3"/>
        <v>5.7952000000000004</v>
      </c>
      <c r="H30" s="108">
        <v>122</v>
      </c>
      <c r="I30" s="109" t="s">
        <v>54</v>
      </c>
      <c r="J30" s="70">
        <f t="shared" si="4"/>
        <v>1.2199999999999999E-2</v>
      </c>
      <c r="K30" s="108">
        <v>24</v>
      </c>
      <c r="L30" s="109" t="s">
        <v>54</v>
      </c>
      <c r="M30" s="70">
        <f t="shared" si="0"/>
        <v>2.4000000000000002E-3</v>
      </c>
      <c r="N30" s="108">
        <v>17</v>
      </c>
      <c r="O30" s="109" t="s">
        <v>54</v>
      </c>
      <c r="P30" s="70">
        <f t="shared" si="1"/>
        <v>1.7000000000000001E-3</v>
      </c>
    </row>
    <row r="31" spans="1:16">
      <c r="B31" s="108">
        <v>5.5</v>
      </c>
      <c r="C31" s="109" t="s">
        <v>53</v>
      </c>
      <c r="D31" s="95">
        <f t="shared" si="2"/>
        <v>3.0386740331491712E-5</v>
      </c>
      <c r="E31" s="110">
        <v>0.43969999999999998</v>
      </c>
      <c r="F31" s="111">
        <v>5.6040000000000001</v>
      </c>
      <c r="G31" s="107">
        <f t="shared" si="3"/>
        <v>6.0437000000000003</v>
      </c>
      <c r="H31" s="108">
        <v>127</v>
      </c>
      <c r="I31" s="109" t="s">
        <v>54</v>
      </c>
      <c r="J31" s="70">
        <f t="shared" si="4"/>
        <v>1.2699999999999999E-2</v>
      </c>
      <c r="K31" s="108">
        <v>25</v>
      </c>
      <c r="L31" s="109" t="s">
        <v>54</v>
      </c>
      <c r="M31" s="70">
        <f t="shared" si="0"/>
        <v>2.5000000000000001E-3</v>
      </c>
      <c r="N31" s="108">
        <v>17</v>
      </c>
      <c r="O31" s="109" t="s">
        <v>54</v>
      </c>
      <c r="P31" s="70">
        <f t="shared" si="1"/>
        <v>1.7000000000000001E-3</v>
      </c>
    </row>
    <row r="32" spans="1:16">
      <c r="B32" s="108">
        <v>6</v>
      </c>
      <c r="C32" s="109" t="s">
        <v>53</v>
      </c>
      <c r="D32" s="95">
        <f t="shared" si="2"/>
        <v>3.3149171270718233E-5</v>
      </c>
      <c r="E32" s="110">
        <v>0.4592</v>
      </c>
      <c r="F32" s="111">
        <v>5.8170000000000002</v>
      </c>
      <c r="G32" s="107">
        <f t="shared" si="3"/>
        <v>6.2762000000000002</v>
      </c>
      <c r="H32" s="108">
        <v>133</v>
      </c>
      <c r="I32" s="109" t="s">
        <v>54</v>
      </c>
      <c r="J32" s="70">
        <f t="shared" si="4"/>
        <v>1.3300000000000001E-2</v>
      </c>
      <c r="K32" s="108">
        <v>25</v>
      </c>
      <c r="L32" s="109" t="s">
        <v>54</v>
      </c>
      <c r="M32" s="70">
        <f t="shared" si="0"/>
        <v>2.5000000000000001E-3</v>
      </c>
      <c r="N32" s="108">
        <v>18</v>
      </c>
      <c r="O32" s="109" t="s">
        <v>54</v>
      </c>
      <c r="P32" s="70">
        <f t="shared" si="1"/>
        <v>1.8E-3</v>
      </c>
    </row>
    <row r="33" spans="2:16">
      <c r="B33" s="108">
        <v>6.5</v>
      </c>
      <c r="C33" s="109" t="s">
        <v>53</v>
      </c>
      <c r="D33" s="95">
        <f t="shared" si="2"/>
        <v>3.5911602209944748E-5</v>
      </c>
      <c r="E33" s="110">
        <v>0.47799999999999998</v>
      </c>
      <c r="F33" s="111">
        <v>6.0170000000000003</v>
      </c>
      <c r="G33" s="107">
        <f t="shared" si="3"/>
        <v>6.4950000000000001</v>
      </c>
      <c r="H33" s="108">
        <v>138</v>
      </c>
      <c r="I33" s="109" t="s">
        <v>54</v>
      </c>
      <c r="J33" s="70">
        <f t="shared" si="4"/>
        <v>1.3800000000000002E-2</v>
      </c>
      <c r="K33" s="108">
        <v>26</v>
      </c>
      <c r="L33" s="109" t="s">
        <v>54</v>
      </c>
      <c r="M33" s="70">
        <f t="shared" si="0"/>
        <v>2.5999999999999999E-3</v>
      </c>
      <c r="N33" s="108">
        <v>19</v>
      </c>
      <c r="O33" s="109" t="s">
        <v>54</v>
      </c>
      <c r="P33" s="70">
        <f t="shared" si="1"/>
        <v>1.9E-3</v>
      </c>
    </row>
    <row r="34" spans="2:16">
      <c r="B34" s="108">
        <v>7</v>
      </c>
      <c r="C34" s="109" t="s">
        <v>53</v>
      </c>
      <c r="D34" s="95">
        <f t="shared" si="2"/>
        <v>3.867403314917127E-5</v>
      </c>
      <c r="E34" s="110">
        <v>0.496</v>
      </c>
      <c r="F34" s="111">
        <v>6.2050000000000001</v>
      </c>
      <c r="G34" s="107">
        <f t="shared" si="3"/>
        <v>6.7010000000000005</v>
      </c>
      <c r="H34" s="108">
        <v>143</v>
      </c>
      <c r="I34" s="109" t="s">
        <v>54</v>
      </c>
      <c r="J34" s="70">
        <f t="shared" si="4"/>
        <v>1.4299999999999998E-2</v>
      </c>
      <c r="K34" s="108">
        <v>27</v>
      </c>
      <c r="L34" s="109" t="s">
        <v>54</v>
      </c>
      <c r="M34" s="70">
        <f t="shared" si="0"/>
        <v>2.7000000000000001E-3</v>
      </c>
      <c r="N34" s="108">
        <v>19</v>
      </c>
      <c r="O34" s="109" t="s">
        <v>54</v>
      </c>
      <c r="P34" s="70">
        <f t="shared" si="1"/>
        <v>1.9E-3</v>
      </c>
    </row>
    <row r="35" spans="2:16">
      <c r="B35" s="108">
        <v>8</v>
      </c>
      <c r="C35" s="109" t="s">
        <v>53</v>
      </c>
      <c r="D35" s="95">
        <f t="shared" si="2"/>
        <v>4.4198895027624314E-5</v>
      </c>
      <c r="E35" s="110">
        <v>0.53029999999999999</v>
      </c>
      <c r="F35" s="111">
        <v>6.5529999999999999</v>
      </c>
      <c r="G35" s="107">
        <f t="shared" si="3"/>
        <v>7.0832999999999995</v>
      </c>
      <c r="H35" s="108">
        <v>152</v>
      </c>
      <c r="I35" s="109" t="s">
        <v>54</v>
      </c>
      <c r="J35" s="70">
        <f t="shared" si="4"/>
        <v>1.52E-2</v>
      </c>
      <c r="K35" s="108">
        <v>29</v>
      </c>
      <c r="L35" s="109" t="s">
        <v>54</v>
      </c>
      <c r="M35" s="70">
        <f t="shared" si="0"/>
        <v>2.9000000000000002E-3</v>
      </c>
      <c r="N35" s="108">
        <v>21</v>
      </c>
      <c r="O35" s="109" t="s">
        <v>54</v>
      </c>
      <c r="P35" s="70">
        <f t="shared" si="1"/>
        <v>2.1000000000000003E-3</v>
      </c>
    </row>
    <row r="36" spans="2:16">
      <c r="B36" s="108">
        <v>9</v>
      </c>
      <c r="C36" s="109" t="s">
        <v>53</v>
      </c>
      <c r="D36" s="95">
        <f t="shared" si="2"/>
        <v>4.9723756906077343E-5</v>
      </c>
      <c r="E36" s="110">
        <v>0.56240000000000001</v>
      </c>
      <c r="F36" s="111">
        <v>6.8680000000000003</v>
      </c>
      <c r="G36" s="107">
        <f t="shared" si="3"/>
        <v>7.4304000000000006</v>
      </c>
      <c r="H36" s="108">
        <v>162</v>
      </c>
      <c r="I36" s="109" t="s">
        <v>54</v>
      </c>
      <c r="J36" s="70">
        <f t="shared" si="4"/>
        <v>1.6199999999999999E-2</v>
      </c>
      <c r="K36" s="108">
        <v>30</v>
      </c>
      <c r="L36" s="109" t="s">
        <v>54</v>
      </c>
      <c r="M36" s="70">
        <f t="shared" si="0"/>
        <v>3.0000000000000001E-3</v>
      </c>
      <c r="N36" s="108">
        <v>22</v>
      </c>
      <c r="O36" s="109" t="s">
        <v>54</v>
      </c>
      <c r="P36" s="70">
        <f t="shared" si="1"/>
        <v>2.1999999999999997E-3</v>
      </c>
    </row>
    <row r="37" spans="2:16">
      <c r="B37" s="108">
        <v>10</v>
      </c>
      <c r="C37" s="109" t="s">
        <v>53</v>
      </c>
      <c r="D37" s="95">
        <f t="shared" si="2"/>
        <v>5.5248618784530387E-5</v>
      </c>
      <c r="E37" s="110">
        <v>0.59289999999999998</v>
      </c>
      <c r="F37" s="111">
        <v>7.157</v>
      </c>
      <c r="G37" s="107">
        <f t="shared" si="3"/>
        <v>7.7499000000000002</v>
      </c>
      <c r="H37" s="108">
        <v>170</v>
      </c>
      <c r="I37" s="109" t="s">
        <v>54</v>
      </c>
      <c r="J37" s="70">
        <f t="shared" si="4"/>
        <v>1.7000000000000001E-2</v>
      </c>
      <c r="K37" s="108">
        <v>31</v>
      </c>
      <c r="L37" s="109" t="s">
        <v>54</v>
      </c>
      <c r="M37" s="70">
        <f t="shared" si="0"/>
        <v>3.0999999999999999E-3</v>
      </c>
      <c r="N37" s="108">
        <v>23</v>
      </c>
      <c r="O37" s="109" t="s">
        <v>54</v>
      </c>
      <c r="P37" s="70">
        <f t="shared" si="1"/>
        <v>2.3E-3</v>
      </c>
    </row>
    <row r="38" spans="2:16">
      <c r="B38" s="108">
        <v>11</v>
      </c>
      <c r="C38" s="109" t="s">
        <v>53</v>
      </c>
      <c r="D38" s="95">
        <f t="shared" si="2"/>
        <v>6.0773480662983424E-5</v>
      </c>
      <c r="E38" s="110">
        <v>0.62180000000000002</v>
      </c>
      <c r="F38" s="111">
        <v>7.4219999999999997</v>
      </c>
      <c r="G38" s="107">
        <f t="shared" si="3"/>
        <v>8.0437999999999992</v>
      </c>
      <c r="H38" s="108">
        <v>179</v>
      </c>
      <c r="I38" s="109" t="s">
        <v>54</v>
      </c>
      <c r="J38" s="70">
        <f t="shared" si="4"/>
        <v>1.7899999999999999E-2</v>
      </c>
      <c r="K38" s="108">
        <v>33</v>
      </c>
      <c r="L38" s="109" t="s">
        <v>54</v>
      </c>
      <c r="M38" s="70">
        <f t="shared" si="0"/>
        <v>3.3E-3</v>
      </c>
      <c r="N38" s="108">
        <v>24</v>
      </c>
      <c r="O38" s="109" t="s">
        <v>54</v>
      </c>
      <c r="P38" s="70">
        <f t="shared" si="1"/>
        <v>2.4000000000000002E-3</v>
      </c>
    </row>
    <row r="39" spans="2:16">
      <c r="B39" s="108">
        <v>12</v>
      </c>
      <c r="C39" s="109" t="s">
        <v>53</v>
      </c>
      <c r="D39" s="95">
        <f t="shared" si="2"/>
        <v>6.6298342541436467E-5</v>
      </c>
      <c r="E39" s="110">
        <v>0.64939999999999998</v>
      </c>
      <c r="F39" s="111">
        <v>7.6680000000000001</v>
      </c>
      <c r="G39" s="107">
        <f t="shared" si="3"/>
        <v>8.3173999999999992</v>
      </c>
      <c r="H39" s="108">
        <v>187</v>
      </c>
      <c r="I39" s="109" t="s">
        <v>54</v>
      </c>
      <c r="J39" s="70">
        <f t="shared" si="4"/>
        <v>1.8700000000000001E-2</v>
      </c>
      <c r="K39" s="108">
        <v>34</v>
      </c>
      <c r="L39" s="109" t="s">
        <v>54</v>
      </c>
      <c r="M39" s="70">
        <f t="shared" si="0"/>
        <v>3.4000000000000002E-3</v>
      </c>
      <c r="N39" s="108">
        <v>25</v>
      </c>
      <c r="O39" s="109" t="s">
        <v>54</v>
      </c>
      <c r="P39" s="70">
        <f t="shared" si="1"/>
        <v>2.5000000000000001E-3</v>
      </c>
    </row>
    <row r="40" spans="2:16">
      <c r="B40" s="108">
        <v>13</v>
      </c>
      <c r="C40" s="109" t="s">
        <v>53</v>
      </c>
      <c r="D40" s="95">
        <f t="shared" si="2"/>
        <v>7.1823204419889497E-5</v>
      </c>
      <c r="E40" s="110">
        <v>0.67600000000000005</v>
      </c>
      <c r="F40" s="111">
        <v>7.8979999999999997</v>
      </c>
      <c r="G40" s="107">
        <f t="shared" si="3"/>
        <v>8.5739999999999998</v>
      </c>
      <c r="H40" s="108">
        <v>195</v>
      </c>
      <c r="I40" s="109" t="s">
        <v>54</v>
      </c>
      <c r="J40" s="70">
        <f t="shared" si="4"/>
        <v>1.95E-2</v>
      </c>
      <c r="K40" s="108">
        <v>35</v>
      </c>
      <c r="L40" s="109" t="s">
        <v>54</v>
      </c>
      <c r="M40" s="70">
        <f t="shared" si="0"/>
        <v>3.5000000000000005E-3</v>
      </c>
      <c r="N40" s="108">
        <v>26</v>
      </c>
      <c r="O40" s="109" t="s">
        <v>54</v>
      </c>
      <c r="P40" s="70">
        <f t="shared" si="1"/>
        <v>2.5999999999999999E-3</v>
      </c>
    </row>
    <row r="41" spans="2:16">
      <c r="B41" s="108">
        <v>14</v>
      </c>
      <c r="C41" s="109" t="s">
        <v>53</v>
      </c>
      <c r="D41" s="95">
        <f t="shared" si="2"/>
        <v>7.734806629834254E-5</v>
      </c>
      <c r="E41" s="110">
        <v>0.70150000000000001</v>
      </c>
      <c r="F41" s="111">
        <v>8.1120000000000001</v>
      </c>
      <c r="G41" s="107">
        <f t="shared" si="3"/>
        <v>8.8134999999999994</v>
      </c>
      <c r="H41" s="108">
        <v>202</v>
      </c>
      <c r="I41" s="109" t="s">
        <v>54</v>
      </c>
      <c r="J41" s="70">
        <f t="shared" si="4"/>
        <v>2.0200000000000003E-2</v>
      </c>
      <c r="K41" s="108">
        <v>36</v>
      </c>
      <c r="L41" s="109" t="s">
        <v>54</v>
      </c>
      <c r="M41" s="70">
        <f t="shared" si="0"/>
        <v>3.5999999999999999E-3</v>
      </c>
      <c r="N41" s="108">
        <v>27</v>
      </c>
      <c r="O41" s="109" t="s">
        <v>54</v>
      </c>
      <c r="P41" s="70">
        <f t="shared" si="1"/>
        <v>2.7000000000000001E-3</v>
      </c>
    </row>
    <row r="42" spans="2:16">
      <c r="B42" s="108">
        <v>15</v>
      </c>
      <c r="C42" s="109" t="s">
        <v>53</v>
      </c>
      <c r="D42" s="95">
        <f t="shared" si="2"/>
        <v>8.2872928176795584E-5</v>
      </c>
      <c r="E42" s="110">
        <v>0.72609999999999997</v>
      </c>
      <c r="F42" s="111">
        <v>8.3140000000000001</v>
      </c>
      <c r="G42" s="107">
        <f t="shared" si="3"/>
        <v>9.0401000000000007</v>
      </c>
      <c r="H42" s="108">
        <v>210</v>
      </c>
      <c r="I42" s="109" t="s">
        <v>54</v>
      </c>
      <c r="J42" s="70">
        <f t="shared" si="4"/>
        <v>2.0999999999999998E-2</v>
      </c>
      <c r="K42" s="108">
        <v>37</v>
      </c>
      <c r="L42" s="109" t="s">
        <v>54</v>
      </c>
      <c r="M42" s="70">
        <f t="shared" si="0"/>
        <v>3.6999999999999997E-3</v>
      </c>
      <c r="N42" s="108">
        <v>28</v>
      </c>
      <c r="O42" s="109" t="s">
        <v>54</v>
      </c>
      <c r="P42" s="70">
        <f t="shared" si="1"/>
        <v>2.8E-3</v>
      </c>
    </row>
    <row r="43" spans="2:16">
      <c r="B43" s="108">
        <v>16</v>
      </c>
      <c r="C43" s="109" t="s">
        <v>53</v>
      </c>
      <c r="D43" s="95">
        <f t="shared" si="2"/>
        <v>8.8397790055248627E-5</v>
      </c>
      <c r="E43" s="110">
        <v>0.74990000000000001</v>
      </c>
      <c r="F43" s="111">
        <v>8.5030000000000001</v>
      </c>
      <c r="G43" s="107">
        <f t="shared" si="3"/>
        <v>9.2529000000000003</v>
      </c>
      <c r="H43" s="108">
        <v>217</v>
      </c>
      <c r="I43" s="109" t="s">
        <v>54</v>
      </c>
      <c r="J43" s="70">
        <f t="shared" si="4"/>
        <v>2.1700000000000001E-2</v>
      </c>
      <c r="K43" s="108">
        <v>39</v>
      </c>
      <c r="L43" s="109" t="s">
        <v>54</v>
      </c>
      <c r="M43" s="70">
        <f t="shared" si="0"/>
        <v>3.8999999999999998E-3</v>
      </c>
      <c r="N43" s="108">
        <v>29</v>
      </c>
      <c r="O43" s="109" t="s">
        <v>54</v>
      </c>
      <c r="P43" s="70">
        <f t="shared" si="1"/>
        <v>2.9000000000000002E-3</v>
      </c>
    </row>
    <row r="44" spans="2:16">
      <c r="B44" s="108">
        <v>17</v>
      </c>
      <c r="C44" s="109" t="s">
        <v>53</v>
      </c>
      <c r="D44" s="95">
        <f t="shared" si="2"/>
        <v>9.3922651933701671E-5</v>
      </c>
      <c r="E44" s="110">
        <v>0.77300000000000002</v>
      </c>
      <c r="F44" s="111">
        <v>8.6829999999999998</v>
      </c>
      <c r="G44" s="107">
        <f t="shared" si="3"/>
        <v>9.4559999999999995</v>
      </c>
      <c r="H44" s="108">
        <v>224</v>
      </c>
      <c r="I44" s="109" t="s">
        <v>54</v>
      </c>
      <c r="J44" s="70">
        <f t="shared" si="4"/>
        <v>2.24E-2</v>
      </c>
      <c r="K44" s="108">
        <v>40</v>
      </c>
      <c r="L44" s="109" t="s">
        <v>54</v>
      </c>
      <c r="M44" s="70">
        <f t="shared" si="0"/>
        <v>4.0000000000000001E-3</v>
      </c>
      <c r="N44" s="108">
        <v>30</v>
      </c>
      <c r="O44" s="109" t="s">
        <v>54</v>
      </c>
      <c r="P44" s="70">
        <f t="shared" si="1"/>
        <v>3.0000000000000001E-3</v>
      </c>
    </row>
    <row r="45" spans="2:16">
      <c r="B45" s="108">
        <v>18</v>
      </c>
      <c r="C45" s="109" t="s">
        <v>53</v>
      </c>
      <c r="D45" s="95">
        <f t="shared" si="2"/>
        <v>9.9447513812154687E-5</v>
      </c>
      <c r="E45" s="110">
        <v>0.7954</v>
      </c>
      <c r="F45" s="111">
        <v>8.8529999999999998</v>
      </c>
      <c r="G45" s="107">
        <f t="shared" si="3"/>
        <v>9.6484000000000005</v>
      </c>
      <c r="H45" s="108">
        <v>231</v>
      </c>
      <c r="I45" s="109" t="s">
        <v>54</v>
      </c>
      <c r="J45" s="70">
        <f t="shared" si="4"/>
        <v>2.3100000000000002E-2</v>
      </c>
      <c r="K45" s="108">
        <v>41</v>
      </c>
      <c r="L45" s="109" t="s">
        <v>54</v>
      </c>
      <c r="M45" s="70">
        <f t="shared" si="0"/>
        <v>4.1000000000000003E-3</v>
      </c>
      <c r="N45" s="108">
        <v>31</v>
      </c>
      <c r="O45" s="109" t="s">
        <v>54</v>
      </c>
      <c r="P45" s="70">
        <f t="shared" si="1"/>
        <v>3.0999999999999999E-3</v>
      </c>
    </row>
    <row r="46" spans="2:16">
      <c r="B46" s="108">
        <v>20</v>
      </c>
      <c r="C46" s="109" t="s">
        <v>53</v>
      </c>
      <c r="D46" s="95">
        <f t="shared" si="2"/>
        <v>1.1049723756906077E-4</v>
      </c>
      <c r="E46" s="110">
        <v>0.83840000000000003</v>
      </c>
      <c r="F46" s="111">
        <v>9.1679999999999993</v>
      </c>
      <c r="G46" s="107">
        <f t="shared" si="3"/>
        <v>10.006399999999999</v>
      </c>
      <c r="H46" s="108">
        <v>245</v>
      </c>
      <c r="I46" s="109" t="s">
        <v>54</v>
      </c>
      <c r="J46" s="70">
        <f t="shared" si="4"/>
        <v>2.4500000000000001E-2</v>
      </c>
      <c r="K46" s="108">
        <v>43</v>
      </c>
      <c r="L46" s="109" t="s">
        <v>54</v>
      </c>
      <c r="M46" s="70">
        <f t="shared" si="0"/>
        <v>4.3E-3</v>
      </c>
      <c r="N46" s="108">
        <v>32</v>
      </c>
      <c r="O46" s="109" t="s">
        <v>54</v>
      </c>
      <c r="P46" s="70">
        <f t="shared" si="1"/>
        <v>3.2000000000000002E-3</v>
      </c>
    </row>
    <row r="47" spans="2:16">
      <c r="B47" s="108">
        <v>22.5</v>
      </c>
      <c r="C47" s="109" t="s">
        <v>53</v>
      </c>
      <c r="D47" s="95">
        <f t="shared" si="2"/>
        <v>1.2430939226519336E-4</v>
      </c>
      <c r="E47" s="110">
        <v>0.88929999999999998</v>
      </c>
      <c r="F47" s="111">
        <v>9.5220000000000002</v>
      </c>
      <c r="G47" s="107">
        <f t="shared" si="3"/>
        <v>10.411300000000001</v>
      </c>
      <c r="H47" s="108">
        <v>261</v>
      </c>
      <c r="I47" s="109" t="s">
        <v>54</v>
      </c>
      <c r="J47" s="70">
        <f t="shared" si="4"/>
        <v>2.6100000000000002E-2</v>
      </c>
      <c r="K47" s="108">
        <v>45</v>
      </c>
      <c r="L47" s="109" t="s">
        <v>54</v>
      </c>
      <c r="M47" s="70">
        <f t="shared" si="0"/>
        <v>4.4999999999999997E-3</v>
      </c>
      <c r="N47" s="108">
        <v>34</v>
      </c>
      <c r="O47" s="109" t="s">
        <v>54</v>
      </c>
      <c r="P47" s="70">
        <f t="shared" si="1"/>
        <v>3.4000000000000002E-3</v>
      </c>
    </row>
    <row r="48" spans="2:16">
      <c r="B48" s="108">
        <v>25</v>
      </c>
      <c r="C48" s="109" t="s">
        <v>53</v>
      </c>
      <c r="D48" s="95">
        <f t="shared" si="2"/>
        <v>1.3812154696132598E-4</v>
      </c>
      <c r="E48" s="110">
        <v>0.93740000000000001</v>
      </c>
      <c r="F48" s="111">
        <v>9.84</v>
      </c>
      <c r="G48" s="107">
        <f t="shared" si="3"/>
        <v>10.7774</v>
      </c>
      <c r="H48" s="108">
        <v>277</v>
      </c>
      <c r="I48" s="109" t="s">
        <v>54</v>
      </c>
      <c r="J48" s="70">
        <f t="shared" si="4"/>
        <v>2.7700000000000002E-2</v>
      </c>
      <c r="K48" s="108">
        <v>47</v>
      </c>
      <c r="L48" s="109" t="s">
        <v>54</v>
      </c>
      <c r="M48" s="70">
        <f t="shared" si="0"/>
        <v>4.7000000000000002E-3</v>
      </c>
      <c r="N48" s="108">
        <v>36</v>
      </c>
      <c r="O48" s="109" t="s">
        <v>54</v>
      </c>
      <c r="P48" s="70">
        <f t="shared" si="1"/>
        <v>3.5999999999999999E-3</v>
      </c>
    </row>
    <row r="49" spans="2:16">
      <c r="B49" s="108">
        <v>27.5</v>
      </c>
      <c r="C49" s="109" t="s">
        <v>53</v>
      </c>
      <c r="D49" s="95">
        <f t="shared" si="2"/>
        <v>1.5193370165745857E-4</v>
      </c>
      <c r="E49" s="110">
        <v>0.98309999999999997</v>
      </c>
      <c r="F49" s="111">
        <v>10.130000000000001</v>
      </c>
      <c r="G49" s="107">
        <f t="shared" si="3"/>
        <v>11.113100000000001</v>
      </c>
      <c r="H49" s="108">
        <v>292</v>
      </c>
      <c r="I49" s="109" t="s">
        <v>54</v>
      </c>
      <c r="J49" s="70">
        <f t="shared" si="4"/>
        <v>2.9199999999999997E-2</v>
      </c>
      <c r="K49" s="108">
        <v>49</v>
      </c>
      <c r="L49" s="109" t="s">
        <v>54</v>
      </c>
      <c r="M49" s="70">
        <f t="shared" si="0"/>
        <v>4.8999999999999998E-3</v>
      </c>
      <c r="N49" s="108">
        <v>38</v>
      </c>
      <c r="O49" s="109" t="s">
        <v>54</v>
      </c>
      <c r="P49" s="70">
        <f t="shared" si="1"/>
        <v>3.8E-3</v>
      </c>
    </row>
    <row r="50" spans="2:16">
      <c r="B50" s="108">
        <v>30</v>
      </c>
      <c r="C50" s="109" t="s">
        <v>53</v>
      </c>
      <c r="D50" s="95">
        <f t="shared" si="2"/>
        <v>1.6574585635359117E-4</v>
      </c>
      <c r="E50" s="110">
        <v>1.0269999999999999</v>
      </c>
      <c r="F50" s="111">
        <v>10.39</v>
      </c>
      <c r="G50" s="107">
        <f t="shared" si="3"/>
        <v>11.417</v>
      </c>
      <c r="H50" s="108">
        <v>307</v>
      </c>
      <c r="I50" s="109" t="s">
        <v>54</v>
      </c>
      <c r="J50" s="70">
        <f t="shared" si="4"/>
        <v>3.0699999999999998E-2</v>
      </c>
      <c r="K50" s="108">
        <v>51</v>
      </c>
      <c r="L50" s="109" t="s">
        <v>54</v>
      </c>
      <c r="M50" s="70">
        <f t="shared" si="0"/>
        <v>5.0999999999999995E-3</v>
      </c>
      <c r="N50" s="108">
        <v>40</v>
      </c>
      <c r="O50" s="109" t="s">
        <v>54</v>
      </c>
      <c r="P50" s="70">
        <f t="shared" si="1"/>
        <v>4.0000000000000001E-3</v>
      </c>
    </row>
    <row r="51" spans="2:16">
      <c r="B51" s="108">
        <v>32.5</v>
      </c>
      <c r="C51" s="109" t="s">
        <v>53</v>
      </c>
      <c r="D51" s="95">
        <f t="shared" si="2"/>
        <v>1.7955801104972376E-4</v>
      </c>
      <c r="E51" s="110">
        <v>1.069</v>
      </c>
      <c r="F51" s="111">
        <v>10.63</v>
      </c>
      <c r="G51" s="107">
        <f t="shared" si="3"/>
        <v>11.699000000000002</v>
      </c>
      <c r="H51" s="108">
        <v>321</v>
      </c>
      <c r="I51" s="109" t="s">
        <v>54</v>
      </c>
      <c r="J51" s="70">
        <f t="shared" si="4"/>
        <v>3.2100000000000004E-2</v>
      </c>
      <c r="K51" s="108">
        <v>53</v>
      </c>
      <c r="L51" s="109" t="s">
        <v>54</v>
      </c>
      <c r="M51" s="70">
        <f t="shared" si="0"/>
        <v>5.3E-3</v>
      </c>
      <c r="N51" s="108">
        <v>42</v>
      </c>
      <c r="O51" s="109" t="s">
        <v>54</v>
      </c>
      <c r="P51" s="70">
        <f t="shared" si="1"/>
        <v>4.2000000000000006E-3</v>
      </c>
    </row>
    <row r="52" spans="2:16">
      <c r="B52" s="108">
        <v>35</v>
      </c>
      <c r="C52" s="109" t="s">
        <v>53</v>
      </c>
      <c r="D52" s="95">
        <f t="shared" si="2"/>
        <v>1.9337016574585638E-4</v>
      </c>
      <c r="E52" s="110">
        <v>1.109</v>
      </c>
      <c r="F52" s="111">
        <v>10.85</v>
      </c>
      <c r="G52" s="107">
        <f t="shared" si="3"/>
        <v>11.959</v>
      </c>
      <c r="H52" s="108">
        <v>335</v>
      </c>
      <c r="I52" s="109" t="s">
        <v>54</v>
      </c>
      <c r="J52" s="70">
        <f t="shared" si="4"/>
        <v>3.3500000000000002E-2</v>
      </c>
      <c r="K52" s="108">
        <v>55</v>
      </c>
      <c r="L52" s="109" t="s">
        <v>54</v>
      </c>
      <c r="M52" s="70">
        <f t="shared" si="0"/>
        <v>5.4999999999999997E-3</v>
      </c>
      <c r="N52" s="108">
        <v>43</v>
      </c>
      <c r="O52" s="109" t="s">
        <v>54</v>
      </c>
      <c r="P52" s="70">
        <f t="shared" si="1"/>
        <v>4.3E-3</v>
      </c>
    </row>
    <row r="53" spans="2:16">
      <c r="B53" s="108">
        <v>37.5</v>
      </c>
      <c r="C53" s="109" t="s">
        <v>53</v>
      </c>
      <c r="D53" s="95">
        <f t="shared" si="2"/>
        <v>2.0718232044198895E-4</v>
      </c>
      <c r="E53" s="110">
        <v>1.1479999999999999</v>
      </c>
      <c r="F53" s="111">
        <v>11.06</v>
      </c>
      <c r="G53" s="107">
        <f t="shared" si="3"/>
        <v>12.208</v>
      </c>
      <c r="H53" s="108">
        <v>349</v>
      </c>
      <c r="I53" s="109" t="s">
        <v>54</v>
      </c>
      <c r="J53" s="70">
        <f t="shared" si="4"/>
        <v>3.49E-2</v>
      </c>
      <c r="K53" s="108">
        <v>57</v>
      </c>
      <c r="L53" s="109" t="s">
        <v>54</v>
      </c>
      <c r="M53" s="70">
        <f t="shared" si="0"/>
        <v>5.7000000000000002E-3</v>
      </c>
      <c r="N53" s="108">
        <v>45</v>
      </c>
      <c r="O53" s="109" t="s">
        <v>54</v>
      </c>
      <c r="P53" s="70">
        <f t="shared" si="1"/>
        <v>4.4999999999999997E-3</v>
      </c>
    </row>
    <row r="54" spans="2:16">
      <c r="B54" s="108">
        <v>40</v>
      </c>
      <c r="C54" s="109" t="s">
        <v>53</v>
      </c>
      <c r="D54" s="95">
        <f t="shared" si="2"/>
        <v>2.2099447513812155E-4</v>
      </c>
      <c r="E54" s="110">
        <v>1.1859999999999999</v>
      </c>
      <c r="F54" s="111">
        <v>11.25</v>
      </c>
      <c r="G54" s="107">
        <f t="shared" si="3"/>
        <v>12.436</v>
      </c>
      <c r="H54" s="108">
        <v>363</v>
      </c>
      <c r="I54" s="109" t="s">
        <v>54</v>
      </c>
      <c r="J54" s="70">
        <f t="shared" si="4"/>
        <v>3.6299999999999999E-2</v>
      </c>
      <c r="K54" s="108">
        <v>59</v>
      </c>
      <c r="L54" s="109" t="s">
        <v>54</v>
      </c>
      <c r="M54" s="70">
        <f t="shared" si="0"/>
        <v>5.8999999999999999E-3</v>
      </c>
      <c r="N54" s="108">
        <v>47</v>
      </c>
      <c r="O54" s="109" t="s">
        <v>54</v>
      </c>
      <c r="P54" s="70">
        <f t="shared" si="1"/>
        <v>4.7000000000000002E-3</v>
      </c>
    </row>
    <row r="55" spans="2:16">
      <c r="B55" s="108">
        <v>45</v>
      </c>
      <c r="C55" s="109" t="s">
        <v>53</v>
      </c>
      <c r="D55" s="95">
        <f t="shared" si="2"/>
        <v>2.4861878453038671E-4</v>
      </c>
      <c r="E55" s="110">
        <v>1.258</v>
      </c>
      <c r="F55" s="111">
        <v>11.59</v>
      </c>
      <c r="G55" s="107">
        <f t="shared" si="3"/>
        <v>12.847999999999999</v>
      </c>
      <c r="H55" s="108">
        <v>389</v>
      </c>
      <c r="I55" s="109" t="s">
        <v>54</v>
      </c>
      <c r="J55" s="70">
        <f t="shared" si="4"/>
        <v>3.8900000000000004E-2</v>
      </c>
      <c r="K55" s="108">
        <v>62</v>
      </c>
      <c r="L55" s="109" t="s">
        <v>54</v>
      </c>
      <c r="M55" s="70">
        <f t="shared" si="0"/>
        <v>6.1999999999999998E-3</v>
      </c>
      <c r="N55" s="108">
        <v>50</v>
      </c>
      <c r="O55" s="109" t="s">
        <v>54</v>
      </c>
      <c r="P55" s="70">
        <f t="shared" si="1"/>
        <v>5.0000000000000001E-3</v>
      </c>
    </row>
    <row r="56" spans="2:16">
      <c r="B56" s="108">
        <v>50</v>
      </c>
      <c r="C56" s="109" t="s">
        <v>53</v>
      </c>
      <c r="D56" s="95">
        <f t="shared" si="2"/>
        <v>2.7624309392265195E-4</v>
      </c>
      <c r="E56" s="110">
        <v>1.3260000000000001</v>
      </c>
      <c r="F56" s="111">
        <v>11.89</v>
      </c>
      <c r="G56" s="107">
        <f t="shared" si="3"/>
        <v>13.216000000000001</v>
      </c>
      <c r="H56" s="108">
        <v>415</v>
      </c>
      <c r="I56" s="109" t="s">
        <v>54</v>
      </c>
      <c r="J56" s="70">
        <f t="shared" si="4"/>
        <v>4.1499999999999995E-2</v>
      </c>
      <c r="K56" s="108">
        <v>65</v>
      </c>
      <c r="L56" s="109" t="s">
        <v>54</v>
      </c>
      <c r="M56" s="70">
        <f t="shared" si="0"/>
        <v>6.5000000000000006E-3</v>
      </c>
      <c r="N56" s="108">
        <v>53</v>
      </c>
      <c r="O56" s="109" t="s">
        <v>54</v>
      </c>
      <c r="P56" s="70">
        <f t="shared" si="1"/>
        <v>5.3E-3</v>
      </c>
    </row>
    <row r="57" spans="2:16">
      <c r="B57" s="108">
        <v>55</v>
      </c>
      <c r="C57" s="109" t="s">
        <v>53</v>
      </c>
      <c r="D57" s="95">
        <f t="shared" si="2"/>
        <v>3.0386740331491714E-4</v>
      </c>
      <c r="E57" s="110">
        <v>1.39</v>
      </c>
      <c r="F57" s="111">
        <v>12.16</v>
      </c>
      <c r="G57" s="107">
        <f t="shared" si="3"/>
        <v>13.55</v>
      </c>
      <c r="H57" s="108">
        <v>440</v>
      </c>
      <c r="I57" s="109" t="s">
        <v>54</v>
      </c>
      <c r="J57" s="70">
        <f t="shared" si="4"/>
        <v>4.3999999999999997E-2</v>
      </c>
      <c r="K57" s="108">
        <v>69</v>
      </c>
      <c r="L57" s="109" t="s">
        <v>54</v>
      </c>
      <c r="M57" s="70">
        <f t="shared" si="0"/>
        <v>6.9000000000000008E-3</v>
      </c>
      <c r="N57" s="108">
        <v>56</v>
      </c>
      <c r="O57" s="109" t="s">
        <v>54</v>
      </c>
      <c r="P57" s="70">
        <f t="shared" si="1"/>
        <v>5.5999999999999999E-3</v>
      </c>
    </row>
    <row r="58" spans="2:16">
      <c r="B58" s="108">
        <v>60</v>
      </c>
      <c r="C58" s="109" t="s">
        <v>53</v>
      </c>
      <c r="D58" s="95">
        <f t="shared" si="2"/>
        <v>3.3149171270718233E-4</v>
      </c>
      <c r="E58" s="110">
        <v>1.452</v>
      </c>
      <c r="F58" s="111">
        <v>12.4</v>
      </c>
      <c r="G58" s="107">
        <f t="shared" si="3"/>
        <v>13.852</v>
      </c>
      <c r="H58" s="108">
        <v>465</v>
      </c>
      <c r="I58" s="109" t="s">
        <v>54</v>
      </c>
      <c r="J58" s="70">
        <f t="shared" si="4"/>
        <v>4.65E-2</v>
      </c>
      <c r="K58" s="108">
        <v>72</v>
      </c>
      <c r="L58" s="109" t="s">
        <v>54</v>
      </c>
      <c r="M58" s="70">
        <f t="shared" si="0"/>
        <v>7.1999999999999998E-3</v>
      </c>
      <c r="N58" s="108">
        <v>59</v>
      </c>
      <c r="O58" s="109" t="s">
        <v>54</v>
      </c>
      <c r="P58" s="70">
        <f t="shared" si="1"/>
        <v>5.8999999999999999E-3</v>
      </c>
    </row>
    <row r="59" spans="2:16">
      <c r="B59" s="108">
        <v>65</v>
      </c>
      <c r="C59" s="109" t="s">
        <v>53</v>
      </c>
      <c r="D59" s="95">
        <f t="shared" si="2"/>
        <v>3.5911602209944752E-4</v>
      </c>
      <c r="E59" s="110">
        <v>1.512</v>
      </c>
      <c r="F59" s="111">
        <v>12.61</v>
      </c>
      <c r="G59" s="107">
        <f t="shared" si="3"/>
        <v>14.122</v>
      </c>
      <c r="H59" s="108">
        <v>489</v>
      </c>
      <c r="I59" s="109" t="s">
        <v>54</v>
      </c>
      <c r="J59" s="70">
        <f t="shared" si="4"/>
        <v>4.8899999999999999E-2</v>
      </c>
      <c r="K59" s="108">
        <v>75</v>
      </c>
      <c r="L59" s="109" t="s">
        <v>54</v>
      </c>
      <c r="M59" s="70">
        <f t="shared" si="0"/>
        <v>7.4999999999999997E-3</v>
      </c>
      <c r="N59" s="108">
        <v>61</v>
      </c>
      <c r="O59" s="109" t="s">
        <v>54</v>
      </c>
      <c r="P59" s="70">
        <f t="shared" si="1"/>
        <v>6.0999999999999995E-3</v>
      </c>
    </row>
    <row r="60" spans="2:16">
      <c r="B60" s="108">
        <v>70</v>
      </c>
      <c r="C60" s="109" t="s">
        <v>53</v>
      </c>
      <c r="D60" s="95">
        <f t="shared" si="2"/>
        <v>3.8674033149171277E-4</v>
      </c>
      <c r="E60" s="110">
        <v>1.569</v>
      </c>
      <c r="F60" s="111">
        <v>12.81</v>
      </c>
      <c r="G60" s="107">
        <f t="shared" si="3"/>
        <v>14.379000000000001</v>
      </c>
      <c r="H60" s="108">
        <v>512</v>
      </c>
      <c r="I60" s="109" t="s">
        <v>54</v>
      </c>
      <c r="J60" s="70">
        <f t="shared" si="4"/>
        <v>5.1200000000000002E-2</v>
      </c>
      <c r="K60" s="108">
        <v>78</v>
      </c>
      <c r="L60" s="109" t="s">
        <v>54</v>
      </c>
      <c r="M60" s="70">
        <f t="shared" si="0"/>
        <v>7.7999999999999996E-3</v>
      </c>
      <c r="N60" s="108">
        <v>64</v>
      </c>
      <c r="O60" s="109" t="s">
        <v>54</v>
      </c>
      <c r="P60" s="70">
        <f t="shared" si="1"/>
        <v>6.4000000000000003E-3</v>
      </c>
    </row>
    <row r="61" spans="2:16">
      <c r="B61" s="108">
        <v>80</v>
      </c>
      <c r="C61" s="109" t="s">
        <v>53</v>
      </c>
      <c r="D61" s="95">
        <f t="shared" si="2"/>
        <v>4.419889502762431E-4</v>
      </c>
      <c r="E61" s="110">
        <v>1.677</v>
      </c>
      <c r="F61" s="111">
        <v>13.14</v>
      </c>
      <c r="G61" s="107">
        <f t="shared" si="3"/>
        <v>14.817</v>
      </c>
      <c r="H61" s="108">
        <v>558</v>
      </c>
      <c r="I61" s="109" t="s">
        <v>54</v>
      </c>
      <c r="J61" s="70">
        <f t="shared" si="4"/>
        <v>5.5800000000000002E-2</v>
      </c>
      <c r="K61" s="108">
        <v>83</v>
      </c>
      <c r="L61" s="109" t="s">
        <v>54</v>
      </c>
      <c r="M61" s="70">
        <f t="shared" si="0"/>
        <v>8.3000000000000001E-3</v>
      </c>
      <c r="N61" s="108">
        <v>69</v>
      </c>
      <c r="O61" s="109" t="s">
        <v>54</v>
      </c>
      <c r="P61" s="70">
        <f t="shared" si="1"/>
        <v>6.9000000000000008E-3</v>
      </c>
    </row>
    <row r="62" spans="2:16">
      <c r="B62" s="108">
        <v>90</v>
      </c>
      <c r="C62" s="109" t="s">
        <v>53</v>
      </c>
      <c r="D62" s="95">
        <f t="shared" si="2"/>
        <v>4.9723756906077342E-4</v>
      </c>
      <c r="E62" s="110">
        <v>1.7789999999999999</v>
      </c>
      <c r="F62" s="111">
        <v>13.43</v>
      </c>
      <c r="G62" s="107">
        <f t="shared" si="3"/>
        <v>15.209</v>
      </c>
      <c r="H62" s="108">
        <v>603</v>
      </c>
      <c r="I62" s="109" t="s">
        <v>54</v>
      </c>
      <c r="J62" s="70">
        <f t="shared" si="4"/>
        <v>6.0299999999999999E-2</v>
      </c>
      <c r="K62" s="108">
        <v>89</v>
      </c>
      <c r="L62" s="109" t="s">
        <v>54</v>
      </c>
      <c r="M62" s="70">
        <f t="shared" si="0"/>
        <v>8.8999999999999999E-3</v>
      </c>
      <c r="N62" s="108">
        <v>74</v>
      </c>
      <c r="O62" s="109" t="s">
        <v>54</v>
      </c>
      <c r="P62" s="70">
        <f t="shared" si="1"/>
        <v>7.3999999999999995E-3</v>
      </c>
    </row>
    <row r="63" spans="2:16">
      <c r="B63" s="108">
        <v>100</v>
      </c>
      <c r="C63" s="109" t="s">
        <v>53</v>
      </c>
      <c r="D63" s="95">
        <f t="shared" si="2"/>
        <v>5.5248618784530391E-4</v>
      </c>
      <c r="E63" s="110">
        <v>1.875</v>
      </c>
      <c r="F63" s="111">
        <v>13.66</v>
      </c>
      <c r="G63" s="107">
        <f t="shared" si="3"/>
        <v>15.535</v>
      </c>
      <c r="H63" s="108">
        <v>647</v>
      </c>
      <c r="I63" s="109" t="s">
        <v>54</v>
      </c>
      <c r="J63" s="70">
        <f t="shared" si="4"/>
        <v>6.4700000000000008E-2</v>
      </c>
      <c r="K63" s="108">
        <v>94</v>
      </c>
      <c r="L63" s="109" t="s">
        <v>54</v>
      </c>
      <c r="M63" s="70">
        <f t="shared" si="0"/>
        <v>9.4000000000000004E-3</v>
      </c>
      <c r="N63" s="108">
        <v>79</v>
      </c>
      <c r="O63" s="109" t="s">
        <v>54</v>
      </c>
      <c r="P63" s="70">
        <f t="shared" si="1"/>
        <v>7.9000000000000008E-3</v>
      </c>
    </row>
    <row r="64" spans="2:16">
      <c r="B64" s="108">
        <v>110</v>
      </c>
      <c r="C64" s="109" t="s">
        <v>53</v>
      </c>
      <c r="D64" s="95">
        <f t="shared" si="2"/>
        <v>6.0773480662983429E-4</v>
      </c>
      <c r="E64" s="110">
        <v>1.966</v>
      </c>
      <c r="F64" s="111">
        <v>13.87</v>
      </c>
      <c r="G64" s="107">
        <f t="shared" si="3"/>
        <v>15.835999999999999</v>
      </c>
      <c r="H64" s="108">
        <v>690</v>
      </c>
      <c r="I64" s="109" t="s">
        <v>54</v>
      </c>
      <c r="J64" s="70">
        <f t="shared" si="4"/>
        <v>6.8999999999999992E-2</v>
      </c>
      <c r="K64" s="108">
        <v>99</v>
      </c>
      <c r="L64" s="109" t="s">
        <v>54</v>
      </c>
      <c r="M64" s="70">
        <f t="shared" si="0"/>
        <v>9.9000000000000008E-3</v>
      </c>
      <c r="N64" s="108">
        <v>84</v>
      </c>
      <c r="O64" s="109" t="s">
        <v>54</v>
      </c>
      <c r="P64" s="70">
        <f t="shared" si="1"/>
        <v>8.4000000000000012E-3</v>
      </c>
    </row>
    <row r="65" spans="2:16">
      <c r="B65" s="108">
        <v>120</v>
      </c>
      <c r="C65" s="109" t="s">
        <v>53</v>
      </c>
      <c r="D65" s="95">
        <f t="shared" si="2"/>
        <v>6.6298342541436467E-4</v>
      </c>
      <c r="E65" s="110">
        <v>2.0539999999999998</v>
      </c>
      <c r="F65" s="111">
        <v>14.04</v>
      </c>
      <c r="G65" s="107">
        <f t="shared" si="3"/>
        <v>16.093999999999998</v>
      </c>
      <c r="H65" s="108">
        <v>732</v>
      </c>
      <c r="I65" s="109" t="s">
        <v>54</v>
      </c>
      <c r="J65" s="70">
        <f t="shared" si="4"/>
        <v>7.3200000000000001E-2</v>
      </c>
      <c r="K65" s="108">
        <v>104</v>
      </c>
      <c r="L65" s="109" t="s">
        <v>54</v>
      </c>
      <c r="M65" s="70">
        <f t="shared" si="0"/>
        <v>1.04E-2</v>
      </c>
      <c r="N65" s="108">
        <v>89</v>
      </c>
      <c r="O65" s="109" t="s">
        <v>54</v>
      </c>
      <c r="P65" s="70">
        <f t="shared" si="1"/>
        <v>8.8999999999999999E-3</v>
      </c>
    </row>
    <row r="66" spans="2:16">
      <c r="B66" s="108">
        <v>130</v>
      </c>
      <c r="C66" s="109" t="s">
        <v>53</v>
      </c>
      <c r="D66" s="95">
        <f t="shared" si="2"/>
        <v>7.1823204419889505E-4</v>
      </c>
      <c r="E66" s="110">
        <v>2.1379999999999999</v>
      </c>
      <c r="F66" s="111">
        <v>14.19</v>
      </c>
      <c r="G66" s="107">
        <f t="shared" si="3"/>
        <v>16.327999999999999</v>
      </c>
      <c r="H66" s="108">
        <v>774</v>
      </c>
      <c r="I66" s="109" t="s">
        <v>54</v>
      </c>
      <c r="J66" s="70">
        <f t="shared" si="4"/>
        <v>7.7399999999999997E-2</v>
      </c>
      <c r="K66" s="108">
        <v>109</v>
      </c>
      <c r="L66" s="109" t="s">
        <v>54</v>
      </c>
      <c r="M66" s="70">
        <f t="shared" si="0"/>
        <v>1.09E-2</v>
      </c>
      <c r="N66" s="108">
        <v>93</v>
      </c>
      <c r="O66" s="109" t="s">
        <v>54</v>
      </c>
      <c r="P66" s="70">
        <f t="shared" si="1"/>
        <v>9.2999999999999992E-3</v>
      </c>
    </row>
    <row r="67" spans="2:16">
      <c r="B67" s="108">
        <v>140</v>
      </c>
      <c r="C67" s="109" t="s">
        <v>53</v>
      </c>
      <c r="D67" s="95">
        <f t="shared" si="2"/>
        <v>7.7348066298342554E-4</v>
      </c>
      <c r="E67" s="110">
        <v>2.218</v>
      </c>
      <c r="F67" s="111">
        <v>14.32</v>
      </c>
      <c r="G67" s="107">
        <f t="shared" si="3"/>
        <v>16.538</v>
      </c>
      <c r="H67" s="108">
        <v>815</v>
      </c>
      <c r="I67" s="109" t="s">
        <v>54</v>
      </c>
      <c r="J67" s="70">
        <f t="shared" si="4"/>
        <v>8.1499999999999989E-2</v>
      </c>
      <c r="K67" s="108">
        <v>113</v>
      </c>
      <c r="L67" s="109" t="s">
        <v>54</v>
      </c>
      <c r="M67" s="70">
        <f t="shared" si="0"/>
        <v>1.1300000000000001E-2</v>
      </c>
      <c r="N67" s="108">
        <v>98</v>
      </c>
      <c r="O67" s="109" t="s">
        <v>54</v>
      </c>
      <c r="P67" s="70">
        <f t="shared" si="1"/>
        <v>9.7999999999999997E-3</v>
      </c>
    </row>
    <row r="68" spans="2:16">
      <c r="B68" s="108">
        <v>150</v>
      </c>
      <c r="C68" s="109" t="s">
        <v>53</v>
      </c>
      <c r="D68" s="95">
        <f t="shared" si="2"/>
        <v>8.2872928176795581E-4</v>
      </c>
      <c r="E68" s="110">
        <v>2.2959999999999998</v>
      </c>
      <c r="F68" s="111">
        <v>14.43</v>
      </c>
      <c r="G68" s="107">
        <f t="shared" si="3"/>
        <v>16.725999999999999</v>
      </c>
      <c r="H68" s="108">
        <v>856</v>
      </c>
      <c r="I68" s="109" t="s">
        <v>54</v>
      </c>
      <c r="J68" s="70">
        <f t="shared" si="4"/>
        <v>8.5599999999999996E-2</v>
      </c>
      <c r="K68" s="108">
        <v>118</v>
      </c>
      <c r="L68" s="109" t="s">
        <v>54</v>
      </c>
      <c r="M68" s="70">
        <f t="shared" si="0"/>
        <v>1.18E-2</v>
      </c>
      <c r="N68" s="108">
        <v>102</v>
      </c>
      <c r="O68" s="109" t="s">
        <v>54</v>
      </c>
      <c r="P68" s="70">
        <f t="shared" si="1"/>
        <v>1.0199999999999999E-2</v>
      </c>
    </row>
    <row r="69" spans="2:16">
      <c r="B69" s="108">
        <v>160</v>
      </c>
      <c r="C69" s="109" t="s">
        <v>53</v>
      </c>
      <c r="D69" s="95">
        <f t="shared" si="2"/>
        <v>8.8397790055248619E-4</v>
      </c>
      <c r="E69" s="110">
        <v>2.3719999999999999</v>
      </c>
      <c r="F69" s="111">
        <v>14.53</v>
      </c>
      <c r="G69" s="107">
        <f t="shared" si="3"/>
        <v>16.902000000000001</v>
      </c>
      <c r="H69" s="108">
        <v>896</v>
      </c>
      <c r="I69" s="109" t="s">
        <v>54</v>
      </c>
      <c r="J69" s="70">
        <f t="shared" si="4"/>
        <v>8.9599999999999999E-2</v>
      </c>
      <c r="K69" s="108">
        <v>123</v>
      </c>
      <c r="L69" s="109" t="s">
        <v>54</v>
      </c>
      <c r="M69" s="70">
        <f t="shared" si="0"/>
        <v>1.23E-2</v>
      </c>
      <c r="N69" s="108">
        <v>106</v>
      </c>
      <c r="O69" s="109" t="s">
        <v>54</v>
      </c>
      <c r="P69" s="70">
        <f t="shared" si="1"/>
        <v>1.06E-2</v>
      </c>
    </row>
    <row r="70" spans="2:16">
      <c r="B70" s="108">
        <v>170</v>
      </c>
      <c r="C70" s="109" t="s">
        <v>53</v>
      </c>
      <c r="D70" s="95">
        <f t="shared" si="2"/>
        <v>9.3922651933701668E-4</v>
      </c>
      <c r="E70" s="110">
        <v>2.4449999999999998</v>
      </c>
      <c r="F70" s="111">
        <v>14.61</v>
      </c>
      <c r="G70" s="107">
        <f t="shared" si="3"/>
        <v>17.055</v>
      </c>
      <c r="H70" s="108">
        <v>936</v>
      </c>
      <c r="I70" s="109" t="s">
        <v>54</v>
      </c>
      <c r="J70" s="70">
        <f t="shared" si="4"/>
        <v>9.3600000000000003E-2</v>
      </c>
      <c r="K70" s="108">
        <v>127</v>
      </c>
      <c r="L70" s="109" t="s">
        <v>54</v>
      </c>
      <c r="M70" s="70">
        <f t="shared" si="0"/>
        <v>1.2699999999999999E-2</v>
      </c>
      <c r="N70" s="108">
        <v>111</v>
      </c>
      <c r="O70" s="109" t="s">
        <v>54</v>
      </c>
      <c r="P70" s="70">
        <f t="shared" si="1"/>
        <v>1.11E-2</v>
      </c>
    </row>
    <row r="71" spans="2:16">
      <c r="B71" s="108">
        <v>180</v>
      </c>
      <c r="C71" s="109" t="s">
        <v>53</v>
      </c>
      <c r="D71" s="95">
        <f t="shared" si="2"/>
        <v>9.9447513812154684E-4</v>
      </c>
      <c r="E71" s="110">
        <v>2.5150000000000001</v>
      </c>
      <c r="F71" s="111">
        <v>14.69</v>
      </c>
      <c r="G71" s="107">
        <f t="shared" si="3"/>
        <v>17.204999999999998</v>
      </c>
      <c r="H71" s="108">
        <v>975</v>
      </c>
      <c r="I71" s="109" t="s">
        <v>54</v>
      </c>
      <c r="J71" s="70">
        <f t="shared" si="4"/>
        <v>9.7500000000000003E-2</v>
      </c>
      <c r="K71" s="108">
        <v>131</v>
      </c>
      <c r="L71" s="109" t="s">
        <v>54</v>
      </c>
      <c r="M71" s="70">
        <f t="shared" si="0"/>
        <v>1.3100000000000001E-2</v>
      </c>
      <c r="N71" s="108">
        <v>115</v>
      </c>
      <c r="O71" s="109" t="s">
        <v>54</v>
      </c>
      <c r="P71" s="70">
        <f t="shared" si="1"/>
        <v>1.15E-2</v>
      </c>
    </row>
    <row r="72" spans="2:16">
      <c r="B72" s="108">
        <v>200</v>
      </c>
      <c r="C72" s="109" t="s">
        <v>53</v>
      </c>
      <c r="D72" s="95">
        <f t="shared" si="2"/>
        <v>1.1049723756906078E-3</v>
      </c>
      <c r="E72" s="110">
        <v>2.6520000000000001</v>
      </c>
      <c r="F72" s="111">
        <v>14.8</v>
      </c>
      <c r="G72" s="107">
        <f t="shared" si="3"/>
        <v>17.452000000000002</v>
      </c>
      <c r="H72" s="108">
        <v>1054</v>
      </c>
      <c r="I72" s="109" t="s">
        <v>54</v>
      </c>
      <c r="J72" s="70">
        <f t="shared" si="4"/>
        <v>0.10540000000000001</v>
      </c>
      <c r="K72" s="108">
        <v>140</v>
      </c>
      <c r="L72" s="109" t="s">
        <v>54</v>
      </c>
      <c r="M72" s="70">
        <f t="shared" si="0"/>
        <v>1.4000000000000002E-2</v>
      </c>
      <c r="N72" s="108">
        <v>123</v>
      </c>
      <c r="O72" s="109" t="s">
        <v>54</v>
      </c>
      <c r="P72" s="70">
        <f t="shared" si="1"/>
        <v>1.23E-2</v>
      </c>
    </row>
    <row r="73" spans="2:16">
      <c r="B73" s="108">
        <v>225</v>
      </c>
      <c r="C73" s="109" t="s">
        <v>53</v>
      </c>
      <c r="D73" s="95">
        <f t="shared" si="2"/>
        <v>1.2430939226519338E-3</v>
      </c>
      <c r="E73" s="110">
        <v>2.8119999999999998</v>
      </c>
      <c r="F73" s="111">
        <v>14.91</v>
      </c>
      <c r="G73" s="107">
        <f t="shared" si="3"/>
        <v>17.722000000000001</v>
      </c>
      <c r="H73" s="108">
        <v>1150</v>
      </c>
      <c r="I73" s="109" t="s">
        <v>54</v>
      </c>
      <c r="J73" s="70">
        <f t="shared" si="4"/>
        <v>0.11499999999999999</v>
      </c>
      <c r="K73" s="108">
        <v>151</v>
      </c>
      <c r="L73" s="109" t="s">
        <v>54</v>
      </c>
      <c r="M73" s="70">
        <f t="shared" si="0"/>
        <v>1.5099999999999999E-2</v>
      </c>
      <c r="N73" s="108">
        <v>133</v>
      </c>
      <c r="O73" s="109" t="s">
        <v>54</v>
      </c>
      <c r="P73" s="70">
        <f t="shared" si="1"/>
        <v>1.3300000000000001E-2</v>
      </c>
    </row>
    <row r="74" spans="2:16">
      <c r="B74" s="108">
        <v>250</v>
      </c>
      <c r="C74" s="109" t="s">
        <v>53</v>
      </c>
      <c r="D74" s="95">
        <f t="shared" si="2"/>
        <v>1.3812154696132596E-3</v>
      </c>
      <c r="E74" s="110">
        <v>2.9649999999999999</v>
      </c>
      <c r="F74" s="111">
        <v>14.97</v>
      </c>
      <c r="G74" s="107">
        <f t="shared" si="3"/>
        <v>17.935000000000002</v>
      </c>
      <c r="H74" s="108">
        <v>1245</v>
      </c>
      <c r="I74" s="109" t="s">
        <v>54</v>
      </c>
      <c r="J74" s="70">
        <f t="shared" si="4"/>
        <v>0.12450000000000001</v>
      </c>
      <c r="K74" s="108">
        <v>161</v>
      </c>
      <c r="L74" s="109" t="s">
        <v>54</v>
      </c>
      <c r="M74" s="70">
        <f t="shared" si="0"/>
        <v>1.61E-2</v>
      </c>
      <c r="N74" s="108">
        <v>143</v>
      </c>
      <c r="O74" s="109" t="s">
        <v>54</v>
      </c>
      <c r="P74" s="70">
        <f t="shared" si="1"/>
        <v>1.4299999999999998E-2</v>
      </c>
    </row>
    <row r="75" spans="2:16">
      <c r="B75" s="108">
        <v>275</v>
      </c>
      <c r="C75" s="109" t="s">
        <v>53</v>
      </c>
      <c r="D75" s="95">
        <f t="shared" si="2"/>
        <v>1.5193370165745858E-3</v>
      </c>
      <c r="E75" s="110">
        <v>3.109</v>
      </c>
      <c r="F75" s="111">
        <v>15.01</v>
      </c>
      <c r="G75" s="107">
        <f t="shared" si="3"/>
        <v>18.119</v>
      </c>
      <c r="H75" s="108">
        <v>1340</v>
      </c>
      <c r="I75" s="109" t="s">
        <v>54</v>
      </c>
      <c r="J75" s="70">
        <f t="shared" si="4"/>
        <v>0.13400000000000001</v>
      </c>
      <c r="K75" s="108">
        <v>171</v>
      </c>
      <c r="L75" s="109" t="s">
        <v>54</v>
      </c>
      <c r="M75" s="70">
        <f t="shared" si="0"/>
        <v>1.7100000000000001E-2</v>
      </c>
      <c r="N75" s="108">
        <v>152</v>
      </c>
      <c r="O75" s="109" t="s">
        <v>54</v>
      </c>
      <c r="P75" s="70">
        <f t="shared" si="1"/>
        <v>1.52E-2</v>
      </c>
    </row>
    <row r="76" spans="2:16">
      <c r="B76" s="108">
        <v>300</v>
      </c>
      <c r="C76" s="109" t="s">
        <v>53</v>
      </c>
      <c r="D76" s="95">
        <f t="shared" si="2"/>
        <v>1.6574585635359116E-3</v>
      </c>
      <c r="E76" s="110">
        <v>3.2480000000000002</v>
      </c>
      <c r="F76" s="111">
        <v>15.03</v>
      </c>
      <c r="G76" s="107">
        <f t="shared" si="3"/>
        <v>18.277999999999999</v>
      </c>
      <c r="H76" s="108">
        <v>1433</v>
      </c>
      <c r="I76" s="109" t="s">
        <v>54</v>
      </c>
      <c r="J76" s="70">
        <f t="shared" si="4"/>
        <v>0.14330000000000001</v>
      </c>
      <c r="K76" s="108">
        <v>181</v>
      </c>
      <c r="L76" s="109" t="s">
        <v>54</v>
      </c>
      <c r="M76" s="70">
        <f t="shared" si="0"/>
        <v>1.8099999999999998E-2</v>
      </c>
      <c r="N76" s="108">
        <v>161</v>
      </c>
      <c r="O76" s="109" t="s">
        <v>54</v>
      </c>
      <c r="P76" s="70">
        <f t="shared" si="1"/>
        <v>1.61E-2</v>
      </c>
    </row>
    <row r="77" spans="2:16">
      <c r="B77" s="108">
        <v>325</v>
      </c>
      <c r="C77" s="109" t="s">
        <v>53</v>
      </c>
      <c r="D77" s="95">
        <f t="shared" si="2"/>
        <v>1.7955801104972376E-3</v>
      </c>
      <c r="E77" s="110">
        <v>3.38</v>
      </c>
      <c r="F77" s="111">
        <v>15.02</v>
      </c>
      <c r="G77" s="107">
        <f t="shared" si="3"/>
        <v>18.399999999999999</v>
      </c>
      <c r="H77" s="108">
        <v>1526</v>
      </c>
      <c r="I77" s="109" t="s">
        <v>54</v>
      </c>
      <c r="J77" s="70">
        <f t="shared" si="4"/>
        <v>0.15260000000000001</v>
      </c>
      <c r="K77" s="108">
        <v>191</v>
      </c>
      <c r="L77" s="109" t="s">
        <v>54</v>
      </c>
      <c r="M77" s="70">
        <f t="shared" si="0"/>
        <v>1.9099999999999999E-2</v>
      </c>
      <c r="N77" s="108">
        <v>171</v>
      </c>
      <c r="O77" s="109" t="s">
        <v>54</v>
      </c>
      <c r="P77" s="70">
        <f t="shared" si="1"/>
        <v>1.7100000000000001E-2</v>
      </c>
    </row>
    <row r="78" spans="2:16">
      <c r="B78" s="108">
        <v>350</v>
      </c>
      <c r="C78" s="109" t="s">
        <v>53</v>
      </c>
      <c r="D78" s="95">
        <f t="shared" si="2"/>
        <v>1.9337016574585634E-3</v>
      </c>
      <c r="E78" s="110">
        <v>3.508</v>
      </c>
      <c r="F78" s="111">
        <v>15.01</v>
      </c>
      <c r="G78" s="107">
        <f t="shared" si="3"/>
        <v>18.518000000000001</v>
      </c>
      <c r="H78" s="108">
        <v>1618</v>
      </c>
      <c r="I78" s="109" t="s">
        <v>54</v>
      </c>
      <c r="J78" s="70">
        <f t="shared" si="4"/>
        <v>0.1618</v>
      </c>
      <c r="K78" s="108">
        <v>200</v>
      </c>
      <c r="L78" s="109" t="s">
        <v>54</v>
      </c>
      <c r="M78" s="70">
        <f t="shared" si="0"/>
        <v>0.02</v>
      </c>
      <c r="N78" s="108">
        <v>180</v>
      </c>
      <c r="O78" s="109" t="s">
        <v>54</v>
      </c>
      <c r="P78" s="70">
        <f t="shared" si="1"/>
        <v>1.7999999999999999E-2</v>
      </c>
    </row>
    <row r="79" spans="2:16">
      <c r="B79" s="108">
        <v>375</v>
      </c>
      <c r="C79" s="109" t="s">
        <v>53</v>
      </c>
      <c r="D79" s="95">
        <f t="shared" si="2"/>
        <v>2.0718232044198894E-3</v>
      </c>
      <c r="E79" s="110">
        <v>3.71</v>
      </c>
      <c r="F79" s="111">
        <v>14.98</v>
      </c>
      <c r="G79" s="107">
        <f t="shared" si="3"/>
        <v>18.690000000000001</v>
      </c>
      <c r="H79" s="108">
        <v>1710</v>
      </c>
      <c r="I79" s="109" t="s">
        <v>54</v>
      </c>
      <c r="J79" s="70">
        <f t="shared" si="4"/>
        <v>0.17099999999999999</v>
      </c>
      <c r="K79" s="108">
        <v>209</v>
      </c>
      <c r="L79" s="109" t="s">
        <v>54</v>
      </c>
      <c r="M79" s="70">
        <f t="shared" si="0"/>
        <v>2.0899999999999998E-2</v>
      </c>
      <c r="N79" s="108">
        <v>189</v>
      </c>
      <c r="O79" s="109" t="s">
        <v>54</v>
      </c>
      <c r="P79" s="70">
        <f t="shared" si="1"/>
        <v>1.89E-2</v>
      </c>
    </row>
    <row r="80" spans="2:16">
      <c r="B80" s="108">
        <v>400</v>
      </c>
      <c r="C80" s="109" t="s">
        <v>53</v>
      </c>
      <c r="D80" s="95">
        <f t="shared" si="2"/>
        <v>2.2099447513812156E-3</v>
      </c>
      <c r="E80" s="110">
        <v>3.9169999999999998</v>
      </c>
      <c r="F80" s="111">
        <v>14.94</v>
      </c>
      <c r="G80" s="107">
        <f t="shared" si="3"/>
        <v>18.856999999999999</v>
      </c>
      <c r="H80" s="108">
        <v>1800</v>
      </c>
      <c r="I80" s="109" t="s">
        <v>54</v>
      </c>
      <c r="J80" s="70">
        <f t="shared" si="4"/>
        <v>0.18</v>
      </c>
      <c r="K80" s="108">
        <v>218</v>
      </c>
      <c r="L80" s="109" t="s">
        <v>54</v>
      </c>
      <c r="M80" s="70">
        <f t="shared" si="0"/>
        <v>2.18E-2</v>
      </c>
      <c r="N80" s="108">
        <v>197</v>
      </c>
      <c r="O80" s="109" t="s">
        <v>54</v>
      </c>
      <c r="P80" s="70">
        <f t="shared" si="1"/>
        <v>1.9700000000000002E-2</v>
      </c>
    </row>
    <row r="81" spans="2:16">
      <c r="B81" s="108">
        <v>450</v>
      </c>
      <c r="C81" s="109" t="s">
        <v>53</v>
      </c>
      <c r="D81" s="95">
        <f t="shared" si="2"/>
        <v>2.4861878453038676E-3</v>
      </c>
      <c r="E81" s="110">
        <v>4.1660000000000004</v>
      </c>
      <c r="F81" s="111">
        <v>14.85</v>
      </c>
      <c r="G81" s="107">
        <f t="shared" si="3"/>
        <v>19.015999999999998</v>
      </c>
      <c r="H81" s="108">
        <v>1981</v>
      </c>
      <c r="I81" s="109" t="s">
        <v>54</v>
      </c>
      <c r="J81" s="70">
        <f t="shared" si="4"/>
        <v>0.1981</v>
      </c>
      <c r="K81" s="108">
        <v>237</v>
      </c>
      <c r="L81" s="109" t="s">
        <v>54</v>
      </c>
      <c r="M81" s="70">
        <f t="shared" si="0"/>
        <v>2.3699999999999999E-2</v>
      </c>
      <c r="N81" s="108">
        <v>214</v>
      </c>
      <c r="O81" s="109" t="s">
        <v>54</v>
      </c>
      <c r="P81" s="70">
        <f t="shared" si="1"/>
        <v>2.1399999999999999E-2</v>
      </c>
    </row>
    <row r="82" spans="2:16">
      <c r="B82" s="108">
        <v>500</v>
      </c>
      <c r="C82" s="109" t="s">
        <v>53</v>
      </c>
      <c r="D82" s="95">
        <f t="shared" si="2"/>
        <v>2.7624309392265192E-3</v>
      </c>
      <c r="E82" s="110">
        <v>4.2990000000000004</v>
      </c>
      <c r="F82" s="111">
        <v>14.73</v>
      </c>
      <c r="G82" s="107">
        <f t="shared" si="3"/>
        <v>19.029</v>
      </c>
      <c r="H82" s="108">
        <v>2160</v>
      </c>
      <c r="I82" s="109" t="s">
        <v>54</v>
      </c>
      <c r="J82" s="70">
        <f t="shared" si="4"/>
        <v>0.21600000000000003</v>
      </c>
      <c r="K82" s="108">
        <v>254</v>
      </c>
      <c r="L82" s="109" t="s">
        <v>54</v>
      </c>
      <c r="M82" s="70">
        <f t="shared" si="0"/>
        <v>2.5399999999999999E-2</v>
      </c>
      <c r="N82" s="108">
        <v>231</v>
      </c>
      <c r="O82" s="109" t="s">
        <v>54</v>
      </c>
      <c r="P82" s="70">
        <f t="shared" si="1"/>
        <v>2.3100000000000002E-2</v>
      </c>
    </row>
    <row r="83" spans="2:16">
      <c r="B83" s="108">
        <v>550</v>
      </c>
      <c r="C83" s="109" t="s">
        <v>53</v>
      </c>
      <c r="D83" s="95">
        <f t="shared" si="2"/>
        <v>3.0386740331491717E-3</v>
      </c>
      <c r="E83" s="110">
        <v>4.3840000000000003</v>
      </c>
      <c r="F83" s="111">
        <v>14.6</v>
      </c>
      <c r="G83" s="107">
        <f t="shared" si="3"/>
        <v>18.984000000000002</v>
      </c>
      <c r="H83" s="108">
        <v>2340</v>
      </c>
      <c r="I83" s="109" t="s">
        <v>54</v>
      </c>
      <c r="J83" s="70">
        <f t="shared" si="4"/>
        <v>0.23399999999999999</v>
      </c>
      <c r="K83" s="108">
        <v>272</v>
      </c>
      <c r="L83" s="109" t="s">
        <v>54</v>
      </c>
      <c r="M83" s="70">
        <f t="shared" si="0"/>
        <v>2.7200000000000002E-2</v>
      </c>
      <c r="N83" s="108">
        <v>248</v>
      </c>
      <c r="O83" s="109" t="s">
        <v>54</v>
      </c>
      <c r="P83" s="70">
        <f t="shared" si="1"/>
        <v>2.4799999999999999E-2</v>
      </c>
    </row>
    <row r="84" spans="2:16">
      <c r="B84" s="108">
        <v>600</v>
      </c>
      <c r="C84" s="109" t="s">
        <v>53</v>
      </c>
      <c r="D84" s="95">
        <f t="shared" si="2"/>
        <v>3.3149171270718232E-3</v>
      </c>
      <c r="E84" s="110">
        <v>4.4539999999999997</v>
      </c>
      <c r="F84" s="111">
        <v>14.46</v>
      </c>
      <c r="G84" s="107">
        <f t="shared" si="3"/>
        <v>18.914000000000001</v>
      </c>
      <c r="H84" s="108">
        <v>2520</v>
      </c>
      <c r="I84" s="109" t="s">
        <v>54</v>
      </c>
      <c r="J84" s="70">
        <f t="shared" si="4"/>
        <v>0.252</v>
      </c>
      <c r="K84" s="108">
        <v>289</v>
      </c>
      <c r="L84" s="109" t="s">
        <v>54</v>
      </c>
      <c r="M84" s="70">
        <f t="shared" ref="M84:M147" si="5">K84/1000/10</f>
        <v>2.8899999999999999E-2</v>
      </c>
      <c r="N84" s="108">
        <v>264</v>
      </c>
      <c r="O84" s="109" t="s">
        <v>54</v>
      </c>
      <c r="P84" s="70">
        <f t="shared" ref="P84:P147" si="6">N84/1000/10</f>
        <v>2.64E-2</v>
      </c>
    </row>
    <row r="85" spans="2:16">
      <c r="B85" s="108">
        <v>650</v>
      </c>
      <c r="C85" s="109" t="s">
        <v>53</v>
      </c>
      <c r="D85" s="95">
        <f t="shared" ref="D85:D88" si="7">B85/1000/$C$5</f>
        <v>3.5911602209944752E-3</v>
      </c>
      <c r="E85" s="110">
        <v>4.524</v>
      </c>
      <c r="F85" s="111">
        <v>14.31</v>
      </c>
      <c r="G85" s="107">
        <f t="shared" ref="G85:G148" si="8">E85+F85</f>
        <v>18.834</v>
      </c>
      <c r="H85" s="108">
        <v>2702</v>
      </c>
      <c r="I85" s="109" t="s">
        <v>54</v>
      </c>
      <c r="J85" s="70">
        <f t="shared" ref="J85:J100" si="9">H85/1000/10</f>
        <v>0.2702</v>
      </c>
      <c r="K85" s="108">
        <v>306</v>
      </c>
      <c r="L85" s="109" t="s">
        <v>54</v>
      </c>
      <c r="M85" s="70">
        <f t="shared" si="5"/>
        <v>3.0599999999999999E-2</v>
      </c>
      <c r="N85" s="108">
        <v>281</v>
      </c>
      <c r="O85" s="109" t="s">
        <v>54</v>
      </c>
      <c r="P85" s="70">
        <f t="shared" si="6"/>
        <v>2.8100000000000003E-2</v>
      </c>
    </row>
    <row r="86" spans="2:16">
      <c r="B86" s="108">
        <v>700</v>
      </c>
      <c r="C86" s="109" t="s">
        <v>53</v>
      </c>
      <c r="D86" s="95">
        <f t="shared" si="7"/>
        <v>3.8674033149171268E-3</v>
      </c>
      <c r="E86" s="110">
        <v>4.6020000000000003</v>
      </c>
      <c r="F86" s="111">
        <v>14.16</v>
      </c>
      <c r="G86" s="107">
        <f t="shared" si="8"/>
        <v>18.762</v>
      </c>
      <c r="H86" s="108">
        <v>2884</v>
      </c>
      <c r="I86" s="109" t="s">
        <v>54</v>
      </c>
      <c r="J86" s="70">
        <f t="shared" si="9"/>
        <v>0.28839999999999999</v>
      </c>
      <c r="K86" s="108">
        <v>323</v>
      </c>
      <c r="L86" s="109" t="s">
        <v>54</v>
      </c>
      <c r="M86" s="70">
        <f t="shared" si="5"/>
        <v>3.2300000000000002E-2</v>
      </c>
      <c r="N86" s="108">
        <v>297</v>
      </c>
      <c r="O86" s="109" t="s">
        <v>54</v>
      </c>
      <c r="P86" s="70">
        <f t="shared" si="6"/>
        <v>2.9699999999999997E-2</v>
      </c>
    </row>
    <row r="87" spans="2:16">
      <c r="B87" s="108">
        <v>800</v>
      </c>
      <c r="C87" s="109" t="s">
        <v>53</v>
      </c>
      <c r="D87" s="95">
        <f t="shared" si="7"/>
        <v>4.4198895027624313E-3</v>
      </c>
      <c r="E87" s="110">
        <v>4.7889999999999997</v>
      </c>
      <c r="F87" s="111">
        <v>13.85</v>
      </c>
      <c r="G87" s="107">
        <f t="shared" si="8"/>
        <v>18.638999999999999</v>
      </c>
      <c r="H87" s="108">
        <v>3251</v>
      </c>
      <c r="I87" s="109" t="s">
        <v>54</v>
      </c>
      <c r="J87" s="70">
        <f t="shared" si="9"/>
        <v>0.3251</v>
      </c>
      <c r="K87" s="108">
        <v>358</v>
      </c>
      <c r="L87" s="109" t="s">
        <v>54</v>
      </c>
      <c r="M87" s="70">
        <f t="shared" si="5"/>
        <v>3.5799999999999998E-2</v>
      </c>
      <c r="N87" s="108">
        <v>329</v>
      </c>
      <c r="O87" s="109" t="s">
        <v>54</v>
      </c>
      <c r="P87" s="70">
        <f t="shared" si="6"/>
        <v>3.2899999999999999E-2</v>
      </c>
    </row>
    <row r="88" spans="2:16">
      <c r="B88" s="108">
        <v>900</v>
      </c>
      <c r="C88" s="109" t="s">
        <v>53</v>
      </c>
      <c r="D88" s="95">
        <f t="shared" si="7"/>
        <v>4.9723756906077353E-3</v>
      </c>
      <c r="E88" s="110">
        <v>5.0179999999999998</v>
      </c>
      <c r="F88" s="111">
        <v>13.55</v>
      </c>
      <c r="G88" s="107">
        <f t="shared" si="8"/>
        <v>18.568000000000001</v>
      </c>
      <c r="H88" s="108">
        <v>3619</v>
      </c>
      <c r="I88" s="109" t="s">
        <v>54</v>
      </c>
      <c r="J88" s="70">
        <f t="shared" si="9"/>
        <v>0.3619</v>
      </c>
      <c r="K88" s="108">
        <v>392</v>
      </c>
      <c r="L88" s="109" t="s">
        <v>54</v>
      </c>
      <c r="M88" s="70">
        <f t="shared" si="5"/>
        <v>3.9199999999999999E-2</v>
      </c>
      <c r="N88" s="108">
        <v>361</v>
      </c>
      <c r="O88" s="109" t="s">
        <v>54</v>
      </c>
      <c r="P88" s="70">
        <f t="shared" si="6"/>
        <v>3.61E-2</v>
      </c>
    </row>
    <row r="89" spans="2:16">
      <c r="B89" s="108">
        <v>1</v>
      </c>
      <c r="C89" s="118" t="s">
        <v>55</v>
      </c>
      <c r="D89" s="70">
        <f t="shared" ref="D89:D152" si="10">B89/$C$5</f>
        <v>5.5248618784530384E-3</v>
      </c>
      <c r="E89" s="110">
        <v>5.2770000000000001</v>
      </c>
      <c r="F89" s="111">
        <v>13.25</v>
      </c>
      <c r="G89" s="107">
        <f t="shared" si="8"/>
        <v>18.527000000000001</v>
      </c>
      <c r="H89" s="108">
        <v>3990</v>
      </c>
      <c r="I89" s="109" t="s">
        <v>54</v>
      </c>
      <c r="J89" s="70">
        <f t="shared" si="9"/>
        <v>0.39900000000000002</v>
      </c>
      <c r="K89" s="108">
        <v>425</v>
      </c>
      <c r="L89" s="109" t="s">
        <v>54</v>
      </c>
      <c r="M89" s="70">
        <f t="shared" si="5"/>
        <v>4.2499999999999996E-2</v>
      </c>
      <c r="N89" s="108">
        <v>393</v>
      </c>
      <c r="O89" s="109" t="s">
        <v>54</v>
      </c>
      <c r="P89" s="70">
        <f t="shared" si="6"/>
        <v>3.9300000000000002E-2</v>
      </c>
    </row>
    <row r="90" spans="2:16">
      <c r="B90" s="108">
        <v>1.1000000000000001</v>
      </c>
      <c r="C90" s="109" t="s">
        <v>55</v>
      </c>
      <c r="D90" s="70">
        <f t="shared" si="10"/>
        <v>6.0773480662983433E-3</v>
      </c>
      <c r="E90" s="110">
        <v>5.5540000000000003</v>
      </c>
      <c r="F90" s="111">
        <v>12.97</v>
      </c>
      <c r="G90" s="107">
        <f t="shared" si="8"/>
        <v>18.524000000000001</v>
      </c>
      <c r="H90" s="108">
        <v>4361</v>
      </c>
      <c r="I90" s="109" t="s">
        <v>54</v>
      </c>
      <c r="J90" s="70">
        <f t="shared" si="9"/>
        <v>0.43609999999999999</v>
      </c>
      <c r="K90" s="108">
        <v>457</v>
      </c>
      <c r="L90" s="109" t="s">
        <v>54</v>
      </c>
      <c r="M90" s="70">
        <f t="shared" si="5"/>
        <v>4.5700000000000005E-2</v>
      </c>
      <c r="N90" s="108">
        <v>424</v>
      </c>
      <c r="O90" s="109" t="s">
        <v>54</v>
      </c>
      <c r="P90" s="70">
        <f t="shared" si="6"/>
        <v>4.24E-2</v>
      </c>
    </row>
    <row r="91" spans="2:16">
      <c r="B91" s="108">
        <v>1.2</v>
      </c>
      <c r="C91" s="109" t="s">
        <v>55</v>
      </c>
      <c r="D91" s="70">
        <f t="shared" si="10"/>
        <v>6.6298342541436465E-3</v>
      </c>
      <c r="E91" s="110">
        <v>5.8390000000000004</v>
      </c>
      <c r="F91" s="111">
        <v>12.69</v>
      </c>
      <c r="G91" s="107">
        <f t="shared" si="8"/>
        <v>18.529</v>
      </c>
      <c r="H91" s="108">
        <v>4732</v>
      </c>
      <c r="I91" s="109" t="s">
        <v>54</v>
      </c>
      <c r="J91" s="70">
        <f t="shared" si="9"/>
        <v>0.47320000000000001</v>
      </c>
      <c r="K91" s="108">
        <v>488</v>
      </c>
      <c r="L91" s="109" t="s">
        <v>54</v>
      </c>
      <c r="M91" s="70">
        <f t="shared" si="5"/>
        <v>4.8799999999999996E-2</v>
      </c>
      <c r="N91" s="108">
        <v>455</v>
      </c>
      <c r="O91" s="109" t="s">
        <v>54</v>
      </c>
      <c r="P91" s="70">
        <f t="shared" si="6"/>
        <v>4.5499999999999999E-2</v>
      </c>
    </row>
    <row r="92" spans="2:16">
      <c r="B92" s="108">
        <v>1.3</v>
      </c>
      <c r="C92" s="109" t="s">
        <v>55</v>
      </c>
      <c r="D92" s="70">
        <f t="shared" si="10"/>
        <v>7.1823204419889505E-3</v>
      </c>
      <c r="E92" s="110">
        <v>6.1239999999999997</v>
      </c>
      <c r="F92" s="111">
        <v>12.42</v>
      </c>
      <c r="G92" s="107">
        <f t="shared" si="8"/>
        <v>18.544</v>
      </c>
      <c r="H92" s="108">
        <v>5103</v>
      </c>
      <c r="I92" s="109" t="s">
        <v>54</v>
      </c>
      <c r="J92" s="70">
        <f t="shared" si="9"/>
        <v>0.51029999999999998</v>
      </c>
      <c r="K92" s="108">
        <v>518</v>
      </c>
      <c r="L92" s="109" t="s">
        <v>54</v>
      </c>
      <c r="M92" s="70">
        <f t="shared" si="5"/>
        <v>5.1799999999999999E-2</v>
      </c>
      <c r="N92" s="108">
        <v>485</v>
      </c>
      <c r="O92" s="109" t="s">
        <v>54</v>
      </c>
      <c r="P92" s="70">
        <f t="shared" si="6"/>
        <v>4.8500000000000001E-2</v>
      </c>
    </row>
    <row r="93" spans="2:16">
      <c r="B93" s="108">
        <v>1.4</v>
      </c>
      <c r="C93" s="109" t="s">
        <v>55</v>
      </c>
      <c r="D93" s="70">
        <f t="shared" si="10"/>
        <v>7.7348066298342536E-3</v>
      </c>
      <c r="E93" s="110">
        <v>6.4029999999999996</v>
      </c>
      <c r="F93" s="111">
        <v>12.17</v>
      </c>
      <c r="G93" s="107">
        <f t="shared" si="8"/>
        <v>18.573</v>
      </c>
      <c r="H93" s="108">
        <v>5474</v>
      </c>
      <c r="I93" s="109" t="s">
        <v>54</v>
      </c>
      <c r="J93" s="70">
        <f t="shared" si="9"/>
        <v>0.5474</v>
      </c>
      <c r="K93" s="108">
        <v>548</v>
      </c>
      <c r="L93" s="109" t="s">
        <v>54</v>
      </c>
      <c r="M93" s="70">
        <f t="shared" si="5"/>
        <v>5.4800000000000001E-2</v>
      </c>
      <c r="N93" s="108">
        <v>515</v>
      </c>
      <c r="O93" s="109" t="s">
        <v>54</v>
      </c>
      <c r="P93" s="70">
        <f t="shared" si="6"/>
        <v>5.1500000000000004E-2</v>
      </c>
    </row>
    <row r="94" spans="2:16">
      <c r="B94" s="108">
        <v>1.5</v>
      </c>
      <c r="C94" s="109" t="s">
        <v>55</v>
      </c>
      <c r="D94" s="70">
        <f t="shared" si="10"/>
        <v>8.2872928176795577E-3</v>
      </c>
      <c r="E94" s="110">
        <v>6.6710000000000003</v>
      </c>
      <c r="F94" s="111">
        <v>11.92</v>
      </c>
      <c r="G94" s="107">
        <f t="shared" si="8"/>
        <v>18.591000000000001</v>
      </c>
      <c r="H94" s="108">
        <v>5845</v>
      </c>
      <c r="I94" s="109" t="s">
        <v>54</v>
      </c>
      <c r="J94" s="70">
        <f t="shared" si="9"/>
        <v>0.58450000000000002</v>
      </c>
      <c r="K94" s="108">
        <v>577</v>
      </c>
      <c r="L94" s="109" t="s">
        <v>54</v>
      </c>
      <c r="M94" s="70">
        <f t="shared" si="5"/>
        <v>5.7699999999999994E-2</v>
      </c>
      <c r="N94" s="108">
        <v>545</v>
      </c>
      <c r="O94" s="109" t="s">
        <v>54</v>
      </c>
      <c r="P94" s="70">
        <f t="shared" si="6"/>
        <v>5.4500000000000007E-2</v>
      </c>
    </row>
    <row r="95" spans="2:16">
      <c r="B95" s="108">
        <v>1.6</v>
      </c>
      <c r="C95" s="109" t="s">
        <v>55</v>
      </c>
      <c r="D95" s="70">
        <f t="shared" si="10"/>
        <v>8.8397790055248626E-3</v>
      </c>
      <c r="E95" s="110">
        <v>6.9260000000000002</v>
      </c>
      <c r="F95" s="111">
        <v>11.68</v>
      </c>
      <c r="G95" s="107">
        <f t="shared" si="8"/>
        <v>18.606000000000002</v>
      </c>
      <c r="H95" s="108">
        <v>6216</v>
      </c>
      <c r="I95" s="109" t="s">
        <v>54</v>
      </c>
      <c r="J95" s="70">
        <f t="shared" si="9"/>
        <v>0.62160000000000004</v>
      </c>
      <c r="K95" s="108">
        <v>605</v>
      </c>
      <c r="L95" s="109" t="s">
        <v>54</v>
      </c>
      <c r="M95" s="70">
        <f t="shared" si="5"/>
        <v>6.0499999999999998E-2</v>
      </c>
      <c r="N95" s="108">
        <v>575</v>
      </c>
      <c r="O95" s="109" t="s">
        <v>54</v>
      </c>
      <c r="P95" s="70">
        <f t="shared" si="6"/>
        <v>5.7499999999999996E-2</v>
      </c>
    </row>
    <row r="96" spans="2:16">
      <c r="B96" s="108">
        <v>1.7</v>
      </c>
      <c r="C96" s="109" t="s">
        <v>55</v>
      </c>
      <c r="D96" s="70">
        <f t="shared" si="10"/>
        <v>9.3922651933701657E-3</v>
      </c>
      <c r="E96" s="110">
        <v>7.1660000000000004</v>
      </c>
      <c r="F96" s="111">
        <v>11.46</v>
      </c>
      <c r="G96" s="107">
        <f t="shared" si="8"/>
        <v>18.626000000000001</v>
      </c>
      <c r="H96" s="108">
        <v>6586</v>
      </c>
      <c r="I96" s="109" t="s">
        <v>54</v>
      </c>
      <c r="J96" s="70">
        <f t="shared" si="9"/>
        <v>0.65860000000000007</v>
      </c>
      <c r="K96" s="108">
        <v>633</v>
      </c>
      <c r="L96" s="109" t="s">
        <v>54</v>
      </c>
      <c r="M96" s="70">
        <f t="shared" si="5"/>
        <v>6.3299999999999995E-2</v>
      </c>
      <c r="N96" s="108">
        <v>604</v>
      </c>
      <c r="O96" s="109" t="s">
        <v>54</v>
      </c>
      <c r="P96" s="70">
        <f t="shared" si="6"/>
        <v>6.0399999999999995E-2</v>
      </c>
    </row>
    <row r="97" spans="2:16">
      <c r="B97" s="108">
        <v>1.8</v>
      </c>
      <c r="C97" s="109" t="s">
        <v>55</v>
      </c>
      <c r="D97" s="70">
        <f t="shared" si="10"/>
        <v>9.9447513812154706E-3</v>
      </c>
      <c r="E97" s="110">
        <v>7.39</v>
      </c>
      <c r="F97" s="111">
        <v>11.24</v>
      </c>
      <c r="G97" s="107">
        <f t="shared" si="8"/>
        <v>18.63</v>
      </c>
      <c r="H97" s="108">
        <v>6956</v>
      </c>
      <c r="I97" s="109" t="s">
        <v>54</v>
      </c>
      <c r="J97" s="70">
        <f t="shared" si="9"/>
        <v>0.6956</v>
      </c>
      <c r="K97" s="108">
        <v>660</v>
      </c>
      <c r="L97" s="109" t="s">
        <v>54</v>
      </c>
      <c r="M97" s="70">
        <f t="shared" si="5"/>
        <v>6.6000000000000003E-2</v>
      </c>
      <c r="N97" s="108">
        <v>633</v>
      </c>
      <c r="O97" s="109" t="s">
        <v>54</v>
      </c>
      <c r="P97" s="70">
        <f t="shared" si="6"/>
        <v>6.3299999999999995E-2</v>
      </c>
    </row>
    <row r="98" spans="2:16">
      <c r="B98" s="108">
        <v>2</v>
      </c>
      <c r="C98" s="109" t="s">
        <v>55</v>
      </c>
      <c r="D98" s="70">
        <f t="shared" si="10"/>
        <v>1.1049723756906077E-2</v>
      </c>
      <c r="E98" s="110">
        <v>7.7930000000000001</v>
      </c>
      <c r="F98" s="111">
        <v>10.84</v>
      </c>
      <c r="G98" s="107">
        <f t="shared" si="8"/>
        <v>18.632999999999999</v>
      </c>
      <c r="H98" s="108">
        <v>7698</v>
      </c>
      <c r="I98" s="109" t="s">
        <v>54</v>
      </c>
      <c r="J98" s="70">
        <f t="shared" si="9"/>
        <v>0.76980000000000004</v>
      </c>
      <c r="K98" s="108">
        <v>717</v>
      </c>
      <c r="L98" s="109" t="s">
        <v>54</v>
      </c>
      <c r="M98" s="70">
        <f t="shared" si="5"/>
        <v>7.17E-2</v>
      </c>
      <c r="N98" s="108">
        <v>690</v>
      </c>
      <c r="O98" s="109" t="s">
        <v>54</v>
      </c>
      <c r="P98" s="70">
        <f t="shared" si="6"/>
        <v>6.8999999999999992E-2</v>
      </c>
    </row>
    <row r="99" spans="2:16">
      <c r="B99" s="108">
        <v>2.25</v>
      </c>
      <c r="C99" s="109" t="s">
        <v>55</v>
      </c>
      <c r="D99" s="70">
        <f t="shared" si="10"/>
        <v>1.2430939226519336E-2</v>
      </c>
      <c r="E99" s="110">
        <v>8.2149999999999999</v>
      </c>
      <c r="F99" s="111">
        <v>10.38</v>
      </c>
      <c r="G99" s="107">
        <f t="shared" si="8"/>
        <v>18.594999999999999</v>
      </c>
      <c r="H99" s="108">
        <v>8626</v>
      </c>
      <c r="I99" s="109" t="s">
        <v>54</v>
      </c>
      <c r="J99" s="70">
        <f t="shared" si="9"/>
        <v>0.86259999999999992</v>
      </c>
      <c r="K99" s="108">
        <v>786</v>
      </c>
      <c r="L99" s="109" t="s">
        <v>54</v>
      </c>
      <c r="M99" s="70">
        <f t="shared" si="5"/>
        <v>7.8600000000000003E-2</v>
      </c>
      <c r="N99" s="108">
        <v>760</v>
      </c>
      <c r="O99" s="109" t="s">
        <v>54</v>
      </c>
      <c r="P99" s="70">
        <f t="shared" si="6"/>
        <v>7.5999999999999998E-2</v>
      </c>
    </row>
    <row r="100" spans="2:16">
      <c r="B100" s="108">
        <v>2.5</v>
      </c>
      <c r="C100" s="109" t="s">
        <v>55</v>
      </c>
      <c r="D100" s="70">
        <f t="shared" si="10"/>
        <v>1.3812154696132596E-2</v>
      </c>
      <c r="E100" s="110">
        <v>8.5630000000000006</v>
      </c>
      <c r="F100" s="111">
        <v>9.9580000000000002</v>
      </c>
      <c r="G100" s="107">
        <f t="shared" si="8"/>
        <v>18.521000000000001</v>
      </c>
      <c r="H100" s="108">
        <v>9558</v>
      </c>
      <c r="I100" s="109" t="s">
        <v>54</v>
      </c>
      <c r="J100" s="70">
        <f t="shared" si="9"/>
        <v>0.95579999999999998</v>
      </c>
      <c r="K100" s="108">
        <v>853</v>
      </c>
      <c r="L100" s="109" t="s">
        <v>54</v>
      </c>
      <c r="M100" s="70">
        <f t="shared" si="5"/>
        <v>8.5300000000000001E-2</v>
      </c>
      <c r="N100" s="108">
        <v>828</v>
      </c>
      <c r="O100" s="109" t="s">
        <v>54</v>
      </c>
      <c r="P100" s="70">
        <f t="shared" si="6"/>
        <v>8.2799999999999999E-2</v>
      </c>
    </row>
    <row r="101" spans="2:16">
      <c r="B101" s="108">
        <v>2.75</v>
      </c>
      <c r="C101" s="109" t="s">
        <v>55</v>
      </c>
      <c r="D101" s="70">
        <f t="shared" si="10"/>
        <v>1.5193370165745856E-2</v>
      </c>
      <c r="E101" s="110">
        <v>8.8529999999999998</v>
      </c>
      <c r="F101" s="111">
        <v>9.577</v>
      </c>
      <c r="G101" s="107">
        <f t="shared" si="8"/>
        <v>18.43</v>
      </c>
      <c r="H101" s="108">
        <v>1.05</v>
      </c>
      <c r="I101" s="118" t="s">
        <v>56</v>
      </c>
      <c r="J101" s="71">
        <f t="shared" ref="J101:J166" si="11">H101</f>
        <v>1.05</v>
      </c>
      <c r="K101" s="108">
        <v>916</v>
      </c>
      <c r="L101" s="109" t="s">
        <v>54</v>
      </c>
      <c r="M101" s="70">
        <f t="shared" si="5"/>
        <v>9.1600000000000001E-2</v>
      </c>
      <c r="N101" s="108">
        <v>896</v>
      </c>
      <c r="O101" s="109" t="s">
        <v>54</v>
      </c>
      <c r="P101" s="70">
        <f t="shared" si="6"/>
        <v>8.9599999999999999E-2</v>
      </c>
    </row>
    <row r="102" spans="2:16">
      <c r="B102" s="108">
        <v>3</v>
      </c>
      <c r="C102" s="109" t="s">
        <v>55</v>
      </c>
      <c r="D102" s="70">
        <f t="shared" si="10"/>
        <v>1.6574585635359115E-2</v>
      </c>
      <c r="E102" s="110">
        <v>9.1010000000000009</v>
      </c>
      <c r="F102" s="111">
        <v>9.2289999999999992</v>
      </c>
      <c r="G102" s="107">
        <f t="shared" si="8"/>
        <v>18.329999999999998</v>
      </c>
      <c r="H102" s="108">
        <v>1.1399999999999999</v>
      </c>
      <c r="I102" s="109" t="s">
        <v>56</v>
      </c>
      <c r="J102" s="71">
        <f t="shared" si="11"/>
        <v>1.1399999999999999</v>
      </c>
      <c r="K102" s="108">
        <v>978</v>
      </c>
      <c r="L102" s="109" t="s">
        <v>54</v>
      </c>
      <c r="M102" s="70">
        <f t="shared" si="5"/>
        <v>9.7799999999999998E-2</v>
      </c>
      <c r="N102" s="108">
        <v>963</v>
      </c>
      <c r="O102" s="109" t="s">
        <v>54</v>
      </c>
      <c r="P102" s="70">
        <f t="shared" si="6"/>
        <v>9.6299999999999997E-2</v>
      </c>
    </row>
    <row r="103" spans="2:16">
      <c r="B103" s="108">
        <v>3.25</v>
      </c>
      <c r="C103" s="109" t="s">
        <v>55</v>
      </c>
      <c r="D103" s="70">
        <f t="shared" si="10"/>
        <v>1.7955801104972375E-2</v>
      </c>
      <c r="E103" s="110">
        <v>9.3170000000000002</v>
      </c>
      <c r="F103" s="111">
        <v>8.9090000000000007</v>
      </c>
      <c r="G103" s="107">
        <f t="shared" si="8"/>
        <v>18.225999999999999</v>
      </c>
      <c r="H103" s="108">
        <v>1.24</v>
      </c>
      <c r="I103" s="109" t="s">
        <v>56</v>
      </c>
      <c r="J103" s="71">
        <f t="shared" si="11"/>
        <v>1.24</v>
      </c>
      <c r="K103" s="108">
        <v>1038</v>
      </c>
      <c r="L103" s="109" t="s">
        <v>54</v>
      </c>
      <c r="M103" s="70">
        <f t="shared" si="5"/>
        <v>0.1038</v>
      </c>
      <c r="N103" s="108">
        <v>1029</v>
      </c>
      <c r="O103" s="109" t="s">
        <v>54</v>
      </c>
      <c r="P103" s="70">
        <f t="shared" si="6"/>
        <v>0.10289999999999999</v>
      </c>
    </row>
    <row r="104" spans="2:16">
      <c r="B104" s="108">
        <v>3.5</v>
      </c>
      <c r="C104" s="109" t="s">
        <v>55</v>
      </c>
      <c r="D104" s="70">
        <f t="shared" si="10"/>
        <v>1.9337016574585635E-2</v>
      </c>
      <c r="E104" s="110">
        <v>9.5109999999999992</v>
      </c>
      <c r="F104" s="111">
        <v>8.6150000000000002</v>
      </c>
      <c r="G104" s="107">
        <f t="shared" si="8"/>
        <v>18.125999999999998</v>
      </c>
      <c r="H104" s="108">
        <v>1.33</v>
      </c>
      <c r="I104" s="109" t="s">
        <v>56</v>
      </c>
      <c r="J104" s="71">
        <f t="shared" si="11"/>
        <v>1.33</v>
      </c>
      <c r="K104" s="108">
        <v>1096</v>
      </c>
      <c r="L104" s="109" t="s">
        <v>54</v>
      </c>
      <c r="M104" s="70">
        <f t="shared" si="5"/>
        <v>0.1096</v>
      </c>
      <c r="N104" s="108">
        <v>1094</v>
      </c>
      <c r="O104" s="109" t="s">
        <v>54</v>
      </c>
      <c r="P104" s="70">
        <f t="shared" si="6"/>
        <v>0.10940000000000001</v>
      </c>
    </row>
    <row r="105" spans="2:16">
      <c r="B105" s="108">
        <v>3.75</v>
      </c>
      <c r="C105" s="109" t="s">
        <v>55</v>
      </c>
      <c r="D105" s="70">
        <f t="shared" si="10"/>
        <v>2.0718232044198894E-2</v>
      </c>
      <c r="E105" s="110">
        <v>9.6890000000000001</v>
      </c>
      <c r="F105" s="111">
        <v>8.3420000000000005</v>
      </c>
      <c r="G105" s="107">
        <f t="shared" si="8"/>
        <v>18.030999999999999</v>
      </c>
      <c r="H105" s="108">
        <v>1.43</v>
      </c>
      <c r="I105" s="109" t="s">
        <v>56</v>
      </c>
      <c r="J105" s="71">
        <f t="shared" si="11"/>
        <v>1.43</v>
      </c>
      <c r="K105" s="108">
        <v>1153</v>
      </c>
      <c r="L105" s="109" t="s">
        <v>54</v>
      </c>
      <c r="M105" s="70">
        <f t="shared" si="5"/>
        <v>0.1153</v>
      </c>
      <c r="N105" s="108">
        <v>1159</v>
      </c>
      <c r="O105" s="109" t="s">
        <v>54</v>
      </c>
      <c r="P105" s="70">
        <f t="shared" si="6"/>
        <v>0.1159</v>
      </c>
    </row>
    <row r="106" spans="2:16">
      <c r="B106" s="108">
        <v>4</v>
      </c>
      <c r="C106" s="109" t="s">
        <v>55</v>
      </c>
      <c r="D106" s="70">
        <f t="shared" si="10"/>
        <v>2.2099447513812154E-2</v>
      </c>
      <c r="E106" s="110">
        <v>9.8539999999999992</v>
      </c>
      <c r="F106" s="111">
        <v>8.09</v>
      </c>
      <c r="G106" s="107">
        <f t="shared" si="8"/>
        <v>17.943999999999999</v>
      </c>
      <c r="H106" s="108">
        <v>1.53</v>
      </c>
      <c r="I106" s="109" t="s">
        <v>56</v>
      </c>
      <c r="J106" s="71">
        <f t="shared" si="11"/>
        <v>1.53</v>
      </c>
      <c r="K106" s="108">
        <v>1208</v>
      </c>
      <c r="L106" s="109" t="s">
        <v>54</v>
      </c>
      <c r="M106" s="70">
        <f t="shared" si="5"/>
        <v>0.12079999999999999</v>
      </c>
      <c r="N106" s="108">
        <v>1223</v>
      </c>
      <c r="O106" s="109" t="s">
        <v>54</v>
      </c>
      <c r="P106" s="70">
        <f t="shared" si="6"/>
        <v>0.12230000000000001</v>
      </c>
    </row>
    <row r="107" spans="2:16">
      <c r="B107" s="108">
        <v>4.5</v>
      </c>
      <c r="C107" s="109" t="s">
        <v>55</v>
      </c>
      <c r="D107" s="70">
        <f t="shared" si="10"/>
        <v>2.4861878453038673E-2</v>
      </c>
      <c r="E107" s="110">
        <v>10.16</v>
      </c>
      <c r="F107" s="111">
        <v>7.6349999999999998</v>
      </c>
      <c r="G107" s="107">
        <f t="shared" si="8"/>
        <v>17.795000000000002</v>
      </c>
      <c r="H107" s="108">
        <v>1.72</v>
      </c>
      <c r="I107" s="109" t="s">
        <v>56</v>
      </c>
      <c r="J107" s="71">
        <f t="shared" si="11"/>
        <v>1.72</v>
      </c>
      <c r="K107" s="108">
        <v>1329</v>
      </c>
      <c r="L107" s="109" t="s">
        <v>54</v>
      </c>
      <c r="M107" s="70">
        <f t="shared" si="5"/>
        <v>0.13289999999999999</v>
      </c>
      <c r="N107" s="108">
        <v>1349</v>
      </c>
      <c r="O107" s="109" t="s">
        <v>54</v>
      </c>
      <c r="P107" s="70">
        <f t="shared" si="6"/>
        <v>0.13489999999999999</v>
      </c>
    </row>
    <row r="108" spans="2:16">
      <c r="B108" s="108">
        <v>5</v>
      </c>
      <c r="C108" s="109" t="s">
        <v>55</v>
      </c>
      <c r="D108" s="70">
        <f t="shared" si="10"/>
        <v>2.7624309392265192E-2</v>
      </c>
      <c r="E108" s="110">
        <v>10.45</v>
      </c>
      <c r="F108" s="111">
        <v>7.2359999999999998</v>
      </c>
      <c r="G108" s="107">
        <f t="shared" si="8"/>
        <v>17.686</v>
      </c>
      <c r="H108" s="108">
        <v>1.92</v>
      </c>
      <c r="I108" s="109" t="s">
        <v>56</v>
      </c>
      <c r="J108" s="71">
        <f t="shared" si="11"/>
        <v>1.92</v>
      </c>
      <c r="K108" s="108">
        <v>1444</v>
      </c>
      <c r="L108" s="109" t="s">
        <v>54</v>
      </c>
      <c r="M108" s="70">
        <f t="shared" si="5"/>
        <v>0.1444</v>
      </c>
      <c r="N108" s="108">
        <v>1474</v>
      </c>
      <c r="O108" s="109" t="s">
        <v>54</v>
      </c>
      <c r="P108" s="70">
        <f t="shared" si="6"/>
        <v>0.1474</v>
      </c>
    </row>
    <row r="109" spans="2:16">
      <c r="B109" s="108">
        <v>5.5</v>
      </c>
      <c r="C109" s="109" t="s">
        <v>55</v>
      </c>
      <c r="D109" s="70">
        <f t="shared" si="10"/>
        <v>3.0386740331491711E-2</v>
      </c>
      <c r="E109" s="110">
        <v>10.74</v>
      </c>
      <c r="F109" s="111">
        <v>6.8840000000000003</v>
      </c>
      <c r="G109" s="107">
        <f t="shared" si="8"/>
        <v>17.624000000000002</v>
      </c>
      <c r="H109" s="108">
        <v>2.11</v>
      </c>
      <c r="I109" s="109" t="s">
        <v>56</v>
      </c>
      <c r="J109" s="71">
        <f t="shared" si="11"/>
        <v>2.11</v>
      </c>
      <c r="K109" s="108">
        <v>1553</v>
      </c>
      <c r="L109" s="109" t="s">
        <v>54</v>
      </c>
      <c r="M109" s="70">
        <f t="shared" si="5"/>
        <v>0.15529999999999999</v>
      </c>
      <c r="N109" s="108">
        <v>1596</v>
      </c>
      <c r="O109" s="109" t="s">
        <v>54</v>
      </c>
      <c r="P109" s="70">
        <f t="shared" si="6"/>
        <v>0.15960000000000002</v>
      </c>
    </row>
    <row r="110" spans="2:16">
      <c r="B110" s="108">
        <v>6</v>
      </c>
      <c r="C110" s="109" t="s">
        <v>55</v>
      </c>
      <c r="D110" s="70">
        <f t="shared" si="10"/>
        <v>3.3149171270718231E-2</v>
      </c>
      <c r="E110" s="110">
        <v>11.03</v>
      </c>
      <c r="F110" s="111">
        <v>6.57</v>
      </c>
      <c r="G110" s="107">
        <f t="shared" si="8"/>
        <v>17.600000000000001</v>
      </c>
      <c r="H110" s="108">
        <v>2.31</v>
      </c>
      <c r="I110" s="109" t="s">
        <v>56</v>
      </c>
      <c r="J110" s="71">
        <f t="shared" si="11"/>
        <v>2.31</v>
      </c>
      <c r="K110" s="108">
        <v>1658</v>
      </c>
      <c r="L110" s="109" t="s">
        <v>54</v>
      </c>
      <c r="M110" s="70">
        <f t="shared" si="5"/>
        <v>0.1658</v>
      </c>
      <c r="N110" s="108">
        <v>1716</v>
      </c>
      <c r="O110" s="109" t="s">
        <v>54</v>
      </c>
      <c r="P110" s="70">
        <f t="shared" si="6"/>
        <v>0.1716</v>
      </c>
    </row>
    <row r="111" spans="2:16">
      <c r="B111" s="108">
        <v>6.5</v>
      </c>
      <c r="C111" s="109" t="s">
        <v>55</v>
      </c>
      <c r="D111" s="70">
        <f t="shared" si="10"/>
        <v>3.591160220994475E-2</v>
      </c>
      <c r="E111" s="110">
        <v>11.32</v>
      </c>
      <c r="F111" s="111">
        <v>6.2869999999999999</v>
      </c>
      <c r="G111" s="107">
        <f t="shared" si="8"/>
        <v>17.606999999999999</v>
      </c>
      <c r="H111" s="108">
        <v>2.5099999999999998</v>
      </c>
      <c r="I111" s="109" t="s">
        <v>56</v>
      </c>
      <c r="J111" s="71">
        <f t="shared" si="11"/>
        <v>2.5099999999999998</v>
      </c>
      <c r="K111" s="108">
        <v>1758</v>
      </c>
      <c r="L111" s="109" t="s">
        <v>54</v>
      </c>
      <c r="M111" s="70">
        <f t="shared" si="5"/>
        <v>0.17580000000000001</v>
      </c>
      <c r="N111" s="108">
        <v>1834</v>
      </c>
      <c r="O111" s="109" t="s">
        <v>54</v>
      </c>
      <c r="P111" s="70">
        <f t="shared" si="6"/>
        <v>0.18340000000000001</v>
      </c>
    </row>
    <row r="112" spans="2:16">
      <c r="B112" s="108">
        <v>7</v>
      </c>
      <c r="C112" s="109" t="s">
        <v>55</v>
      </c>
      <c r="D112" s="70">
        <f t="shared" si="10"/>
        <v>3.8674033149171269E-2</v>
      </c>
      <c r="E112" s="110">
        <v>11.63</v>
      </c>
      <c r="F112" s="111">
        <v>6.032</v>
      </c>
      <c r="G112" s="107">
        <f t="shared" si="8"/>
        <v>17.661999999999999</v>
      </c>
      <c r="H112" s="108">
        <v>2.71</v>
      </c>
      <c r="I112" s="109" t="s">
        <v>56</v>
      </c>
      <c r="J112" s="71">
        <f t="shared" si="11"/>
        <v>2.71</v>
      </c>
      <c r="K112" s="108">
        <v>1853</v>
      </c>
      <c r="L112" s="109" t="s">
        <v>54</v>
      </c>
      <c r="M112" s="70">
        <f t="shared" si="5"/>
        <v>0.18529999999999999</v>
      </c>
      <c r="N112" s="108">
        <v>1949</v>
      </c>
      <c r="O112" s="109" t="s">
        <v>54</v>
      </c>
      <c r="P112" s="70">
        <f t="shared" si="6"/>
        <v>0.19490000000000002</v>
      </c>
    </row>
    <row r="113" spans="1:16">
      <c r="B113" s="108">
        <v>8</v>
      </c>
      <c r="C113" s="109" t="s">
        <v>55</v>
      </c>
      <c r="D113" s="70">
        <f t="shared" si="10"/>
        <v>4.4198895027624308E-2</v>
      </c>
      <c r="E113" s="110">
        <v>12.28</v>
      </c>
      <c r="F113" s="111">
        <v>5.5869999999999997</v>
      </c>
      <c r="G113" s="107">
        <f t="shared" si="8"/>
        <v>17.866999999999997</v>
      </c>
      <c r="H113" s="108">
        <v>3.1</v>
      </c>
      <c r="I113" s="109" t="s">
        <v>56</v>
      </c>
      <c r="J113" s="71">
        <f t="shared" si="11"/>
        <v>3.1</v>
      </c>
      <c r="K113" s="108">
        <v>2069</v>
      </c>
      <c r="L113" s="109" t="s">
        <v>54</v>
      </c>
      <c r="M113" s="70">
        <f t="shared" si="5"/>
        <v>0.2069</v>
      </c>
      <c r="N113" s="108">
        <v>2172</v>
      </c>
      <c r="O113" s="109" t="s">
        <v>54</v>
      </c>
      <c r="P113" s="70">
        <f t="shared" si="6"/>
        <v>0.2172</v>
      </c>
    </row>
    <row r="114" spans="1:16">
      <c r="B114" s="108">
        <v>9</v>
      </c>
      <c r="C114" s="109" t="s">
        <v>55</v>
      </c>
      <c r="D114" s="70">
        <f t="shared" si="10"/>
        <v>4.9723756906077346E-2</v>
      </c>
      <c r="E114" s="110">
        <v>12.98</v>
      </c>
      <c r="F114" s="111">
        <v>5.2130000000000001</v>
      </c>
      <c r="G114" s="107">
        <f t="shared" si="8"/>
        <v>18.193000000000001</v>
      </c>
      <c r="H114" s="108">
        <v>3.49</v>
      </c>
      <c r="I114" s="109" t="s">
        <v>56</v>
      </c>
      <c r="J114" s="71">
        <f t="shared" si="11"/>
        <v>3.49</v>
      </c>
      <c r="K114" s="108">
        <v>2263</v>
      </c>
      <c r="L114" s="109" t="s">
        <v>54</v>
      </c>
      <c r="M114" s="70">
        <f t="shared" si="5"/>
        <v>0.2263</v>
      </c>
      <c r="N114" s="108">
        <v>2384</v>
      </c>
      <c r="O114" s="109" t="s">
        <v>54</v>
      </c>
      <c r="P114" s="70">
        <f t="shared" si="6"/>
        <v>0.2384</v>
      </c>
    </row>
    <row r="115" spans="1:16">
      <c r="B115" s="108">
        <v>10</v>
      </c>
      <c r="C115" s="109" t="s">
        <v>55</v>
      </c>
      <c r="D115" s="70">
        <f t="shared" si="10"/>
        <v>5.5248618784530384E-2</v>
      </c>
      <c r="E115" s="110">
        <v>13.74</v>
      </c>
      <c r="F115" s="111">
        <v>4.8920000000000003</v>
      </c>
      <c r="G115" s="107">
        <f t="shared" si="8"/>
        <v>18.632000000000001</v>
      </c>
      <c r="H115" s="108">
        <v>3.86</v>
      </c>
      <c r="I115" s="109" t="s">
        <v>56</v>
      </c>
      <c r="J115" s="71">
        <f t="shared" si="11"/>
        <v>3.86</v>
      </c>
      <c r="K115" s="108">
        <v>2438</v>
      </c>
      <c r="L115" s="109" t="s">
        <v>54</v>
      </c>
      <c r="M115" s="70">
        <f t="shared" si="5"/>
        <v>0.24380000000000002</v>
      </c>
      <c r="N115" s="108">
        <v>2585</v>
      </c>
      <c r="O115" s="109" t="s">
        <v>54</v>
      </c>
      <c r="P115" s="70">
        <f t="shared" si="6"/>
        <v>0.25850000000000001</v>
      </c>
    </row>
    <row r="116" spans="1:16">
      <c r="B116" s="108">
        <v>11</v>
      </c>
      <c r="C116" s="109" t="s">
        <v>55</v>
      </c>
      <c r="D116" s="70">
        <f t="shared" si="10"/>
        <v>6.0773480662983423E-2</v>
      </c>
      <c r="E116" s="110">
        <v>14.55</v>
      </c>
      <c r="F116" s="111">
        <v>4.6139999999999999</v>
      </c>
      <c r="G116" s="107">
        <f t="shared" si="8"/>
        <v>19.164000000000001</v>
      </c>
      <c r="H116" s="108">
        <v>4.2300000000000004</v>
      </c>
      <c r="I116" s="109" t="s">
        <v>56</v>
      </c>
      <c r="J116" s="71">
        <f t="shared" si="11"/>
        <v>4.2300000000000004</v>
      </c>
      <c r="K116" s="108">
        <v>2596</v>
      </c>
      <c r="L116" s="109" t="s">
        <v>54</v>
      </c>
      <c r="M116" s="70">
        <f t="shared" si="5"/>
        <v>0.2596</v>
      </c>
      <c r="N116" s="108">
        <v>2775</v>
      </c>
      <c r="O116" s="109" t="s">
        <v>54</v>
      </c>
      <c r="P116" s="70">
        <f t="shared" si="6"/>
        <v>0.27749999999999997</v>
      </c>
    </row>
    <row r="117" spans="1:16">
      <c r="B117" s="108">
        <v>12</v>
      </c>
      <c r="C117" s="109" t="s">
        <v>55</v>
      </c>
      <c r="D117" s="70">
        <f t="shared" si="10"/>
        <v>6.6298342541436461E-2</v>
      </c>
      <c r="E117" s="110">
        <v>15.39</v>
      </c>
      <c r="F117" s="111">
        <v>4.3689999999999998</v>
      </c>
      <c r="G117" s="107">
        <f t="shared" si="8"/>
        <v>19.759</v>
      </c>
      <c r="H117" s="108">
        <v>4.59</v>
      </c>
      <c r="I117" s="109" t="s">
        <v>56</v>
      </c>
      <c r="J117" s="71">
        <f t="shared" si="11"/>
        <v>4.59</v>
      </c>
      <c r="K117" s="108">
        <v>2739</v>
      </c>
      <c r="L117" s="109" t="s">
        <v>54</v>
      </c>
      <c r="M117" s="70">
        <f t="shared" si="5"/>
        <v>0.27389999999999998</v>
      </c>
      <c r="N117" s="108">
        <v>2953</v>
      </c>
      <c r="O117" s="109" t="s">
        <v>54</v>
      </c>
      <c r="P117" s="70">
        <f t="shared" si="6"/>
        <v>0.29530000000000001</v>
      </c>
    </row>
    <row r="118" spans="1:16">
      <c r="B118" s="108">
        <v>13</v>
      </c>
      <c r="C118" s="109" t="s">
        <v>55</v>
      </c>
      <c r="D118" s="70">
        <f t="shared" si="10"/>
        <v>7.18232044198895E-2</v>
      </c>
      <c r="E118" s="110">
        <v>16.28</v>
      </c>
      <c r="F118" s="111">
        <v>4.1529999999999996</v>
      </c>
      <c r="G118" s="107">
        <f t="shared" si="8"/>
        <v>20.433</v>
      </c>
      <c r="H118" s="108">
        <v>4.9400000000000004</v>
      </c>
      <c r="I118" s="109" t="s">
        <v>56</v>
      </c>
      <c r="J118" s="71">
        <f t="shared" si="11"/>
        <v>4.9400000000000004</v>
      </c>
      <c r="K118" s="108">
        <v>2869</v>
      </c>
      <c r="L118" s="109" t="s">
        <v>54</v>
      </c>
      <c r="M118" s="70">
        <f t="shared" si="5"/>
        <v>0.28690000000000004</v>
      </c>
      <c r="N118" s="108">
        <v>3120</v>
      </c>
      <c r="O118" s="109" t="s">
        <v>54</v>
      </c>
      <c r="P118" s="70">
        <f t="shared" si="6"/>
        <v>0.312</v>
      </c>
    </row>
    <row r="119" spans="1:16">
      <c r="B119" s="108">
        <v>14</v>
      </c>
      <c r="C119" s="109" t="s">
        <v>55</v>
      </c>
      <c r="D119" s="70">
        <f t="shared" si="10"/>
        <v>7.7348066298342538E-2</v>
      </c>
      <c r="E119" s="110">
        <v>17.190000000000001</v>
      </c>
      <c r="F119" s="111">
        <v>3.96</v>
      </c>
      <c r="G119" s="107">
        <f t="shared" si="8"/>
        <v>21.150000000000002</v>
      </c>
      <c r="H119" s="108">
        <v>5.28</v>
      </c>
      <c r="I119" s="109" t="s">
        <v>56</v>
      </c>
      <c r="J119" s="71">
        <f t="shared" si="11"/>
        <v>5.28</v>
      </c>
      <c r="K119" s="108">
        <v>2987</v>
      </c>
      <c r="L119" s="109" t="s">
        <v>54</v>
      </c>
      <c r="M119" s="70">
        <f t="shared" si="5"/>
        <v>0.29870000000000002</v>
      </c>
      <c r="N119" s="108">
        <v>3276</v>
      </c>
      <c r="O119" s="109" t="s">
        <v>54</v>
      </c>
      <c r="P119" s="70">
        <f t="shared" si="6"/>
        <v>0.3276</v>
      </c>
    </row>
    <row r="120" spans="1:16">
      <c r="B120" s="108">
        <v>15</v>
      </c>
      <c r="C120" s="109" t="s">
        <v>55</v>
      </c>
      <c r="D120" s="70">
        <f t="shared" si="10"/>
        <v>8.2872928176795577E-2</v>
      </c>
      <c r="E120" s="110">
        <v>18.13</v>
      </c>
      <c r="F120" s="111">
        <v>3.7869999999999999</v>
      </c>
      <c r="G120" s="107">
        <f t="shared" si="8"/>
        <v>21.916999999999998</v>
      </c>
      <c r="H120" s="108">
        <v>5.6</v>
      </c>
      <c r="I120" s="109" t="s">
        <v>56</v>
      </c>
      <c r="J120" s="71">
        <f t="shared" si="11"/>
        <v>5.6</v>
      </c>
      <c r="K120" s="108">
        <v>3094</v>
      </c>
      <c r="L120" s="109" t="s">
        <v>54</v>
      </c>
      <c r="M120" s="70">
        <f t="shared" si="5"/>
        <v>0.30940000000000001</v>
      </c>
      <c r="N120" s="108">
        <v>3422</v>
      </c>
      <c r="O120" s="109" t="s">
        <v>54</v>
      </c>
      <c r="P120" s="70">
        <f t="shared" si="6"/>
        <v>0.3422</v>
      </c>
    </row>
    <row r="121" spans="1:16">
      <c r="B121" s="108">
        <v>16</v>
      </c>
      <c r="C121" s="109" t="s">
        <v>55</v>
      </c>
      <c r="D121" s="70">
        <f t="shared" si="10"/>
        <v>8.8397790055248615E-2</v>
      </c>
      <c r="E121" s="110">
        <v>19.079999999999998</v>
      </c>
      <c r="F121" s="111">
        <v>3.63</v>
      </c>
      <c r="G121" s="107">
        <f t="shared" si="8"/>
        <v>22.709999999999997</v>
      </c>
      <c r="H121" s="108">
        <v>5.92</v>
      </c>
      <c r="I121" s="109" t="s">
        <v>56</v>
      </c>
      <c r="J121" s="71">
        <f t="shared" si="11"/>
        <v>5.92</v>
      </c>
      <c r="K121" s="108">
        <v>3192</v>
      </c>
      <c r="L121" s="109" t="s">
        <v>54</v>
      </c>
      <c r="M121" s="70">
        <f t="shared" si="5"/>
        <v>0.31920000000000004</v>
      </c>
      <c r="N121" s="108">
        <v>3559</v>
      </c>
      <c r="O121" s="109" t="s">
        <v>54</v>
      </c>
      <c r="P121" s="70">
        <f t="shared" si="6"/>
        <v>0.35589999999999999</v>
      </c>
    </row>
    <row r="122" spans="1:16">
      <c r="B122" s="108">
        <v>17</v>
      </c>
      <c r="C122" s="109" t="s">
        <v>55</v>
      </c>
      <c r="D122" s="70">
        <f t="shared" si="10"/>
        <v>9.3922651933701654E-2</v>
      </c>
      <c r="E122" s="110">
        <v>20.05</v>
      </c>
      <c r="F122" s="111">
        <v>3.4870000000000001</v>
      </c>
      <c r="G122" s="107">
        <f t="shared" si="8"/>
        <v>23.536999999999999</v>
      </c>
      <c r="H122" s="108">
        <v>6.22</v>
      </c>
      <c r="I122" s="109" t="s">
        <v>56</v>
      </c>
      <c r="J122" s="71">
        <f t="shared" si="11"/>
        <v>6.22</v>
      </c>
      <c r="K122" s="108">
        <v>3281</v>
      </c>
      <c r="L122" s="109" t="s">
        <v>54</v>
      </c>
      <c r="M122" s="70">
        <f t="shared" si="5"/>
        <v>0.3281</v>
      </c>
      <c r="N122" s="108">
        <v>3687</v>
      </c>
      <c r="O122" s="109" t="s">
        <v>54</v>
      </c>
      <c r="P122" s="70">
        <f t="shared" si="6"/>
        <v>0.36869999999999997</v>
      </c>
    </row>
    <row r="123" spans="1:16">
      <c r="B123" s="108">
        <v>18</v>
      </c>
      <c r="C123" s="109" t="s">
        <v>55</v>
      </c>
      <c r="D123" s="70">
        <f t="shared" si="10"/>
        <v>9.9447513812154692E-2</v>
      </c>
      <c r="E123" s="110">
        <v>21.03</v>
      </c>
      <c r="F123" s="111">
        <v>3.3570000000000002</v>
      </c>
      <c r="G123" s="107">
        <f t="shared" si="8"/>
        <v>24.387</v>
      </c>
      <c r="H123" s="108">
        <v>6.51</v>
      </c>
      <c r="I123" s="109" t="s">
        <v>56</v>
      </c>
      <c r="J123" s="71">
        <f t="shared" si="11"/>
        <v>6.51</v>
      </c>
      <c r="K123" s="108">
        <v>3363</v>
      </c>
      <c r="L123" s="109" t="s">
        <v>54</v>
      </c>
      <c r="M123" s="70">
        <f t="shared" si="5"/>
        <v>0.33629999999999999</v>
      </c>
      <c r="N123" s="108">
        <v>3806</v>
      </c>
      <c r="O123" s="109" t="s">
        <v>54</v>
      </c>
      <c r="P123" s="70">
        <f t="shared" si="6"/>
        <v>0.38059999999999999</v>
      </c>
    </row>
    <row r="124" spans="1:16">
      <c r="B124" s="108">
        <v>20</v>
      </c>
      <c r="C124" s="109" t="s">
        <v>55</v>
      </c>
      <c r="D124" s="70">
        <f t="shared" si="10"/>
        <v>0.11049723756906077</v>
      </c>
      <c r="E124" s="110">
        <v>23</v>
      </c>
      <c r="F124" s="111">
        <v>3.1259999999999999</v>
      </c>
      <c r="G124" s="107">
        <f t="shared" si="8"/>
        <v>26.126000000000001</v>
      </c>
      <c r="H124" s="108">
        <v>7.06</v>
      </c>
      <c r="I124" s="109" t="s">
        <v>56</v>
      </c>
      <c r="J124" s="71">
        <f t="shared" si="11"/>
        <v>7.06</v>
      </c>
      <c r="K124" s="108">
        <v>3551</v>
      </c>
      <c r="L124" s="109" t="s">
        <v>54</v>
      </c>
      <c r="M124" s="70">
        <f t="shared" si="5"/>
        <v>0.35510000000000003</v>
      </c>
      <c r="N124" s="108">
        <v>4023</v>
      </c>
      <c r="O124" s="109" t="s">
        <v>54</v>
      </c>
      <c r="P124" s="70">
        <f t="shared" si="6"/>
        <v>0.40229999999999999</v>
      </c>
    </row>
    <row r="125" spans="1:16">
      <c r="B125" s="72">
        <v>22.5</v>
      </c>
      <c r="C125" s="74" t="s">
        <v>55</v>
      </c>
      <c r="D125" s="70">
        <f t="shared" si="10"/>
        <v>0.12430939226519337</v>
      </c>
      <c r="E125" s="110">
        <v>25.47</v>
      </c>
      <c r="F125" s="111">
        <v>2.8839999999999999</v>
      </c>
      <c r="G125" s="107">
        <f t="shared" si="8"/>
        <v>28.353999999999999</v>
      </c>
      <c r="H125" s="108">
        <v>7.71</v>
      </c>
      <c r="I125" s="109" t="s">
        <v>56</v>
      </c>
      <c r="J125" s="71">
        <f t="shared" si="11"/>
        <v>7.71</v>
      </c>
      <c r="K125" s="108">
        <v>3766</v>
      </c>
      <c r="L125" s="109" t="s">
        <v>54</v>
      </c>
      <c r="M125" s="70">
        <f t="shared" si="5"/>
        <v>0.37659999999999999</v>
      </c>
      <c r="N125" s="108">
        <v>4259</v>
      </c>
      <c r="O125" s="109" t="s">
        <v>54</v>
      </c>
      <c r="P125" s="70">
        <f t="shared" si="6"/>
        <v>0.42590000000000006</v>
      </c>
    </row>
    <row r="126" spans="1:16">
      <c r="B126" s="72">
        <v>25</v>
      </c>
      <c r="C126" s="74" t="s">
        <v>55</v>
      </c>
      <c r="D126" s="70">
        <f t="shared" si="10"/>
        <v>0.13812154696132597</v>
      </c>
      <c r="E126" s="110">
        <v>27.91</v>
      </c>
      <c r="F126" s="111">
        <v>2.681</v>
      </c>
      <c r="G126" s="107">
        <f t="shared" si="8"/>
        <v>30.591000000000001</v>
      </c>
      <c r="H126" s="72">
        <v>8.3000000000000007</v>
      </c>
      <c r="I126" s="74" t="s">
        <v>56</v>
      </c>
      <c r="J126" s="71">
        <f t="shared" si="11"/>
        <v>8.3000000000000007</v>
      </c>
      <c r="K126" s="72">
        <v>3942</v>
      </c>
      <c r="L126" s="74" t="s">
        <v>54</v>
      </c>
      <c r="M126" s="70">
        <f t="shared" si="5"/>
        <v>0.39419999999999999</v>
      </c>
      <c r="N126" s="72">
        <v>4461</v>
      </c>
      <c r="O126" s="74" t="s">
        <v>54</v>
      </c>
      <c r="P126" s="70">
        <f t="shared" si="6"/>
        <v>0.44610000000000005</v>
      </c>
    </row>
    <row r="127" spans="1:16">
      <c r="B127" s="72">
        <v>27.5</v>
      </c>
      <c r="C127" s="74" t="s">
        <v>55</v>
      </c>
      <c r="D127" s="70">
        <f t="shared" si="10"/>
        <v>0.15193370165745856</v>
      </c>
      <c r="E127" s="110">
        <v>30.29</v>
      </c>
      <c r="F127" s="111">
        <v>2.5070000000000001</v>
      </c>
      <c r="G127" s="107">
        <f t="shared" si="8"/>
        <v>32.796999999999997</v>
      </c>
      <c r="H127" s="72">
        <v>8.86</v>
      </c>
      <c r="I127" s="74" t="s">
        <v>56</v>
      </c>
      <c r="J127" s="71">
        <f t="shared" si="11"/>
        <v>8.86</v>
      </c>
      <c r="K127" s="72">
        <v>4088</v>
      </c>
      <c r="L127" s="74" t="s">
        <v>54</v>
      </c>
      <c r="M127" s="70">
        <f t="shared" si="5"/>
        <v>0.4088</v>
      </c>
      <c r="N127" s="72">
        <v>4638</v>
      </c>
      <c r="O127" s="74" t="s">
        <v>54</v>
      </c>
      <c r="P127" s="70">
        <f t="shared" si="6"/>
        <v>0.46379999999999999</v>
      </c>
    </row>
    <row r="128" spans="1:16">
      <c r="A128" s="112"/>
      <c r="B128" s="108">
        <v>30</v>
      </c>
      <c r="C128" s="109" t="s">
        <v>55</v>
      </c>
      <c r="D128" s="70">
        <f t="shared" si="10"/>
        <v>0.16574585635359115</v>
      </c>
      <c r="E128" s="110">
        <v>32.619999999999997</v>
      </c>
      <c r="F128" s="111">
        <v>2.3570000000000002</v>
      </c>
      <c r="G128" s="107">
        <f t="shared" si="8"/>
        <v>34.976999999999997</v>
      </c>
      <c r="H128" s="108">
        <v>9.3699999999999992</v>
      </c>
      <c r="I128" s="109" t="s">
        <v>56</v>
      </c>
      <c r="J128" s="71">
        <f t="shared" si="11"/>
        <v>9.3699999999999992</v>
      </c>
      <c r="K128" s="72">
        <v>4213</v>
      </c>
      <c r="L128" s="74" t="s">
        <v>54</v>
      </c>
      <c r="M128" s="70">
        <f t="shared" si="5"/>
        <v>0.42130000000000001</v>
      </c>
      <c r="N128" s="72">
        <v>4792</v>
      </c>
      <c r="O128" s="74" t="s">
        <v>54</v>
      </c>
      <c r="P128" s="70">
        <f t="shared" si="6"/>
        <v>0.47919999999999996</v>
      </c>
    </row>
    <row r="129" spans="1:16">
      <c r="A129" s="112"/>
      <c r="B129" s="108">
        <v>32.5</v>
      </c>
      <c r="C129" s="109" t="s">
        <v>55</v>
      </c>
      <c r="D129" s="70">
        <f t="shared" si="10"/>
        <v>0.17955801104972377</v>
      </c>
      <c r="E129" s="110">
        <v>34.869999999999997</v>
      </c>
      <c r="F129" s="111">
        <v>2.226</v>
      </c>
      <c r="G129" s="107">
        <f t="shared" si="8"/>
        <v>37.095999999999997</v>
      </c>
      <c r="H129" s="108">
        <v>9.86</v>
      </c>
      <c r="I129" s="109" t="s">
        <v>56</v>
      </c>
      <c r="J129" s="71">
        <f t="shared" si="11"/>
        <v>9.86</v>
      </c>
      <c r="K129" s="72">
        <v>4320</v>
      </c>
      <c r="L129" s="74" t="s">
        <v>54</v>
      </c>
      <c r="M129" s="70">
        <f t="shared" si="5"/>
        <v>0.43200000000000005</v>
      </c>
      <c r="N129" s="72">
        <v>4929</v>
      </c>
      <c r="O129" s="74" t="s">
        <v>54</v>
      </c>
      <c r="P129" s="70">
        <f t="shared" si="6"/>
        <v>0.4929</v>
      </c>
    </row>
    <row r="130" spans="1:16">
      <c r="A130" s="112"/>
      <c r="B130" s="108">
        <v>35</v>
      </c>
      <c r="C130" s="109" t="s">
        <v>55</v>
      </c>
      <c r="D130" s="70">
        <f t="shared" si="10"/>
        <v>0.19337016574585636</v>
      </c>
      <c r="E130" s="110">
        <v>37.04</v>
      </c>
      <c r="F130" s="111">
        <v>2.11</v>
      </c>
      <c r="G130" s="107">
        <f t="shared" si="8"/>
        <v>39.15</v>
      </c>
      <c r="H130" s="108">
        <v>10.32</v>
      </c>
      <c r="I130" s="109" t="s">
        <v>56</v>
      </c>
      <c r="J130" s="71">
        <f t="shared" si="11"/>
        <v>10.32</v>
      </c>
      <c r="K130" s="72">
        <v>4414</v>
      </c>
      <c r="L130" s="74" t="s">
        <v>54</v>
      </c>
      <c r="M130" s="70">
        <f t="shared" si="5"/>
        <v>0.44139999999999996</v>
      </c>
      <c r="N130" s="72">
        <v>5051</v>
      </c>
      <c r="O130" s="74" t="s">
        <v>54</v>
      </c>
      <c r="P130" s="70">
        <f t="shared" si="6"/>
        <v>0.50509999999999999</v>
      </c>
    </row>
    <row r="131" spans="1:16">
      <c r="A131" s="112"/>
      <c r="B131" s="108">
        <v>37.5</v>
      </c>
      <c r="C131" s="109" t="s">
        <v>55</v>
      </c>
      <c r="D131" s="70">
        <f t="shared" si="10"/>
        <v>0.20718232044198895</v>
      </c>
      <c r="E131" s="110">
        <v>39.130000000000003</v>
      </c>
      <c r="F131" s="111">
        <v>2.0070000000000001</v>
      </c>
      <c r="G131" s="107">
        <f t="shared" si="8"/>
        <v>41.137</v>
      </c>
      <c r="H131" s="108">
        <v>10.76</v>
      </c>
      <c r="I131" s="109" t="s">
        <v>56</v>
      </c>
      <c r="J131" s="71">
        <f t="shared" si="11"/>
        <v>10.76</v>
      </c>
      <c r="K131" s="72">
        <v>4496</v>
      </c>
      <c r="L131" s="74" t="s">
        <v>54</v>
      </c>
      <c r="M131" s="70">
        <f t="shared" si="5"/>
        <v>0.44960000000000006</v>
      </c>
      <c r="N131" s="72">
        <v>5161</v>
      </c>
      <c r="O131" s="74" t="s">
        <v>54</v>
      </c>
      <c r="P131" s="70">
        <f t="shared" si="6"/>
        <v>0.5161</v>
      </c>
    </row>
    <row r="132" spans="1:16">
      <c r="A132" s="112"/>
      <c r="B132" s="108">
        <v>40</v>
      </c>
      <c r="C132" s="109" t="s">
        <v>55</v>
      </c>
      <c r="D132" s="70">
        <f t="shared" si="10"/>
        <v>0.22099447513812154</v>
      </c>
      <c r="E132" s="110">
        <v>41.15</v>
      </c>
      <c r="F132" s="111">
        <v>1.915</v>
      </c>
      <c r="G132" s="107">
        <f t="shared" si="8"/>
        <v>43.064999999999998</v>
      </c>
      <c r="H132" s="108">
        <v>11.17</v>
      </c>
      <c r="I132" s="109" t="s">
        <v>56</v>
      </c>
      <c r="J132" s="71">
        <f t="shared" si="11"/>
        <v>11.17</v>
      </c>
      <c r="K132" s="72">
        <v>4569</v>
      </c>
      <c r="L132" s="74" t="s">
        <v>54</v>
      </c>
      <c r="M132" s="70">
        <f t="shared" si="5"/>
        <v>0.45689999999999997</v>
      </c>
      <c r="N132" s="72">
        <v>5260</v>
      </c>
      <c r="O132" s="74" t="s">
        <v>54</v>
      </c>
      <c r="P132" s="70">
        <f t="shared" si="6"/>
        <v>0.52600000000000002</v>
      </c>
    </row>
    <row r="133" spans="1:16">
      <c r="A133" s="112"/>
      <c r="B133" s="108">
        <v>45</v>
      </c>
      <c r="C133" s="109" t="s">
        <v>55</v>
      </c>
      <c r="D133" s="70">
        <f t="shared" si="10"/>
        <v>0.24861878453038674</v>
      </c>
      <c r="E133" s="110">
        <v>44.96</v>
      </c>
      <c r="F133" s="111">
        <v>1.756</v>
      </c>
      <c r="G133" s="107">
        <f t="shared" si="8"/>
        <v>46.716000000000001</v>
      </c>
      <c r="H133" s="108">
        <v>11.96</v>
      </c>
      <c r="I133" s="109" t="s">
        <v>56</v>
      </c>
      <c r="J133" s="71">
        <f t="shared" si="11"/>
        <v>11.96</v>
      </c>
      <c r="K133" s="72">
        <v>4760</v>
      </c>
      <c r="L133" s="74" t="s">
        <v>54</v>
      </c>
      <c r="M133" s="70">
        <f t="shared" si="5"/>
        <v>0.47599999999999998</v>
      </c>
      <c r="N133" s="72">
        <v>5432</v>
      </c>
      <c r="O133" s="74" t="s">
        <v>54</v>
      </c>
      <c r="P133" s="70">
        <f t="shared" si="6"/>
        <v>0.54320000000000002</v>
      </c>
    </row>
    <row r="134" spans="1:16">
      <c r="A134" s="112"/>
      <c r="B134" s="108">
        <v>50</v>
      </c>
      <c r="C134" s="109" t="s">
        <v>55</v>
      </c>
      <c r="D134" s="70">
        <f t="shared" si="10"/>
        <v>0.27624309392265195</v>
      </c>
      <c r="E134" s="110">
        <v>48.5</v>
      </c>
      <c r="F134" s="111">
        <v>1.6240000000000001</v>
      </c>
      <c r="G134" s="107">
        <f t="shared" si="8"/>
        <v>50.124000000000002</v>
      </c>
      <c r="H134" s="108">
        <v>12.68</v>
      </c>
      <c r="I134" s="109" t="s">
        <v>56</v>
      </c>
      <c r="J134" s="71">
        <f t="shared" si="11"/>
        <v>12.68</v>
      </c>
      <c r="K134" s="72">
        <v>4916</v>
      </c>
      <c r="L134" s="74" t="s">
        <v>54</v>
      </c>
      <c r="M134" s="70">
        <f t="shared" si="5"/>
        <v>0.49160000000000004</v>
      </c>
      <c r="N134" s="72">
        <v>5578</v>
      </c>
      <c r="O134" s="74" t="s">
        <v>54</v>
      </c>
      <c r="P134" s="70">
        <f t="shared" si="6"/>
        <v>0.55780000000000007</v>
      </c>
    </row>
    <row r="135" spans="1:16">
      <c r="A135" s="112"/>
      <c r="B135" s="108">
        <v>55</v>
      </c>
      <c r="C135" s="109" t="s">
        <v>55</v>
      </c>
      <c r="D135" s="70">
        <f t="shared" si="10"/>
        <v>0.30386740331491713</v>
      </c>
      <c r="E135" s="110">
        <v>51.81</v>
      </c>
      <c r="F135" s="111">
        <v>1.512</v>
      </c>
      <c r="G135" s="107">
        <f t="shared" si="8"/>
        <v>53.322000000000003</v>
      </c>
      <c r="H135" s="108">
        <v>13.36</v>
      </c>
      <c r="I135" s="109" t="s">
        <v>56</v>
      </c>
      <c r="J135" s="71">
        <f t="shared" si="11"/>
        <v>13.36</v>
      </c>
      <c r="K135" s="72">
        <v>5049</v>
      </c>
      <c r="L135" s="74" t="s">
        <v>54</v>
      </c>
      <c r="M135" s="70">
        <f t="shared" si="5"/>
        <v>0.50490000000000002</v>
      </c>
      <c r="N135" s="72">
        <v>5704</v>
      </c>
      <c r="O135" s="74" t="s">
        <v>54</v>
      </c>
      <c r="P135" s="70">
        <f t="shared" si="6"/>
        <v>0.57040000000000002</v>
      </c>
    </row>
    <row r="136" spans="1:16">
      <c r="A136" s="112"/>
      <c r="B136" s="108">
        <v>60</v>
      </c>
      <c r="C136" s="109" t="s">
        <v>55</v>
      </c>
      <c r="D136" s="70">
        <f t="shared" si="10"/>
        <v>0.33149171270718231</v>
      </c>
      <c r="E136" s="110">
        <v>54.9</v>
      </c>
      <c r="F136" s="111">
        <v>1.4159999999999999</v>
      </c>
      <c r="G136" s="107">
        <f t="shared" si="8"/>
        <v>56.315999999999995</v>
      </c>
      <c r="H136" s="108">
        <v>14</v>
      </c>
      <c r="I136" s="109" t="s">
        <v>56</v>
      </c>
      <c r="J136" s="71">
        <f t="shared" si="11"/>
        <v>14</v>
      </c>
      <c r="K136" s="72">
        <v>5163</v>
      </c>
      <c r="L136" s="74" t="s">
        <v>54</v>
      </c>
      <c r="M136" s="70">
        <f t="shared" si="5"/>
        <v>0.51629999999999998</v>
      </c>
      <c r="N136" s="72">
        <v>5814</v>
      </c>
      <c r="O136" s="74" t="s">
        <v>54</v>
      </c>
      <c r="P136" s="70">
        <f t="shared" si="6"/>
        <v>0.58140000000000003</v>
      </c>
    </row>
    <row r="137" spans="1:16">
      <c r="A137" s="112"/>
      <c r="B137" s="108">
        <v>65</v>
      </c>
      <c r="C137" s="109" t="s">
        <v>55</v>
      </c>
      <c r="D137" s="70">
        <f t="shared" si="10"/>
        <v>0.35911602209944754</v>
      </c>
      <c r="E137" s="110">
        <v>57.8</v>
      </c>
      <c r="F137" s="111">
        <v>1.3320000000000001</v>
      </c>
      <c r="G137" s="107">
        <f t="shared" si="8"/>
        <v>59.131999999999998</v>
      </c>
      <c r="H137" s="108">
        <v>14.61</v>
      </c>
      <c r="I137" s="109" t="s">
        <v>56</v>
      </c>
      <c r="J137" s="71">
        <f t="shared" si="11"/>
        <v>14.61</v>
      </c>
      <c r="K137" s="72">
        <v>5263</v>
      </c>
      <c r="L137" s="74" t="s">
        <v>54</v>
      </c>
      <c r="M137" s="70">
        <f t="shared" si="5"/>
        <v>0.52629999999999999</v>
      </c>
      <c r="N137" s="72">
        <v>5910</v>
      </c>
      <c r="O137" s="74" t="s">
        <v>54</v>
      </c>
      <c r="P137" s="70">
        <f t="shared" si="6"/>
        <v>0.59099999999999997</v>
      </c>
    </row>
    <row r="138" spans="1:16">
      <c r="A138" s="112"/>
      <c r="B138" s="108">
        <v>70</v>
      </c>
      <c r="C138" s="109" t="s">
        <v>55</v>
      </c>
      <c r="D138" s="70">
        <f t="shared" si="10"/>
        <v>0.38674033149171272</v>
      </c>
      <c r="E138" s="110">
        <v>60.52</v>
      </c>
      <c r="F138" s="111">
        <v>1.2589999999999999</v>
      </c>
      <c r="G138" s="107">
        <f t="shared" si="8"/>
        <v>61.779000000000003</v>
      </c>
      <c r="H138" s="108">
        <v>15.19</v>
      </c>
      <c r="I138" s="109" t="s">
        <v>56</v>
      </c>
      <c r="J138" s="71">
        <f t="shared" si="11"/>
        <v>15.19</v>
      </c>
      <c r="K138" s="72">
        <v>5352</v>
      </c>
      <c r="L138" s="74" t="s">
        <v>54</v>
      </c>
      <c r="M138" s="70">
        <f t="shared" si="5"/>
        <v>0.53520000000000001</v>
      </c>
      <c r="N138" s="72">
        <v>5997</v>
      </c>
      <c r="O138" s="74" t="s">
        <v>54</v>
      </c>
      <c r="P138" s="70">
        <f t="shared" si="6"/>
        <v>0.59970000000000001</v>
      </c>
    </row>
    <row r="139" spans="1:16">
      <c r="A139" s="112"/>
      <c r="B139" s="108">
        <v>80</v>
      </c>
      <c r="C139" s="109" t="s">
        <v>55</v>
      </c>
      <c r="D139" s="70">
        <f t="shared" si="10"/>
        <v>0.44198895027624308</v>
      </c>
      <c r="E139" s="110">
        <v>65.5</v>
      </c>
      <c r="F139" s="111">
        <v>1.1359999999999999</v>
      </c>
      <c r="G139" s="107">
        <f t="shared" si="8"/>
        <v>66.635999999999996</v>
      </c>
      <c r="H139" s="108">
        <v>16.29</v>
      </c>
      <c r="I139" s="109" t="s">
        <v>56</v>
      </c>
      <c r="J139" s="71">
        <f t="shared" si="11"/>
        <v>16.29</v>
      </c>
      <c r="K139" s="72">
        <v>5612</v>
      </c>
      <c r="L139" s="74" t="s">
        <v>54</v>
      </c>
      <c r="M139" s="70">
        <f t="shared" si="5"/>
        <v>0.56120000000000003</v>
      </c>
      <c r="N139" s="72">
        <v>6145</v>
      </c>
      <c r="O139" s="74" t="s">
        <v>54</v>
      </c>
      <c r="P139" s="70">
        <f t="shared" si="6"/>
        <v>0.61449999999999994</v>
      </c>
    </row>
    <row r="140" spans="1:16">
      <c r="A140" s="112"/>
      <c r="B140" s="108">
        <v>90</v>
      </c>
      <c r="C140" s="113" t="s">
        <v>55</v>
      </c>
      <c r="D140" s="70">
        <f t="shared" si="10"/>
        <v>0.49723756906077349</v>
      </c>
      <c r="E140" s="110">
        <v>69.92</v>
      </c>
      <c r="F140" s="111">
        <v>1.0369999999999999</v>
      </c>
      <c r="G140" s="107">
        <f t="shared" si="8"/>
        <v>70.957000000000008</v>
      </c>
      <c r="H140" s="108">
        <v>17.309999999999999</v>
      </c>
      <c r="I140" s="109" t="s">
        <v>56</v>
      </c>
      <c r="J140" s="71">
        <f t="shared" si="11"/>
        <v>17.309999999999999</v>
      </c>
      <c r="K140" s="72">
        <v>5828</v>
      </c>
      <c r="L140" s="74" t="s">
        <v>54</v>
      </c>
      <c r="M140" s="70">
        <f t="shared" si="5"/>
        <v>0.58279999999999998</v>
      </c>
      <c r="N140" s="72">
        <v>6270</v>
      </c>
      <c r="O140" s="74" t="s">
        <v>54</v>
      </c>
      <c r="P140" s="70">
        <f t="shared" si="6"/>
        <v>0.627</v>
      </c>
    </row>
    <row r="141" spans="1:16">
      <c r="B141" s="108">
        <v>100</v>
      </c>
      <c r="C141" s="74" t="s">
        <v>55</v>
      </c>
      <c r="D141" s="70">
        <f t="shared" si="10"/>
        <v>0.5524861878453039</v>
      </c>
      <c r="E141" s="110">
        <v>73.83</v>
      </c>
      <c r="F141" s="111">
        <v>0.95509999999999995</v>
      </c>
      <c r="G141" s="107">
        <f t="shared" si="8"/>
        <v>74.7851</v>
      </c>
      <c r="H141" s="72">
        <v>18.28</v>
      </c>
      <c r="I141" s="74" t="s">
        <v>56</v>
      </c>
      <c r="J141" s="71">
        <f t="shared" si="11"/>
        <v>18.28</v>
      </c>
      <c r="K141" s="72">
        <v>6012</v>
      </c>
      <c r="L141" s="74" t="s">
        <v>54</v>
      </c>
      <c r="M141" s="70">
        <f t="shared" si="5"/>
        <v>0.60119999999999996</v>
      </c>
      <c r="N141" s="72">
        <v>6376</v>
      </c>
      <c r="O141" s="74" t="s">
        <v>54</v>
      </c>
      <c r="P141" s="70">
        <f t="shared" si="6"/>
        <v>0.63760000000000006</v>
      </c>
    </row>
    <row r="142" spans="1:16">
      <c r="B142" s="108">
        <v>110</v>
      </c>
      <c r="C142" s="74" t="s">
        <v>55</v>
      </c>
      <c r="D142" s="70">
        <f t="shared" si="10"/>
        <v>0.60773480662983426</v>
      </c>
      <c r="E142" s="110">
        <v>77.3</v>
      </c>
      <c r="F142" s="111">
        <v>0.88619999999999999</v>
      </c>
      <c r="G142" s="107">
        <f t="shared" si="8"/>
        <v>78.186199999999999</v>
      </c>
      <c r="H142" s="72">
        <v>19.2</v>
      </c>
      <c r="I142" s="74" t="s">
        <v>56</v>
      </c>
      <c r="J142" s="71">
        <f t="shared" si="11"/>
        <v>19.2</v>
      </c>
      <c r="K142" s="72">
        <v>6174</v>
      </c>
      <c r="L142" s="74" t="s">
        <v>54</v>
      </c>
      <c r="M142" s="70">
        <f t="shared" si="5"/>
        <v>0.61740000000000006</v>
      </c>
      <c r="N142" s="72">
        <v>6468</v>
      </c>
      <c r="O142" s="74" t="s">
        <v>54</v>
      </c>
      <c r="P142" s="70">
        <f t="shared" si="6"/>
        <v>0.64680000000000004</v>
      </c>
    </row>
    <row r="143" spans="1:16">
      <c r="B143" s="108">
        <v>120</v>
      </c>
      <c r="C143" s="74" t="s">
        <v>55</v>
      </c>
      <c r="D143" s="70">
        <f t="shared" si="10"/>
        <v>0.66298342541436461</v>
      </c>
      <c r="E143" s="110">
        <v>80.36</v>
      </c>
      <c r="F143" s="111">
        <v>0.82740000000000002</v>
      </c>
      <c r="G143" s="107">
        <f t="shared" si="8"/>
        <v>81.187399999999997</v>
      </c>
      <c r="H143" s="72">
        <v>20.079999999999998</v>
      </c>
      <c r="I143" s="74" t="s">
        <v>56</v>
      </c>
      <c r="J143" s="71">
        <f t="shared" si="11"/>
        <v>20.079999999999998</v>
      </c>
      <c r="K143" s="72">
        <v>6318</v>
      </c>
      <c r="L143" s="74" t="s">
        <v>54</v>
      </c>
      <c r="M143" s="70">
        <f t="shared" si="5"/>
        <v>0.63179999999999992</v>
      </c>
      <c r="N143" s="72">
        <v>6550</v>
      </c>
      <c r="O143" s="74" t="s">
        <v>54</v>
      </c>
      <c r="P143" s="70">
        <f t="shared" si="6"/>
        <v>0.65500000000000003</v>
      </c>
    </row>
    <row r="144" spans="1:16">
      <c r="B144" s="108">
        <v>130</v>
      </c>
      <c r="C144" s="74" t="s">
        <v>55</v>
      </c>
      <c r="D144" s="70">
        <f t="shared" si="10"/>
        <v>0.71823204419889508</v>
      </c>
      <c r="E144" s="110">
        <v>83.08</v>
      </c>
      <c r="F144" s="111">
        <v>0.77659999999999996</v>
      </c>
      <c r="G144" s="107">
        <f t="shared" si="8"/>
        <v>83.8566</v>
      </c>
      <c r="H144" s="72">
        <v>20.93</v>
      </c>
      <c r="I144" s="74" t="s">
        <v>56</v>
      </c>
      <c r="J144" s="71">
        <f t="shared" si="11"/>
        <v>20.93</v>
      </c>
      <c r="K144" s="72">
        <v>6449</v>
      </c>
      <c r="L144" s="74" t="s">
        <v>54</v>
      </c>
      <c r="M144" s="70">
        <f t="shared" si="5"/>
        <v>0.64490000000000003</v>
      </c>
      <c r="N144" s="72">
        <v>6624</v>
      </c>
      <c r="O144" s="74" t="s">
        <v>54</v>
      </c>
      <c r="P144" s="70">
        <f t="shared" si="6"/>
        <v>0.66239999999999999</v>
      </c>
    </row>
    <row r="145" spans="2:16">
      <c r="B145" s="108">
        <v>140</v>
      </c>
      <c r="C145" s="74" t="s">
        <v>55</v>
      </c>
      <c r="D145" s="70">
        <f t="shared" si="10"/>
        <v>0.77348066298342544</v>
      </c>
      <c r="E145" s="110">
        <v>85.49</v>
      </c>
      <c r="F145" s="111">
        <v>0.73209999999999997</v>
      </c>
      <c r="G145" s="107">
        <f t="shared" si="8"/>
        <v>86.222099999999998</v>
      </c>
      <c r="H145" s="72">
        <v>21.76</v>
      </c>
      <c r="I145" s="74" t="s">
        <v>56</v>
      </c>
      <c r="J145" s="71">
        <f t="shared" si="11"/>
        <v>21.76</v>
      </c>
      <c r="K145" s="72">
        <v>6569</v>
      </c>
      <c r="L145" s="74" t="s">
        <v>54</v>
      </c>
      <c r="M145" s="70">
        <f t="shared" si="5"/>
        <v>0.65690000000000004</v>
      </c>
      <c r="N145" s="72">
        <v>6690</v>
      </c>
      <c r="O145" s="74" t="s">
        <v>54</v>
      </c>
      <c r="P145" s="70">
        <f t="shared" si="6"/>
        <v>0.66900000000000004</v>
      </c>
    </row>
    <row r="146" spans="2:16">
      <c r="B146" s="108">
        <v>150</v>
      </c>
      <c r="C146" s="74" t="s">
        <v>55</v>
      </c>
      <c r="D146" s="70">
        <f t="shared" si="10"/>
        <v>0.82872928176795579</v>
      </c>
      <c r="E146" s="110">
        <v>87.65</v>
      </c>
      <c r="F146" s="111">
        <v>0.69279999999999997</v>
      </c>
      <c r="G146" s="107">
        <f t="shared" si="8"/>
        <v>88.342800000000011</v>
      </c>
      <c r="H146" s="72">
        <v>22.57</v>
      </c>
      <c r="I146" s="74" t="s">
        <v>56</v>
      </c>
      <c r="J146" s="71">
        <f t="shared" si="11"/>
        <v>22.57</v>
      </c>
      <c r="K146" s="72">
        <v>6681</v>
      </c>
      <c r="L146" s="74" t="s">
        <v>54</v>
      </c>
      <c r="M146" s="70">
        <f t="shared" si="5"/>
        <v>0.66810000000000003</v>
      </c>
      <c r="N146" s="72">
        <v>6752</v>
      </c>
      <c r="O146" s="74" t="s">
        <v>54</v>
      </c>
      <c r="P146" s="70">
        <f t="shared" si="6"/>
        <v>0.67520000000000002</v>
      </c>
    </row>
    <row r="147" spans="2:16">
      <c r="B147" s="108">
        <v>160</v>
      </c>
      <c r="C147" s="74" t="s">
        <v>55</v>
      </c>
      <c r="D147" s="70">
        <f t="shared" si="10"/>
        <v>0.88397790055248615</v>
      </c>
      <c r="E147" s="110">
        <v>89.57</v>
      </c>
      <c r="F147" s="111">
        <v>0.65790000000000004</v>
      </c>
      <c r="G147" s="107">
        <f t="shared" si="8"/>
        <v>90.227899999999991</v>
      </c>
      <c r="H147" s="72">
        <v>23.35</v>
      </c>
      <c r="I147" s="74" t="s">
        <v>56</v>
      </c>
      <c r="J147" s="71">
        <f t="shared" si="11"/>
        <v>23.35</v>
      </c>
      <c r="K147" s="72">
        <v>6785</v>
      </c>
      <c r="L147" s="74" t="s">
        <v>54</v>
      </c>
      <c r="M147" s="70">
        <f t="shared" si="5"/>
        <v>0.67849999999999999</v>
      </c>
      <c r="N147" s="72">
        <v>6808</v>
      </c>
      <c r="O147" s="74" t="s">
        <v>54</v>
      </c>
      <c r="P147" s="70">
        <f t="shared" si="6"/>
        <v>0.68079999999999996</v>
      </c>
    </row>
    <row r="148" spans="2:16">
      <c r="B148" s="108">
        <v>170</v>
      </c>
      <c r="C148" s="74" t="s">
        <v>55</v>
      </c>
      <c r="D148" s="70">
        <f t="shared" si="10"/>
        <v>0.93922651933701662</v>
      </c>
      <c r="E148" s="110">
        <v>91.3</v>
      </c>
      <c r="F148" s="111">
        <v>0.62660000000000005</v>
      </c>
      <c r="G148" s="107">
        <f t="shared" si="8"/>
        <v>91.926599999999993</v>
      </c>
      <c r="H148" s="72">
        <v>24.13</v>
      </c>
      <c r="I148" s="74" t="s">
        <v>56</v>
      </c>
      <c r="J148" s="71">
        <f t="shared" si="11"/>
        <v>24.13</v>
      </c>
      <c r="K148" s="72">
        <v>6884</v>
      </c>
      <c r="L148" s="74" t="s">
        <v>54</v>
      </c>
      <c r="M148" s="70">
        <f t="shared" ref="M148:M157" si="12">K148/1000/10</f>
        <v>0.68840000000000001</v>
      </c>
      <c r="N148" s="72">
        <v>6861</v>
      </c>
      <c r="O148" s="74" t="s">
        <v>54</v>
      </c>
      <c r="P148" s="70">
        <f t="shared" ref="P148:P175" si="13">N148/1000/10</f>
        <v>0.68609999999999993</v>
      </c>
    </row>
    <row r="149" spans="2:16">
      <c r="B149" s="108">
        <v>180</v>
      </c>
      <c r="C149" s="74" t="s">
        <v>55</v>
      </c>
      <c r="D149" s="70">
        <f t="shared" si="10"/>
        <v>0.99447513812154698</v>
      </c>
      <c r="E149" s="110">
        <v>92.85</v>
      </c>
      <c r="F149" s="111">
        <v>0.59840000000000004</v>
      </c>
      <c r="G149" s="107">
        <f t="shared" ref="G149:G212" si="14">E149+F149</f>
        <v>93.448399999999992</v>
      </c>
      <c r="H149" s="72">
        <v>24.89</v>
      </c>
      <c r="I149" s="74" t="s">
        <v>56</v>
      </c>
      <c r="J149" s="71">
        <f t="shared" si="11"/>
        <v>24.89</v>
      </c>
      <c r="K149" s="72">
        <v>6977</v>
      </c>
      <c r="L149" s="74" t="s">
        <v>54</v>
      </c>
      <c r="M149" s="70">
        <f t="shared" si="12"/>
        <v>0.69769999999999999</v>
      </c>
      <c r="N149" s="72">
        <v>6910</v>
      </c>
      <c r="O149" s="74" t="s">
        <v>54</v>
      </c>
      <c r="P149" s="70">
        <f t="shared" si="13"/>
        <v>0.69100000000000006</v>
      </c>
    </row>
    <row r="150" spans="2:16">
      <c r="B150" s="108">
        <v>200</v>
      </c>
      <c r="C150" s="74" t="s">
        <v>55</v>
      </c>
      <c r="D150" s="70">
        <f t="shared" si="10"/>
        <v>1.1049723756906078</v>
      </c>
      <c r="E150" s="110">
        <v>95.52</v>
      </c>
      <c r="F150" s="111">
        <v>0.54949999999999999</v>
      </c>
      <c r="G150" s="107">
        <f t="shared" si="14"/>
        <v>96.069499999999991</v>
      </c>
      <c r="H150" s="72">
        <v>26.37</v>
      </c>
      <c r="I150" s="74" t="s">
        <v>56</v>
      </c>
      <c r="J150" s="71">
        <f t="shared" si="11"/>
        <v>26.37</v>
      </c>
      <c r="K150" s="72">
        <v>7304</v>
      </c>
      <c r="L150" s="74" t="s">
        <v>54</v>
      </c>
      <c r="M150" s="70">
        <f t="shared" si="12"/>
        <v>0.73040000000000005</v>
      </c>
      <c r="N150" s="72">
        <v>6999</v>
      </c>
      <c r="O150" s="74" t="s">
        <v>54</v>
      </c>
      <c r="P150" s="70">
        <f t="shared" si="13"/>
        <v>0.69989999999999997</v>
      </c>
    </row>
    <row r="151" spans="2:16">
      <c r="B151" s="108">
        <v>225</v>
      </c>
      <c r="C151" s="74" t="s">
        <v>55</v>
      </c>
      <c r="D151" s="70">
        <f t="shared" si="10"/>
        <v>1.2430939226519337</v>
      </c>
      <c r="E151" s="110">
        <v>98.18</v>
      </c>
      <c r="F151" s="111">
        <v>0.49930000000000002</v>
      </c>
      <c r="G151" s="107">
        <f t="shared" si="14"/>
        <v>98.679300000000012</v>
      </c>
      <c r="H151" s="72">
        <v>28.18</v>
      </c>
      <c r="I151" s="74" t="s">
        <v>56</v>
      </c>
      <c r="J151" s="71">
        <f t="shared" si="11"/>
        <v>28.18</v>
      </c>
      <c r="K151" s="72">
        <v>7757</v>
      </c>
      <c r="L151" s="74" t="s">
        <v>54</v>
      </c>
      <c r="M151" s="70">
        <f t="shared" si="12"/>
        <v>0.77569999999999995</v>
      </c>
      <c r="N151" s="72">
        <v>7099</v>
      </c>
      <c r="O151" s="74" t="s">
        <v>54</v>
      </c>
      <c r="P151" s="70">
        <f t="shared" si="13"/>
        <v>0.70989999999999998</v>
      </c>
    </row>
    <row r="152" spans="2:16">
      <c r="B152" s="108">
        <v>250</v>
      </c>
      <c r="C152" s="74" t="s">
        <v>55</v>
      </c>
      <c r="D152" s="70">
        <f t="shared" si="10"/>
        <v>1.3812154696132597</v>
      </c>
      <c r="E152" s="110">
        <v>100.3</v>
      </c>
      <c r="F152" s="111">
        <v>0.45810000000000001</v>
      </c>
      <c r="G152" s="107">
        <f t="shared" si="14"/>
        <v>100.7581</v>
      </c>
      <c r="H152" s="72">
        <v>29.94</v>
      </c>
      <c r="I152" s="74" t="s">
        <v>56</v>
      </c>
      <c r="J152" s="71">
        <f t="shared" si="11"/>
        <v>29.94</v>
      </c>
      <c r="K152" s="72">
        <v>8164</v>
      </c>
      <c r="L152" s="74" t="s">
        <v>54</v>
      </c>
      <c r="M152" s="70">
        <f t="shared" si="12"/>
        <v>0.81640000000000001</v>
      </c>
      <c r="N152" s="72">
        <v>7189</v>
      </c>
      <c r="O152" s="74" t="s">
        <v>54</v>
      </c>
      <c r="P152" s="70">
        <f t="shared" si="13"/>
        <v>0.71889999999999998</v>
      </c>
    </row>
    <row r="153" spans="2:16">
      <c r="B153" s="108">
        <v>275</v>
      </c>
      <c r="C153" s="74" t="s">
        <v>55</v>
      </c>
      <c r="D153" s="70">
        <f t="shared" ref="D153:D166" si="15">B153/$C$5</f>
        <v>1.5193370165745856</v>
      </c>
      <c r="E153" s="110">
        <v>101.9</v>
      </c>
      <c r="F153" s="111">
        <v>0.42359999999999998</v>
      </c>
      <c r="G153" s="107">
        <f t="shared" si="14"/>
        <v>102.3236</v>
      </c>
      <c r="H153" s="72">
        <v>31.68</v>
      </c>
      <c r="I153" s="74" t="s">
        <v>56</v>
      </c>
      <c r="J153" s="71">
        <f t="shared" si="11"/>
        <v>31.68</v>
      </c>
      <c r="K153" s="72">
        <v>8537</v>
      </c>
      <c r="L153" s="74" t="s">
        <v>54</v>
      </c>
      <c r="M153" s="70">
        <f t="shared" si="12"/>
        <v>0.85370000000000013</v>
      </c>
      <c r="N153" s="72">
        <v>7270</v>
      </c>
      <c r="O153" s="74" t="s">
        <v>54</v>
      </c>
      <c r="P153" s="70">
        <f t="shared" si="13"/>
        <v>0.72699999999999998</v>
      </c>
    </row>
    <row r="154" spans="2:16">
      <c r="B154" s="108">
        <v>300</v>
      </c>
      <c r="C154" s="74" t="s">
        <v>55</v>
      </c>
      <c r="D154" s="70">
        <f t="shared" si="15"/>
        <v>1.6574585635359116</v>
      </c>
      <c r="E154" s="110">
        <v>103.2</v>
      </c>
      <c r="F154" s="111">
        <v>0.39429999999999998</v>
      </c>
      <c r="G154" s="107">
        <f t="shared" si="14"/>
        <v>103.5943</v>
      </c>
      <c r="H154" s="72">
        <v>33.39</v>
      </c>
      <c r="I154" s="74" t="s">
        <v>56</v>
      </c>
      <c r="J154" s="71">
        <f t="shared" si="11"/>
        <v>33.39</v>
      </c>
      <c r="K154" s="72">
        <v>8885</v>
      </c>
      <c r="L154" s="74" t="s">
        <v>54</v>
      </c>
      <c r="M154" s="70">
        <f t="shared" si="12"/>
        <v>0.88849999999999996</v>
      </c>
      <c r="N154" s="72">
        <v>7345</v>
      </c>
      <c r="O154" s="74" t="s">
        <v>54</v>
      </c>
      <c r="P154" s="70">
        <f t="shared" si="13"/>
        <v>0.73449999999999993</v>
      </c>
    </row>
    <row r="155" spans="2:16">
      <c r="B155" s="108">
        <v>325</v>
      </c>
      <c r="C155" s="74" t="s">
        <v>55</v>
      </c>
      <c r="D155" s="70">
        <f t="shared" si="15"/>
        <v>1.7955801104972375</v>
      </c>
      <c r="E155" s="110">
        <v>104.2</v>
      </c>
      <c r="F155" s="111">
        <v>0.36909999999999998</v>
      </c>
      <c r="G155" s="107">
        <f t="shared" si="14"/>
        <v>104.56910000000001</v>
      </c>
      <c r="H155" s="72">
        <v>35.08</v>
      </c>
      <c r="I155" s="74" t="s">
        <v>56</v>
      </c>
      <c r="J155" s="71">
        <f t="shared" si="11"/>
        <v>35.08</v>
      </c>
      <c r="K155" s="72">
        <v>9212</v>
      </c>
      <c r="L155" s="74" t="s">
        <v>54</v>
      </c>
      <c r="M155" s="70">
        <f t="shared" si="12"/>
        <v>0.92120000000000002</v>
      </c>
      <c r="N155" s="72">
        <v>7415</v>
      </c>
      <c r="O155" s="74" t="s">
        <v>54</v>
      </c>
      <c r="P155" s="70">
        <f t="shared" si="13"/>
        <v>0.74150000000000005</v>
      </c>
    </row>
    <row r="156" spans="2:16">
      <c r="B156" s="108">
        <v>350</v>
      </c>
      <c r="C156" s="74" t="s">
        <v>55</v>
      </c>
      <c r="D156" s="70">
        <f t="shared" si="15"/>
        <v>1.9337016574585635</v>
      </c>
      <c r="E156" s="110">
        <v>105</v>
      </c>
      <c r="F156" s="111">
        <v>0.34710000000000002</v>
      </c>
      <c r="G156" s="107">
        <f t="shared" si="14"/>
        <v>105.3471</v>
      </c>
      <c r="H156" s="72">
        <v>36.75</v>
      </c>
      <c r="I156" s="74" t="s">
        <v>56</v>
      </c>
      <c r="J156" s="71">
        <f t="shared" si="11"/>
        <v>36.75</v>
      </c>
      <c r="K156" s="72">
        <v>9522</v>
      </c>
      <c r="L156" s="74" t="s">
        <v>54</v>
      </c>
      <c r="M156" s="70">
        <f t="shared" si="12"/>
        <v>0.95220000000000005</v>
      </c>
      <c r="N156" s="72">
        <v>7480</v>
      </c>
      <c r="O156" s="74" t="s">
        <v>54</v>
      </c>
      <c r="P156" s="70">
        <f t="shared" si="13"/>
        <v>0.748</v>
      </c>
    </row>
    <row r="157" spans="2:16">
      <c r="B157" s="108">
        <v>375</v>
      </c>
      <c r="C157" s="74" t="s">
        <v>55</v>
      </c>
      <c r="D157" s="70">
        <f t="shared" si="15"/>
        <v>2.0718232044198897</v>
      </c>
      <c r="E157" s="110">
        <v>106.1</v>
      </c>
      <c r="F157" s="111">
        <v>0.32779999999999998</v>
      </c>
      <c r="G157" s="107">
        <f t="shared" si="14"/>
        <v>106.42779999999999</v>
      </c>
      <c r="H157" s="72">
        <v>38.42</v>
      </c>
      <c r="I157" s="74" t="s">
        <v>56</v>
      </c>
      <c r="J157" s="71">
        <f t="shared" si="11"/>
        <v>38.42</v>
      </c>
      <c r="K157" s="72">
        <v>9817</v>
      </c>
      <c r="L157" s="74" t="s">
        <v>54</v>
      </c>
      <c r="M157" s="70">
        <f t="shared" si="12"/>
        <v>0.98170000000000002</v>
      </c>
      <c r="N157" s="72">
        <v>7543</v>
      </c>
      <c r="O157" s="74" t="s">
        <v>54</v>
      </c>
      <c r="P157" s="70">
        <f t="shared" si="13"/>
        <v>0.75429999999999997</v>
      </c>
    </row>
    <row r="158" spans="2:16">
      <c r="B158" s="108">
        <v>400</v>
      </c>
      <c r="C158" s="74" t="s">
        <v>55</v>
      </c>
      <c r="D158" s="70">
        <f t="shared" si="15"/>
        <v>2.2099447513812156</v>
      </c>
      <c r="E158" s="110">
        <v>107.3</v>
      </c>
      <c r="F158" s="111">
        <v>0.31069999999999998</v>
      </c>
      <c r="G158" s="107">
        <f t="shared" si="14"/>
        <v>107.61069999999999</v>
      </c>
      <c r="H158" s="72">
        <v>40.06</v>
      </c>
      <c r="I158" s="74" t="s">
        <v>56</v>
      </c>
      <c r="J158" s="71">
        <f t="shared" si="11"/>
        <v>40.06</v>
      </c>
      <c r="K158" s="72">
        <v>1.01</v>
      </c>
      <c r="L158" s="73" t="s">
        <v>56</v>
      </c>
      <c r="M158" s="71">
        <f t="shared" ref="M158:M160" si="16">K158</f>
        <v>1.01</v>
      </c>
      <c r="N158" s="72">
        <v>7601</v>
      </c>
      <c r="O158" s="74" t="s">
        <v>54</v>
      </c>
      <c r="P158" s="70">
        <f t="shared" si="13"/>
        <v>0.7601</v>
      </c>
    </row>
    <row r="159" spans="2:16">
      <c r="B159" s="108">
        <v>450</v>
      </c>
      <c r="C159" s="74" t="s">
        <v>55</v>
      </c>
      <c r="D159" s="70">
        <f t="shared" si="15"/>
        <v>2.4861878453038675</v>
      </c>
      <c r="E159" s="110">
        <v>108</v>
      </c>
      <c r="F159" s="111">
        <v>0.28160000000000002</v>
      </c>
      <c r="G159" s="107">
        <f t="shared" si="14"/>
        <v>108.2816</v>
      </c>
      <c r="H159" s="72">
        <v>43.32</v>
      </c>
      <c r="I159" s="74" t="s">
        <v>56</v>
      </c>
      <c r="J159" s="71">
        <f t="shared" si="11"/>
        <v>43.32</v>
      </c>
      <c r="K159" s="72">
        <v>1.1100000000000001</v>
      </c>
      <c r="L159" s="74" t="s">
        <v>56</v>
      </c>
      <c r="M159" s="71">
        <f t="shared" si="16"/>
        <v>1.1100000000000001</v>
      </c>
      <c r="N159" s="72">
        <v>7711</v>
      </c>
      <c r="O159" s="74" t="s">
        <v>54</v>
      </c>
      <c r="P159" s="70">
        <f t="shared" si="13"/>
        <v>0.77110000000000001</v>
      </c>
    </row>
    <row r="160" spans="2:16">
      <c r="B160" s="108">
        <v>500</v>
      </c>
      <c r="C160" s="74" t="s">
        <v>55</v>
      </c>
      <c r="D160" s="70">
        <f t="shared" si="15"/>
        <v>2.7624309392265194</v>
      </c>
      <c r="E160" s="110">
        <v>108.3</v>
      </c>
      <c r="F160" s="111">
        <v>0.25779999999999997</v>
      </c>
      <c r="G160" s="107">
        <f t="shared" si="14"/>
        <v>108.5578</v>
      </c>
      <c r="H160" s="72">
        <v>46.57</v>
      </c>
      <c r="I160" s="74" t="s">
        <v>56</v>
      </c>
      <c r="J160" s="71">
        <f t="shared" si="11"/>
        <v>46.57</v>
      </c>
      <c r="K160" s="72">
        <v>1.2</v>
      </c>
      <c r="L160" s="74" t="s">
        <v>56</v>
      </c>
      <c r="M160" s="71">
        <f t="shared" si="16"/>
        <v>1.2</v>
      </c>
      <c r="N160" s="72">
        <v>7814</v>
      </c>
      <c r="O160" s="74" t="s">
        <v>54</v>
      </c>
      <c r="P160" s="70">
        <f t="shared" si="13"/>
        <v>0.78139999999999998</v>
      </c>
    </row>
    <row r="161" spans="2:16">
      <c r="B161" s="108">
        <v>550</v>
      </c>
      <c r="C161" s="74" t="s">
        <v>55</v>
      </c>
      <c r="D161" s="70">
        <f t="shared" si="15"/>
        <v>3.0386740331491713</v>
      </c>
      <c r="E161" s="110">
        <v>108.3</v>
      </c>
      <c r="F161" s="111">
        <v>0.2379</v>
      </c>
      <c r="G161" s="107">
        <f t="shared" si="14"/>
        <v>108.53789999999999</v>
      </c>
      <c r="H161" s="72">
        <v>49.81</v>
      </c>
      <c r="I161" s="74" t="s">
        <v>56</v>
      </c>
      <c r="J161" s="71">
        <f t="shared" si="11"/>
        <v>49.81</v>
      </c>
      <c r="K161" s="72">
        <v>1.29</v>
      </c>
      <c r="L161" s="74" t="s">
        <v>56</v>
      </c>
      <c r="M161" s="71">
        <f t="shared" ref="M161:M216" si="17">K161</f>
        <v>1.29</v>
      </c>
      <c r="N161" s="72">
        <v>7911</v>
      </c>
      <c r="O161" s="74" t="s">
        <v>54</v>
      </c>
      <c r="P161" s="70">
        <f t="shared" si="13"/>
        <v>0.79109999999999991</v>
      </c>
    </row>
    <row r="162" spans="2:16">
      <c r="B162" s="108">
        <v>600</v>
      </c>
      <c r="C162" s="74" t="s">
        <v>55</v>
      </c>
      <c r="D162" s="70">
        <f t="shared" si="15"/>
        <v>3.3149171270718232</v>
      </c>
      <c r="E162" s="110">
        <v>108.2</v>
      </c>
      <c r="F162" s="111">
        <v>0.22109999999999999</v>
      </c>
      <c r="G162" s="107">
        <f t="shared" si="14"/>
        <v>108.42110000000001</v>
      </c>
      <c r="H162" s="72">
        <v>53.06</v>
      </c>
      <c r="I162" s="74" t="s">
        <v>56</v>
      </c>
      <c r="J162" s="71">
        <f t="shared" si="11"/>
        <v>53.06</v>
      </c>
      <c r="K162" s="72">
        <v>1.37</v>
      </c>
      <c r="L162" s="74" t="s">
        <v>56</v>
      </c>
      <c r="M162" s="71">
        <f t="shared" si="17"/>
        <v>1.37</v>
      </c>
      <c r="N162" s="72">
        <v>8003</v>
      </c>
      <c r="O162" s="74" t="s">
        <v>54</v>
      </c>
      <c r="P162" s="70">
        <f t="shared" si="13"/>
        <v>0.80030000000000001</v>
      </c>
    </row>
    <row r="163" spans="2:16">
      <c r="B163" s="108">
        <v>650</v>
      </c>
      <c r="C163" s="74" t="s">
        <v>55</v>
      </c>
      <c r="D163" s="70">
        <f t="shared" si="15"/>
        <v>3.5911602209944751</v>
      </c>
      <c r="E163" s="110">
        <v>107.9</v>
      </c>
      <c r="F163" s="111">
        <v>0.20669999999999999</v>
      </c>
      <c r="G163" s="107">
        <f t="shared" si="14"/>
        <v>108.1067</v>
      </c>
      <c r="H163" s="72">
        <v>56.31</v>
      </c>
      <c r="I163" s="74" t="s">
        <v>56</v>
      </c>
      <c r="J163" s="71">
        <f t="shared" si="11"/>
        <v>56.31</v>
      </c>
      <c r="K163" s="72">
        <v>1.45</v>
      </c>
      <c r="L163" s="74" t="s">
        <v>56</v>
      </c>
      <c r="M163" s="71">
        <f t="shared" si="17"/>
        <v>1.45</v>
      </c>
      <c r="N163" s="72">
        <v>8091</v>
      </c>
      <c r="O163" s="74" t="s">
        <v>54</v>
      </c>
      <c r="P163" s="70">
        <f t="shared" si="13"/>
        <v>0.80909999999999993</v>
      </c>
    </row>
    <row r="164" spans="2:16">
      <c r="B164" s="108">
        <v>700</v>
      </c>
      <c r="C164" s="74" t="s">
        <v>55</v>
      </c>
      <c r="D164" s="70">
        <f t="shared" si="15"/>
        <v>3.867403314917127</v>
      </c>
      <c r="E164" s="110">
        <v>107.5</v>
      </c>
      <c r="F164" s="111">
        <v>0.19409999999999999</v>
      </c>
      <c r="G164" s="107">
        <f t="shared" si="14"/>
        <v>107.69410000000001</v>
      </c>
      <c r="H164" s="72">
        <v>59.58</v>
      </c>
      <c r="I164" s="74" t="s">
        <v>56</v>
      </c>
      <c r="J164" s="71">
        <f t="shared" si="11"/>
        <v>59.58</v>
      </c>
      <c r="K164" s="72">
        <v>1.52</v>
      </c>
      <c r="L164" s="74" t="s">
        <v>56</v>
      </c>
      <c r="M164" s="71">
        <f t="shared" si="17"/>
        <v>1.52</v>
      </c>
      <c r="N164" s="72">
        <v>8177</v>
      </c>
      <c r="O164" s="74" t="s">
        <v>54</v>
      </c>
      <c r="P164" s="70">
        <f t="shared" si="13"/>
        <v>0.81769999999999998</v>
      </c>
    </row>
    <row r="165" spans="2:16">
      <c r="B165" s="108">
        <v>800</v>
      </c>
      <c r="C165" s="74" t="s">
        <v>55</v>
      </c>
      <c r="D165" s="70">
        <f t="shared" si="15"/>
        <v>4.4198895027624312</v>
      </c>
      <c r="E165" s="110">
        <v>106.4</v>
      </c>
      <c r="F165" s="111">
        <v>0.17330000000000001</v>
      </c>
      <c r="G165" s="107">
        <f t="shared" si="14"/>
        <v>106.5733</v>
      </c>
      <c r="H165" s="72">
        <v>66.150000000000006</v>
      </c>
      <c r="I165" s="74" t="s">
        <v>56</v>
      </c>
      <c r="J165" s="71">
        <f t="shared" si="11"/>
        <v>66.150000000000006</v>
      </c>
      <c r="K165" s="72">
        <v>1.78</v>
      </c>
      <c r="L165" s="74" t="s">
        <v>56</v>
      </c>
      <c r="M165" s="71">
        <f t="shared" si="17"/>
        <v>1.78</v>
      </c>
      <c r="N165" s="72">
        <v>8341</v>
      </c>
      <c r="O165" s="74" t="s">
        <v>54</v>
      </c>
      <c r="P165" s="70">
        <f t="shared" si="13"/>
        <v>0.83409999999999995</v>
      </c>
    </row>
    <row r="166" spans="2:16">
      <c r="B166" s="108">
        <v>900</v>
      </c>
      <c r="C166" s="74" t="s">
        <v>55</v>
      </c>
      <c r="D166" s="70">
        <f t="shared" si="15"/>
        <v>4.972375690607735</v>
      </c>
      <c r="E166" s="110">
        <v>105.2</v>
      </c>
      <c r="F166" s="111">
        <v>0.15670000000000001</v>
      </c>
      <c r="G166" s="107">
        <f t="shared" si="14"/>
        <v>105.3567</v>
      </c>
      <c r="H166" s="72">
        <v>72.790000000000006</v>
      </c>
      <c r="I166" s="74" t="s">
        <v>56</v>
      </c>
      <c r="J166" s="71">
        <f t="shared" si="11"/>
        <v>72.790000000000006</v>
      </c>
      <c r="K166" s="72">
        <v>2.02</v>
      </c>
      <c r="L166" s="74" t="s">
        <v>56</v>
      </c>
      <c r="M166" s="71">
        <f t="shared" si="17"/>
        <v>2.02</v>
      </c>
      <c r="N166" s="72">
        <v>8500</v>
      </c>
      <c r="O166" s="74" t="s">
        <v>54</v>
      </c>
      <c r="P166" s="70">
        <f t="shared" si="13"/>
        <v>0.85</v>
      </c>
    </row>
    <row r="167" spans="2:16">
      <c r="B167" s="108">
        <v>1</v>
      </c>
      <c r="C167" s="73" t="s">
        <v>57</v>
      </c>
      <c r="D167" s="70">
        <f t="shared" ref="D167:D228" si="18">B167*1000/$C$5</f>
        <v>5.5248618784530388</v>
      </c>
      <c r="E167" s="110">
        <v>103.9</v>
      </c>
      <c r="F167" s="111">
        <v>0.14319999999999999</v>
      </c>
      <c r="G167" s="107">
        <f t="shared" si="14"/>
        <v>104.0432</v>
      </c>
      <c r="H167" s="72">
        <v>79.52</v>
      </c>
      <c r="I167" s="74" t="s">
        <v>56</v>
      </c>
      <c r="J167" s="71">
        <f t="shared" ref="J167:J192" si="19">H167</f>
        <v>79.52</v>
      </c>
      <c r="K167" s="72">
        <v>2.23</v>
      </c>
      <c r="L167" s="74" t="s">
        <v>56</v>
      </c>
      <c r="M167" s="71">
        <f t="shared" si="17"/>
        <v>2.23</v>
      </c>
      <c r="N167" s="72">
        <v>8653</v>
      </c>
      <c r="O167" s="74" t="s">
        <v>54</v>
      </c>
      <c r="P167" s="70">
        <f t="shared" si="13"/>
        <v>0.86530000000000007</v>
      </c>
    </row>
    <row r="168" spans="2:16">
      <c r="B168" s="108">
        <v>1.1000000000000001</v>
      </c>
      <c r="C168" s="74" t="s">
        <v>57</v>
      </c>
      <c r="D168" s="70">
        <f t="shared" si="18"/>
        <v>6.0773480662983426</v>
      </c>
      <c r="E168" s="110">
        <v>102.5</v>
      </c>
      <c r="F168" s="111">
        <v>0.13200000000000001</v>
      </c>
      <c r="G168" s="107">
        <f t="shared" si="14"/>
        <v>102.63200000000001</v>
      </c>
      <c r="H168" s="72">
        <v>86.34</v>
      </c>
      <c r="I168" s="74" t="s">
        <v>56</v>
      </c>
      <c r="J168" s="71">
        <f t="shared" si="19"/>
        <v>86.34</v>
      </c>
      <c r="K168" s="72">
        <v>2.4300000000000002</v>
      </c>
      <c r="L168" s="74" t="s">
        <v>56</v>
      </c>
      <c r="M168" s="71">
        <f t="shared" si="17"/>
        <v>2.4300000000000002</v>
      </c>
      <c r="N168" s="72">
        <v>8804</v>
      </c>
      <c r="O168" s="74" t="s">
        <v>54</v>
      </c>
      <c r="P168" s="70">
        <f t="shared" si="13"/>
        <v>0.88040000000000007</v>
      </c>
    </row>
    <row r="169" spans="2:16">
      <c r="B169" s="108">
        <v>1.2</v>
      </c>
      <c r="C169" s="74" t="s">
        <v>57</v>
      </c>
      <c r="D169" s="70">
        <f t="shared" si="18"/>
        <v>6.6298342541436464</v>
      </c>
      <c r="E169" s="110">
        <v>101.1</v>
      </c>
      <c r="F169" s="111">
        <v>0.1225</v>
      </c>
      <c r="G169" s="107">
        <f t="shared" si="14"/>
        <v>101.2225</v>
      </c>
      <c r="H169" s="72">
        <v>93.25</v>
      </c>
      <c r="I169" s="74" t="s">
        <v>56</v>
      </c>
      <c r="J169" s="71">
        <f t="shared" si="19"/>
        <v>93.25</v>
      </c>
      <c r="K169" s="72">
        <v>2.62</v>
      </c>
      <c r="L169" s="74" t="s">
        <v>56</v>
      </c>
      <c r="M169" s="71">
        <f t="shared" si="17"/>
        <v>2.62</v>
      </c>
      <c r="N169" s="72">
        <v>8953</v>
      </c>
      <c r="O169" s="74" t="s">
        <v>54</v>
      </c>
      <c r="P169" s="70">
        <f t="shared" si="13"/>
        <v>0.89529999999999998</v>
      </c>
    </row>
    <row r="170" spans="2:16">
      <c r="B170" s="108">
        <v>1.3</v>
      </c>
      <c r="C170" s="74" t="s">
        <v>57</v>
      </c>
      <c r="D170" s="70">
        <f t="shared" si="18"/>
        <v>7.1823204419889501</v>
      </c>
      <c r="E170" s="110">
        <v>99.64</v>
      </c>
      <c r="F170" s="111">
        <v>0.1143</v>
      </c>
      <c r="G170" s="107">
        <f t="shared" si="14"/>
        <v>99.754300000000001</v>
      </c>
      <c r="H170" s="72">
        <v>100.26</v>
      </c>
      <c r="I170" s="74" t="s">
        <v>56</v>
      </c>
      <c r="J170" s="71">
        <f t="shared" si="19"/>
        <v>100.26</v>
      </c>
      <c r="K170" s="72">
        <v>2.8</v>
      </c>
      <c r="L170" s="74" t="s">
        <v>56</v>
      </c>
      <c r="M170" s="71">
        <f t="shared" si="17"/>
        <v>2.8</v>
      </c>
      <c r="N170" s="72">
        <v>9101</v>
      </c>
      <c r="O170" s="74" t="s">
        <v>54</v>
      </c>
      <c r="P170" s="70">
        <f t="shared" si="13"/>
        <v>0.91010000000000013</v>
      </c>
    </row>
    <row r="171" spans="2:16">
      <c r="B171" s="108">
        <v>1.4</v>
      </c>
      <c r="C171" s="74" t="s">
        <v>57</v>
      </c>
      <c r="D171" s="70">
        <f t="shared" si="18"/>
        <v>7.7348066298342539</v>
      </c>
      <c r="E171" s="110">
        <v>98.25</v>
      </c>
      <c r="F171" s="111">
        <v>0.10730000000000001</v>
      </c>
      <c r="G171" s="107">
        <f t="shared" si="14"/>
        <v>98.357299999999995</v>
      </c>
      <c r="H171" s="72">
        <v>107.37</v>
      </c>
      <c r="I171" s="74" t="s">
        <v>56</v>
      </c>
      <c r="J171" s="71">
        <f t="shared" si="19"/>
        <v>107.37</v>
      </c>
      <c r="K171" s="72">
        <v>2.98</v>
      </c>
      <c r="L171" s="74" t="s">
        <v>56</v>
      </c>
      <c r="M171" s="71">
        <f t="shared" si="17"/>
        <v>2.98</v>
      </c>
      <c r="N171" s="72">
        <v>9248</v>
      </c>
      <c r="O171" s="74" t="s">
        <v>54</v>
      </c>
      <c r="P171" s="70">
        <f t="shared" si="13"/>
        <v>0.92479999999999996</v>
      </c>
    </row>
    <row r="172" spans="2:16">
      <c r="B172" s="108">
        <v>1.5</v>
      </c>
      <c r="C172" s="74" t="s">
        <v>57</v>
      </c>
      <c r="D172" s="70">
        <f t="shared" si="18"/>
        <v>8.2872928176795586</v>
      </c>
      <c r="E172" s="110">
        <v>96.9</v>
      </c>
      <c r="F172" s="111">
        <v>0.1011</v>
      </c>
      <c r="G172" s="107">
        <f t="shared" si="14"/>
        <v>97.001100000000008</v>
      </c>
      <c r="H172" s="72">
        <v>114.58</v>
      </c>
      <c r="I172" s="74" t="s">
        <v>56</v>
      </c>
      <c r="J172" s="71">
        <f t="shared" si="19"/>
        <v>114.58</v>
      </c>
      <c r="K172" s="72">
        <v>3.15</v>
      </c>
      <c r="L172" s="74" t="s">
        <v>56</v>
      </c>
      <c r="M172" s="71">
        <f t="shared" si="17"/>
        <v>3.15</v>
      </c>
      <c r="N172" s="72">
        <v>9395</v>
      </c>
      <c r="O172" s="74" t="s">
        <v>54</v>
      </c>
      <c r="P172" s="70">
        <f t="shared" si="13"/>
        <v>0.9395</v>
      </c>
    </row>
    <row r="173" spans="2:16">
      <c r="B173" s="108">
        <v>1.6</v>
      </c>
      <c r="C173" s="74" t="s">
        <v>57</v>
      </c>
      <c r="D173" s="70">
        <f t="shared" si="18"/>
        <v>8.8397790055248624</v>
      </c>
      <c r="E173" s="110">
        <v>95.58</v>
      </c>
      <c r="F173" s="111">
        <v>9.5579999999999998E-2</v>
      </c>
      <c r="G173" s="107">
        <f t="shared" si="14"/>
        <v>95.675579999999997</v>
      </c>
      <c r="H173" s="72">
        <v>121.89</v>
      </c>
      <c r="I173" s="74" t="s">
        <v>56</v>
      </c>
      <c r="J173" s="71">
        <f t="shared" si="19"/>
        <v>121.89</v>
      </c>
      <c r="K173" s="72">
        <v>3.31</v>
      </c>
      <c r="L173" s="74" t="s">
        <v>56</v>
      </c>
      <c r="M173" s="71">
        <f t="shared" si="17"/>
        <v>3.31</v>
      </c>
      <c r="N173" s="72">
        <v>9542</v>
      </c>
      <c r="O173" s="74" t="s">
        <v>54</v>
      </c>
      <c r="P173" s="70">
        <f t="shared" si="13"/>
        <v>0.95419999999999994</v>
      </c>
    </row>
    <row r="174" spans="2:16">
      <c r="B174" s="108">
        <v>1.7</v>
      </c>
      <c r="C174" s="74" t="s">
        <v>57</v>
      </c>
      <c r="D174" s="70">
        <f t="shared" si="18"/>
        <v>9.3922651933701662</v>
      </c>
      <c r="E174" s="110">
        <v>94.31</v>
      </c>
      <c r="F174" s="111">
        <v>9.0700000000000003E-2</v>
      </c>
      <c r="G174" s="107">
        <f t="shared" si="14"/>
        <v>94.400700000000001</v>
      </c>
      <c r="H174" s="72">
        <v>129.30000000000001</v>
      </c>
      <c r="I174" s="74" t="s">
        <v>56</v>
      </c>
      <c r="J174" s="71">
        <f t="shared" si="19"/>
        <v>129.30000000000001</v>
      </c>
      <c r="K174" s="72">
        <v>3.48</v>
      </c>
      <c r="L174" s="74" t="s">
        <v>56</v>
      </c>
      <c r="M174" s="71">
        <f t="shared" si="17"/>
        <v>3.48</v>
      </c>
      <c r="N174" s="72">
        <v>9690</v>
      </c>
      <c r="O174" s="74" t="s">
        <v>54</v>
      </c>
      <c r="P174" s="70">
        <f t="shared" si="13"/>
        <v>0.96899999999999997</v>
      </c>
    </row>
    <row r="175" spans="2:16">
      <c r="B175" s="108">
        <v>1.8</v>
      </c>
      <c r="C175" s="74" t="s">
        <v>57</v>
      </c>
      <c r="D175" s="70">
        <f t="shared" si="18"/>
        <v>9.94475138121547</v>
      </c>
      <c r="E175" s="110">
        <v>93.07</v>
      </c>
      <c r="F175" s="111">
        <v>8.6309999999999998E-2</v>
      </c>
      <c r="G175" s="107">
        <f t="shared" si="14"/>
        <v>93.156309999999991</v>
      </c>
      <c r="H175" s="72">
        <v>136.81</v>
      </c>
      <c r="I175" s="74" t="s">
        <v>56</v>
      </c>
      <c r="J175" s="71">
        <f t="shared" si="19"/>
        <v>136.81</v>
      </c>
      <c r="K175" s="72">
        <v>3.64</v>
      </c>
      <c r="L175" s="74" t="s">
        <v>56</v>
      </c>
      <c r="M175" s="71">
        <f t="shared" si="17"/>
        <v>3.64</v>
      </c>
      <c r="N175" s="72">
        <v>9837</v>
      </c>
      <c r="O175" s="74" t="s">
        <v>54</v>
      </c>
      <c r="P175" s="70">
        <f t="shared" si="13"/>
        <v>0.98370000000000002</v>
      </c>
    </row>
    <row r="176" spans="2:16">
      <c r="B176" s="108">
        <v>2</v>
      </c>
      <c r="C176" s="74" t="s">
        <v>57</v>
      </c>
      <c r="D176" s="70">
        <f t="shared" si="18"/>
        <v>11.049723756906078</v>
      </c>
      <c r="E176" s="110">
        <v>90.73</v>
      </c>
      <c r="F176" s="111">
        <v>7.8770000000000007E-2</v>
      </c>
      <c r="G176" s="107">
        <f t="shared" si="14"/>
        <v>90.80877000000001</v>
      </c>
      <c r="H176" s="72">
        <v>152.13</v>
      </c>
      <c r="I176" s="74" t="s">
        <v>56</v>
      </c>
      <c r="J176" s="71">
        <f t="shared" si="19"/>
        <v>152.13</v>
      </c>
      <c r="K176" s="72">
        <v>4.2300000000000004</v>
      </c>
      <c r="L176" s="74" t="s">
        <v>56</v>
      </c>
      <c r="M176" s="71">
        <f t="shared" si="17"/>
        <v>4.2300000000000004</v>
      </c>
      <c r="N176" s="72">
        <v>1.01</v>
      </c>
      <c r="O176" s="73" t="s">
        <v>56</v>
      </c>
      <c r="P176" s="71">
        <f t="shared" ref="P176:P181" si="20">N176</f>
        <v>1.01</v>
      </c>
    </row>
    <row r="177" spans="1:16">
      <c r="A177" s="4"/>
      <c r="B177" s="108">
        <v>2.25</v>
      </c>
      <c r="C177" s="74" t="s">
        <v>57</v>
      </c>
      <c r="D177" s="70">
        <f t="shared" si="18"/>
        <v>12.430939226519337</v>
      </c>
      <c r="E177" s="110">
        <v>88.04</v>
      </c>
      <c r="F177" s="111">
        <v>7.109E-2</v>
      </c>
      <c r="G177" s="107">
        <f t="shared" si="14"/>
        <v>88.111090000000004</v>
      </c>
      <c r="H177" s="72">
        <v>171.81</v>
      </c>
      <c r="I177" s="74" t="s">
        <v>56</v>
      </c>
      <c r="J177" s="71">
        <f t="shared" si="19"/>
        <v>171.81</v>
      </c>
      <c r="K177" s="72">
        <v>5.07</v>
      </c>
      <c r="L177" s="74" t="s">
        <v>56</v>
      </c>
      <c r="M177" s="71">
        <f t="shared" si="17"/>
        <v>5.07</v>
      </c>
      <c r="N177" s="72">
        <v>1.05</v>
      </c>
      <c r="O177" s="74" t="s">
        <v>56</v>
      </c>
      <c r="P177" s="71">
        <f t="shared" si="20"/>
        <v>1.05</v>
      </c>
    </row>
    <row r="178" spans="1:16">
      <c r="B178" s="72">
        <v>2.5</v>
      </c>
      <c r="C178" s="74" t="s">
        <v>57</v>
      </c>
      <c r="D178" s="70">
        <f t="shared" si="18"/>
        <v>13.812154696132596</v>
      </c>
      <c r="E178" s="110">
        <v>85.57</v>
      </c>
      <c r="F178" s="111">
        <v>6.4850000000000005E-2</v>
      </c>
      <c r="G178" s="107">
        <f t="shared" si="14"/>
        <v>85.63485</v>
      </c>
      <c r="H178" s="72">
        <v>192.09</v>
      </c>
      <c r="I178" s="74" t="s">
        <v>56</v>
      </c>
      <c r="J178" s="71">
        <f t="shared" si="19"/>
        <v>192.09</v>
      </c>
      <c r="K178" s="72">
        <v>5.82</v>
      </c>
      <c r="L178" s="74" t="s">
        <v>56</v>
      </c>
      <c r="M178" s="71">
        <f t="shared" si="17"/>
        <v>5.82</v>
      </c>
      <c r="N178" s="72">
        <v>1.0900000000000001</v>
      </c>
      <c r="O178" s="74" t="s">
        <v>56</v>
      </c>
      <c r="P178" s="71">
        <f t="shared" si="20"/>
        <v>1.0900000000000001</v>
      </c>
    </row>
    <row r="179" spans="1:16">
      <c r="B179" s="108">
        <v>2.75</v>
      </c>
      <c r="C179" s="109" t="s">
        <v>57</v>
      </c>
      <c r="D179" s="70">
        <f t="shared" si="18"/>
        <v>15.193370165745856</v>
      </c>
      <c r="E179" s="110">
        <v>83.29</v>
      </c>
      <c r="F179" s="111">
        <v>5.9670000000000001E-2</v>
      </c>
      <c r="G179" s="107">
        <f t="shared" si="14"/>
        <v>83.349670000000003</v>
      </c>
      <c r="H179" s="72">
        <v>212.93</v>
      </c>
      <c r="I179" s="74" t="s">
        <v>56</v>
      </c>
      <c r="J179" s="71">
        <f t="shared" si="19"/>
        <v>212.93</v>
      </c>
      <c r="K179" s="72">
        <v>6.53</v>
      </c>
      <c r="L179" s="74" t="s">
        <v>56</v>
      </c>
      <c r="M179" s="71">
        <f t="shared" si="17"/>
        <v>6.53</v>
      </c>
      <c r="N179" s="72">
        <v>1.1299999999999999</v>
      </c>
      <c r="O179" s="74" t="s">
        <v>56</v>
      </c>
      <c r="P179" s="71">
        <f t="shared" si="20"/>
        <v>1.1299999999999999</v>
      </c>
    </row>
    <row r="180" spans="1:16">
      <c r="B180" s="108">
        <v>3</v>
      </c>
      <c r="C180" s="109" t="s">
        <v>57</v>
      </c>
      <c r="D180" s="70">
        <f t="shared" si="18"/>
        <v>16.574585635359117</v>
      </c>
      <c r="E180" s="110">
        <v>81.17</v>
      </c>
      <c r="F180" s="111">
        <v>5.5289999999999999E-2</v>
      </c>
      <c r="G180" s="107">
        <f t="shared" si="14"/>
        <v>81.225290000000001</v>
      </c>
      <c r="H180" s="72">
        <v>234.33</v>
      </c>
      <c r="I180" s="74" t="s">
        <v>56</v>
      </c>
      <c r="J180" s="71">
        <f t="shared" si="19"/>
        <v>234.33</v>
      </c>
      <c r="K180" s="72">
        <v>7.2</v>
      </c>
      <c r="L180" s="74" t="s">
        <v>56</v>
      </c>
      <c r="M180" s="71">
        <f t="shared" si="17"/>
        <v>7.2</v>
      </c>
      <c r="N180" s="72">
        <v>1.17</v>
      </c>
      <c r="O180" s="74" t="s">
        <v>56</v>
      </c>
      <c r="P180" s="71">
        <f t="shared" si="20"/>
        <v>1.17</v>
      </c>
    </row>
    <row r="181" spans="1:16">
      <c r="B181" s="108">
        <v>3.25</v>
      </c>
      <c r="C181" s="109" t="s">
        <v>57</v>
      </c>
      <c r="D181" s="70">
        <f t="shared" si="18"/>
        <v>17.955801104972377</v>
      </c>
      <c r="E181" s="110">
        <v>79.19</v>
      </c>
      <c r="F181" s="111">
        <v>5.1549999999999999E-2</v>
      </c>
      <c r="G181" s="107">
        <f t="shared" si="14"/>
        <v>79.241550000000004</v>
      </c>
      <c r="H181" s="72">
        <v>256.27999999999997</v>
      </c>
      <c r="I181" s="74" t="s">
        <v>56</v>
      </c>
      <c r="J181" s="71">
        <f t="shared" si="19"/>
        <v>256.27999999999997</v>
      </c>
      <c r="K181" s="72">
        <v>7.84</v>
      </c>
      <c r="L181" s="74" t="s">
        <v>56</v>
      </c>
      <c r="M181" s="71">
        <f t="shared" si="17"/>
        <v>7.84</v>
      </c>
      <c r="N181" s="72">
        <v>1.21</v>
      </c>
      <c r="O181" s="74" t="s">
        <v>56</v>
      </c>
      <c r="P181" s="71">
        <f t="shared" si="20"/>
        <v>1.21</v>
      </c>
    </row>
    <row r="182" spans="1:16">
      <c r="B182" s="108">
        <v>3.5</v>
      </c>
      <c r="C182" s="109" t="s">
        <v>57</v>
      </c>
      <c r="D182" s="70">
        <f t="shared" si="18"/>
        <v>19.337016574585636</v>
      </c>
      <c r="E182" s="110">
        <v>77.31</v>
      </c>
      <c r="F182" s="111">
        <v>4.8300000000000003E-2</v>
      </c>
      <c r="G182" s="107">
        <f t="shared" si="14"/>
        <v>77.3583</v>
      </c>
      <c r="H182" s="72">
        <v>278.77</v>
      </c>
      <c r="I182" s="74" t="s">
        <v>56</v>
      </c>
      <c r="J182" s="71">
        <f t="shared" si="19"/>
        <v>278.77</v>
      </c>
      <c r="K182" s="72">
        <v>8.4600000000000009</v>
      </c>
      <c r="L182" s="74" t="s">
        <v>56</v>
      </c>
      <c r="M182" s="71">
        <f t="shared" si="17"/>
        <v>8.4600000000000009</v>
      </c>
      <c r="N182" s="72">
        <v>1.25</v>
      </c>
      <c r="O182" s="74" t="s">
        <v>56</v>
      </c>
      <c r="P182" s="71">
        <f t="shared" ref="P182:P228" si="21">N182</f>
        <v>1.25</v>
      </c>
    </row>
    <row r="183" spans="1:16">
      <c r="B183" s="108">
        <v>3.75</v>
      </c>
      <c r="C183" s="109" t="s">
        <v>57</v>
      </c>
      <c r="D183" s="70">
        <f t="shared" si="18"/>
        <v>20.718232044198896</v>
      </c>
      <c r="E183" s="110">
        <v>75.510000000000005</v>
      </c>
      <c r="F183" s="111">
        <v>4.546E-2</v>
      </c>
      <c r="G183" s="107">
        <f t="shared" si="14"/>
        <v>75.555460000000011</v>
      </c>
      <c r="H183" s="72">
        <v>301.81</v>
      </c>
      <c r="I183" s="74" t="s">
        <v>56</v>
      </c>
      <c r="J183" s="71">
        <f t="shared" si="19"/>
        <v>301.81</v>
      </c>
      <c r="K183" s="72">
        <v>9.07</v>
      </c>
      <c r="L183" s="74" t="s">
        <v>56</v>
      </c>
      <c r="M183" s="71">
        <f t="shared" si="17"/>
        <v>9.07</v>
      </c>
      <c r="N183" s="72">
        <v>1.29</v>
      </c>
      <c r="O183" s="74" t="s">
        <v>56</v>
      </c>
      <c r="P183" s="71">
        <f t="shared" si="21"/>
        <v>1.29</v>
      </c>
    </row>
    <row r="184" spans="1:16">
      <c r="B184" s="108">
        <v>4</v>
      </c>
      <c r="C184" s="109" t="s">
        <v>57</v>
      </c>
      <c r="D184" s="70">
        <f t="shared" si="18"/>
        <v>22.099447513812155</v>
      </c>
      <c r="E184" s="110">
        <v>73.78</v>
      </c>
      <c r="F184" s="111">
        <v>4.2950000000000002E-2</v>
      </c>
      <c r="G184" s="107">
        <f t="shared" si="14"/>
        <v>73.822950000000006</v>
      </c>
      <c r="H184" s="72">
        <v>325.39</v>
      </c>
      <c r="I184" s="74" t="s">
        <v>56</v>
      </c>
      <c r="J184" s="71">
        <f t="shared" si="19"/>
        <v>325.39</v>
      </c>
      <c r="K184" s="72">
        <v>9.66</v>
      </c>
      <c r="L184" s="74" t="s">
        <v>56</v>
      </c>
      <c r="M184" s="71">
        <f t="shared" si="17"/>
        <v>9.66</v>
      </c>
      <c r="N184" s="72">
        <v>1.34</v>
      </c>
      <c r="O184" s="74" t="s">
        <v>56</v>
      </c>
      <c r="P184" s="71">
        <f t="shared" si="21"/>
        <v>1.34</v>
      </c>
    </row>
    <row r="185" spans="1:16">
      <c r="B185" s="108">
        <v>4.5</v>
      </c>
      <c r="C185" s="109" t="s">
        <v>57</v>
      </c>
      <c r="D185" s="70">
        <f t="shared" si="18"/>
        <v>24.861878453038674</v>
      </c>
      <c r="E185" s="110">
        <v>70.44</v>
      </c>
      <c r="F185" s="111">
        <v>3.8719999999999997E-2</v>
      </c>
      <c r="G185" s="107">
        <f t="shared" si="14"/>
        <v>70.478719999999996</v>
      </c>
      <c r="H185" s="72">
        <v>374.22</v>
      </c>
      <c r="I185" s="74" t="s">
        <v>56</v>
      </c>
      <c r="J185" s="71">
        <f t="shared" si="19"/>
        <v>374.22</v>
      </c>
      <c r="K185" s="72">
        <v>11.88</v>
      </c>
      <c r="L185" s="74" t="s">
        <v>56</v>
      </c>
      <c r="M185" s="71">
        <f t="shared" si="17"/>
        <v>11.88</v>
      </c>
      <c r="N185" s="72">
        <v>1.43</v>
      </c>
      <c r="O185" s="74" t="s">
        <v>56</v>
      </c>
      <c r="P185" s="71">
        <f t="shared" si="21"/>
        <v>1.43</v>
      </c>
    </row>
    <row r="186" spans="1:16">
      <c r="B186" s="108">
        <v>5</v>
      </c>
      <c r="C186" s="109" t="s">
        <v>57</v>
      </c>
      <c r="D186" s="70">
        <f t="shared" si="18"/>
        <v>27.624309392265193</v>
      </c>
      <c r="E186" s="110">
        <v>67.180000000000007</v>
      </c>
      <c r="F186" s="111">
        <v>3.5279999999999999E-2</v>
      </c>
      <c r="G186" s="107">
        <f t="shared" si="14"/>
        <v>67.215280000000007</v>
      </c>
      <c r="H186" s="72">
        <v>425.4</v>
      </c>
      <c r="I186" s="74" t="s">
        <v>56</v>
      </c>
      <c r="J186" s="71">
        <f t="shared" si="19"/>
        <v>425.4</v>
      </c>
      <c r="K186" s="72">
        <v>13.91</v>
      </c>
      <c r="L186" s="74" t="s">
        <v>56</v>
      </c>
      <c r="M186" s="71">
        <f t="shared" si="17"/>
        <v>13.91</v>
      </c>
      <c r="N186" s="72">
        <v>1.52</v>
      </c>
      <c r="O186" s="74" t="s">
        <v>56</v>
      </c>
      <c r="P186" s="71">
        <f t="shared" si="21"/>
        <v>1.52</v>
      </c>
    </row>
    <row r="187" spans="1:16">
      <c r="B187" s="108">
        <v>5.5</v>
      </c>
      <c r="C187" s="109" t="s">
        <v>57</v>
      </c>
      <c r="D187" s="70">
        <f t="shared" si="18"/>
        <v>30.386740331491712</v>
      </c>
      <c r="E187" s="110">
        <v>63.97</v>
      </c>
      <c r="F187" s="111">
        <v>3.243E-2</v>
      </c>
      <c r="G187" s="107">
        <f t="shared" si="14"/>
        <v>64.002430000000004</v>
      </c>
      <c r="H187" s="72">
        <v>479.1</v>
      </c>
      <c r="I187" s="74" t="s">
        <v>56</v>
      </c>
      <c r="J187" s="71">
        <f t="shared" si="19"/>
        <v>479.1</v>
      </c>
      <c r="K187" s="72">
        <v>15.85</v>
      </c>
      <c r="L187" s="74" t="s">
        <v>56</v>
      </c>
      <c r="M187" s="71">
        <f t="shared" si="17"/>
        <v>15.85</v>
      </c>
      <c r="N187" s="72">
        <v>1.62</v>
      </c>
      <c r="O187" s="74" t="s">
        <v>56</v>
      </c>
      <c r="P187" s="71">
        <f t="shared" si="21"/>
        <v>1.62</v>
      </c>
    </row>
    <row r="188" spans="1:16">
      <c r="B188" s="108">
        <v>6</v>
      </c>
      <c r="C188" s="109" t="s">
        <v>57</v>
      </c>
      <c r="D188" s="70">
        <f t="shared" si="18"/>
        <v>33.149171270718234</v>
      </c>
      <c r="E188" s="110">
        <v>61.06</v>
      </c>
      <c r="F188" s="111">
        <v>3.0020000000000002E-2</v>
      </c>
      <c r="G188" s="107">
        <f t="shared" si="14"/>
        <v>61.090020000000003</v>
      </c>
      <c r="H188" s="72">
        <v>535.42999999999995</v>
      </c>
      <c r="I188" s="74" t="s">
        <v>56</v>
      </c>
      <c r="J188" s="71">
        <f t="shared" si="19"/>
        <v>535.42999999999995</v>
      </c>
      <c r="K188" s="72">
        <v>17.739999999999998</v>
      </c>
      <c r="L188" s="74" t="s">
        <v>56</v>
      </c>
      <c r="M188" s="71">
        <f t="shared" si="17"/>
        <v>17.739999999999998</v>
      </c>
      <c r="N188" s="72">
        <v>1.72</v>
      </c>
      <c r="O188" s="74" t="s">
        <v>56</v>
      </c>
      <c r="P188" s="71">
        <f t="shared" si="21"/>
        <v>1.72</v>
      </c>
    </row>
    <row r="189" spans="1:16">
      <c r="B189" s="108">
        <v>6.5</v>
      </c>
      <c r="C189" s="109" t="s">
        <v>57</v>
      </c>
      <c r="D189" s="70">
        <f t="shared" si="18"/>
        <v>35.911602209944753</v>
      </c>
      <c r="E189" s="110">
        <v>58.43</v>
      </c>
      <c r="F189" s="111">
        <v>2.7969999999999998E-2</v>
      </c>
      <c r="G189" s="107">
        <f t="shared" si="14"/>
        <v>58.457970000000003</v>
      </c>
      <c r="H189" s="72">
        <v>594.37</v>
      </c>
      <c r="I189" s="74" t="s">
        <v>56</v>
      </c>
      <c r="J189" s="71">
        <f t="shared" si="19"/>
        <v>594.37</v>
      </c>
      <c r="K189" s="72">
        <v>19.600000000000001</v>
      </c>
      <c r="L189" s="74" t="s">
        <v>56</v>
      </c>
      <c r="M189" s="71">
        <f t="shared" si="17"/>
        <v>19.600000000000001</v>
      </c>
      <c r="N189" s="72">
        <v>1.82</v>
      </c>
      <c r="O189" s="74" t="s">
        <v>56</v>
      </c>
      <c r="P189" s="71">
        <f t="shared" si="21"/>
        <v>1.82</v>
      </c>
    </row>
    <row r="190" spans="1:16">
      <c r="B190" s="108">
        <v>7</v>
      </c>
      <c r="C190" s="109" t="s">
        <v>57</v>
      </c>
      <c r="D190" s="70">
        <f t="shared" si="18"/>
        <v>38.674033149171272</v>
      </c>
      <c r="E190" s="110">
        <v>56.06</v>
      </c>
      <c r="F190" s="111">
        <v>2.6190000000000001E-2</v>
      </c>
      <c r="G190" s="107">
        <f t="shared" si="14"/>
        <v>56.086190000000002</v>
      </c>
      <c r="H190" s="72">
        <v>655.89</v>
      </c>
      <c r="I190" s="74" t="s">
        <v>56</v>
      </c>
      <c r="J190" s="71">
        <f t="shared" si="19"/>
        <v>655.89</v>
      </c>
      <c r="K190" s="72">
        <v>21.45</v>
      </c>
      <c r="L190" s="74" t="s">
        <v>56</v>
      </c>
      <c r="M190" s="71">
        <f t="shared" si="17"/>
        <v>21.45</v>
      </c>
      <c r="N190" s="72">
        <v>1.93</v>
      </c>
      <c r="O190" s="74" t="s">
        <v>56</v>
      </c>
      <c r="P190" s="71">
        <f t="shared" si="21"/>
        <v>1.93</v>
      </c>
    </row>
    <row r="191" spans="1:16">
      <c r="B191" s="108">
        <v>8</v>
      </c>
      <c r="C191" s="109" t="s">
        <v>57</v>
      </c>
      <c r="D191" s="70">
        <f t="shared" si="18"/>
        <v>44.19889502762431</v>
      </c>
      <c r="E191" s="110">
        <v>51.91</v>
      </c>
      <c r="F191" s="111">
        <v>2.325E-2</v>
      </c>
      <c r="G191" s="107">
        <f t="shared" si="14"/>
        <v>51.933249999999994</v>
      </c>
      <c r="H191" s="72">
        <v>786.44</v>
      </c>
      <c r="I191" s="74" t="s">
        <v>56</v>
      </c>
      <c r="J191" s="71">
        <f t="shared" si="19"/>
        <v>786.44</v>
      </c>
      <c r="K191" s="72">
        <v>28.31</v>
      </c>
      <c r="L191" s="74" t="s">
        <v>56</v>
      </c>
      <c r="M191" s="71">
        <f t="shared" si="17"/>
        <v>28.31</v>
      </c>
      <c r="N191" s="72">
        <v>2.17</v>
      </c>
      <c r="O191" s="74" t="s">
        <v>56</v>
      </c>
      <c r="P191" s="71">
        <f t="shared" si="21"/>
        <v>2.17</v>
      </c>
    </row>
    <row r="192" spans="1:16">
      <c r="B192" s="108">
        <v>9</v>
      </c>
      <c r="C192" s="109" t="s">
        <v>57</v>
      </c>
      <c r="D192" s="70">
        <f t="shared" si="18"/>
        <v>49.723756906077348</v>
      </c>
      <c r="E192" s="110">
        <v>48.41</v>
      </c>
      <c r="F192" s="111">
        <v>2.094E-2</v>
      </c>
      <c r="G192" s="107">
        <f t="shared" si="14"/>
        <v>48.43094</v>
      </c>
      <c r="H192" s="72">
        <v>926.93</v>
      </c>
      <c r="I192" s="74" t="s">
        <v>56</v>
      </c>
      <c r="J192" s="71">
        <f t="shared" si="19"/>
        <v>926.93</v>
      </c>
      <c r="K192" s="72">
        <v>34.590000000000003</v>
      </c>
      <c r="L192" s="74" t="s">
        <v>56</v>
      </c>
      <c r="M192" s="71">
        <f t="shared" si="17"/>
        <v>34.590000000000003</v>
      </c>
      <c r="N192" s="72">
        <v>2.42</v>
      </c>
      <c r="O192" s="74" t="s">
        <v>56</v>
      </c>
      <c r="P192" s="71">
        <f t="shared" si="21"/>
        <v>2.42</v>
      </c>
    </row>
    <row r="193" spans="2:16">
      <c r="B193" s="108">
        <v>10</v>
      </c>
      <c r="C193" s="109" t="s">
        <v>57</v>
      </c>
      <c r="D193" s="70">
        <f t="shared" si="18"/>
        <v>55.248618784530386</v>
      </c>
      <c r="E193" s="110">
        <v>45.43</v>
      </c>
      <c r="F193" s="111">
        <v>1.9060000000000001E-2</v>
      </c>
      <c r="G193" s="107">
        <f t="shared" si="14"/>
        <v>45.449060000000003</v>
      </c>
      <c r="H193" s="72">
        <v>1.08</v>
      </c>
      <c r="I193" s="73" t="s">
        <v>12</v>
      </c>
      <c r="J193" s="75">
        <f t="shared" ref="J193:J228" si="22">H193*1000</f>
        <v>1080</v>
      </c>
      <c r="K193" s="72">
        <v>40.590000000000003</v>
      </c>
      <c r="L193" s="74" t="s">
        <v>56</v>
      </c>
      <c r="M193" s="71">
        <f t="shared" si="17"/>
        <v>40.590000000000003</v>
      </c>
      <c r="N193" s="72">
        <v>2.69</v>
      </c>
      <c r="O193" s="74" t="s">
        <v>56</v>
      </c>
      <c r="P193" s="71">
        <f t="shared" si="21"/>
        <v>2.69</v>
      </c>
    </row>
    <row r="194" spans="2:16">
      <c r="B194" s="108">
        <v>11</v>
      </c>
      <c r="C194" s="109" t="s">
        <v>57</v>
      </c>
      <c r="D194" s="70">
        <f t="shared" si="18"/>
        <v>60.773480662983424</v>
      </c>
      <c r="E194" s="110">
        <v>42.85</v>
      </c>
      <c r="F194" s="111">
        <v>1.7510000000000001E-2</v>
      </c>
      <c r="G194" s="107">
        <f t="shared" si="14"/>
        <v>42.867510000000003</v>
      </c>
      <c r="H194" s="72">
        <v>1.24</v>
      </c>
      <c r="I194" s="74" t="s">
        <v>12</v>
      </c>
      <c r="J194" s="75">
        <f t="shared" si="22"/>
        <v>1240</v>
      </c>
      <c r="K194" s="72">
        <v>46.45</v>
      </c>
      <c r="L194" s="74" t="s">
        <v>56</v>
      </c>
      <c r="M194" s="71">
        <f t="shared" si="17"/>
        <v>46.45</v>
      </c>
      <c r="N194" s="72">
        <v>2.97</v>
      </c>
      <c r="O194" s="74" t="s">
        <v>56</v>
      </c>
      <c r="P194" s="71">
        <f t="shared" si="21"/>
        <v>2.97</v>
      </c>
    </row>
    <row r="195" spans="2:16">
      <c r="B195" s="108">
        <v>12</v>
      </c>
      <c r="C195" s="109" t="s">
        <v>57</v>
      </c>
      <c r="D195" s="70">
        <f t="shared" si="18"/>
        <v>66.298342541436469</v>
      </c>
      <c r="E195" s="110">
        <v>40.6</v>
      </c>
      <c r="F195" s="111">
        <v>1.6199999999999999E-2</v>
      </c>
      <c r="G195" s="107">
        <f t="shared" si="14"/>
        <v>40.616199999999999</v>
      </c>
      <c r="H195" s="72">
        <v>1.41</v>
      </c>
      <c r="I195" s="74" t="s">
        <v>12</v>
      </c>
      <c r="J195" s="75">
        <f t="shared" si="22"/>
        <v>1410</v>
      </c>
      <c r="K195" s="72">
        <v>52.23</v>
      </c>
      <c r="L195" s="74" t="s">
        <v>56</v>
      </c>
      <c r="M195" s="71">
        <f t="shared" si="17"/>
        <v>52.23</v>
      </c>
      <c r="N195" s="72">
        <v>3.27</v>
      </c>
      <c r="O195" s="74" t="s">
        <v>56</v>
      </c>
      <c r="P195" s="71">
        <f t="shared" si="21"/>
        <v>3.27</v>
      </c>
    </row>
    <row r="196" spans="2:16">
      <c r="B196" s="108">
        <v>13</v>
      </c>
      <c r="C196" s="109" t="s">
        <v>57</v>
      </c>
      <c r="D196" s="70">
        <f t="shared" si="18"/>
        <v>71.823204419889507</v>
      </c>
      <c r="E196" s="110">
        <v>38.619999999999997</v>
      </c>
      <c r="F196" s="111">
        <v>1.508E-2</v>
      </c>
      <c r="G196" s="107">
        <f t="shared" si="14"/>
        <v>38.635079999999995</v>
      </c>
      <c r="H196" s="72">
        <v>1.58</v>
      </c>
      <c r="I196" s="74" t="s">
        <v>12</v>
      </c>
      <c r="J196" s="75">
        <f t="shared" si="22"/>
        <v>1580</v>
      </c>
      <c r="K196" s="72">
        <v>57.97</v>
      </c>
      <c r="L196" s="74" t="s">
        <v>56</v>
      </c>
      <c r="M196" s="71">
        <f t="shared" si="17"/>
        <v>57.97</v>
      </c>
      <c r="N196" s="72">
        <v>3.58</v>
      </c>
      <c r="O196" s="74" t="s">
        <v>56</v>
      </c>
      <c r="P196" s="71">
        <f t="shared" si="21"/>
        <v>3.58</v>
      </c>
    </row>
    <row r="197" spans="2:16">
      <c r="B197" s="108">
        <v>14</v>
      </c>
      <c r="C197" s="109" t="s">
        <v>57</v>
      </c>
      <c r="D197" s="70">
        <f t="shared" si="18"/>
        <v>77.348066298342545</v>
      </c>
      <c r="E197" s="110">
        <v>36.869999999999997</v>
      </c>
      <c r="F197" s="111">
        <v>1.4109999999999999E-2</v>
      </c>
      <c r="G197" s="107">
        <f t="shared" si="14"/>
        <v>36.88411</v>
      </c>
      <c r="H197" s="72">
        <v>1.77</v>
      </c>
      <c r="I197" s="74" t="s">
        <v>12</v>
      </c>
      <c r="J197" s="75">
        <f t="shared" si="22"/>
        <v>1770</v>
      </c>
      <c r="K197" s="72">
        <v>63.7</v>
      </c>
      <c r="L197" s="74" t="s">
        <v>56</v>
      </c>
      <c r="M197" s="71">
        <f t="shared" si="17"/>
        <v>63.7</v>
      </c>
      <c r="N197" s="72">
        <v>3.91</v>
      </c>
      <c r="O197" s="74" t="s">
        <v>56</v>
      </c>
      <c r="P197" s="71">
        <f t="shared" si="21"/>
        <v>3.91</v>
      </c>
    </row>
    <row r="198" spans="2:16">
      <c r="B198" s="108">
        <v>15</v>
      </c>
      <c r="C198" s="109" t="s">
        <v>57</v>
      </c>
      <c r="D198" s="70">
        <f t="shared" si="18"/>
        <v>82.872928176795583</v>
      </c>
      <c r="E198" s="110">
        <v>35.299999999999997</v>
      </c>
      <c r="F198" s="111">
        <v>1.3259999999999999E-2</v>
      </c>
      <c r="G198" s="107">
        <f t="shared" si="14"/>
        <v>35.31326</v>
      </c>
      <c r="H198" s="72">
        <v>1.97</v>
      </c>
      <c r="I198" s="74" t="s">
        <v>12</v>
      </c>
      <c r="J198" s="75">
        <f t="shared" si="22"/>
        <v>1970</v>
      </c>
      <c r="K198" s="72">
        <v>69.430000000000007</v>
      </c>
      <c r="L198" s="74" t="s">
        <v>56</v>
      </c>
      <c r="M198" s="71">
        <f t="shared" si="17"/>
        <v>69.430000000000007</v>
      </c>
      <c r="N198" s="72">
        <v>4.25</v>
      </c>
      <c r="O198" s="74" t="s">
        <v>56</v>
      </c>
      <c r="P198" s="71">
        <f t="shared" si="21"/>
        <v>4.25</v>
      </c>
    </row>
    <row r="199" spans="2:16">
      <c r="B199" s="108">
        <v>16</v>
      </c>
      <c r="C199" s="109" t="s">
        <v>57</v>
      </c>
      <c r="D199" s="70">
        <f t="shared" si="18"/>
        <v>88.39779005524862</v>
      </c>
      <c r="E199" s="110">
        <v>33.89</v>
      </c>
      <c r="F199" s="111">
        <v>1.252E-2</v>
      </c>
      <c r="G199" s="107">
        <f t="shared" si="14"/>
        <v>33.902520000000003</v>
      </c>
      <c r="H199" s="72">
        <v>2.17</v>
      </c>
      <c r="I199" s="74" t="s">
        <v>12</v>
      </c>
      <c r="J199" s="75">
        <f t="shared" si="22"/>
        <v>2170</v>
      </c>
      <c r="K199" s="72">
        <v>75.17</v>
      </c>
      <c r="L199" s="74" t="s">
        <v>56</v>
      </c>
      <c r="M199" s="71">
        <f t="shared" si="17"/>
        <v>75.17</v>
      </c>
      <c r="N199" s="72">
        <v>4.5999999999999996</v>
      </c>
      <c r="O199" s="74" t="s">
        <v>56</v>
      </c>
      <c r="P199" s="71">
        <f t="shared" si="21"/>
        <v>4.5999999999999996</v>
      </c>
    </row>
    <row r="200" spans="2:16">
      <c r="B200" s="108">
        <v>17</v>
      </c>
      <c r="C200" s="109" t="s">
        <v>57</v>
      </c>
      <c r="D200" s="70">
        <f t="shared" si="18"/>
        <v>93.922651933701658</v>
      </c>
      <c r="E200" s="110">
        <v>32.61</v>
      </c>
      <c r="F200" s="111">
        <v>1.1849999999999999E-2</v>
      </c>
      <c r="G200" s="107">
        <f t="shared" si="14"/>
        <v>32.621850000000002</v>
      </c>
      <c r="H200" s="72">
        <v>2.38</v>
      </c>
      <c r="I200" s="74" t="s">
        <v>12</v>
      </c>
      <c r="J200" s="75">
        <f t="shared" si="22"/>
        <v>2380</v>
      </c>
      <c r="K200" s="72">
        <v>80.92</v>
      </c>
      <c r="L200" s="74" t="s">
        <v>56</v>
      </c>
      <c r="M200" s="71">
        <f t="shared" si="17"/>
        <v>80.92</v>
      </c>
      <c r="N200" s="72">
        <v>4.96</v>
      </c>
      <c r="O200" s="74" t="s">
        <v>56</v>
      </c>
      <c r="P200" s="71">
        <f t="shared" si="21"/>
        <v>4.96</v>
      </c>
    </row>
    <row r="201" spans="2:16">
      <c r="B201" s="108">
        <v>18</v>
      </c>
      <c r="C201" s="109" t="s">
        <v>57</v>
      </c>
      <c r="D201" s="70">
        <f t="shared" si="18"/>
        <v>99.447513812154696</v>
      </c>
      <c r="E201" s="110">
        <v>31.45</v>
      </c>
      <c r="F201" s="111">
        <v>1.1259999999999999E-2</v>
      </c>
      <c r="G201" s="107">
        <f t="shared" si="14"/>
        <v>31.461259999999999</v>
      </c>
      <c r="H201" s="72">
        <v>2.6</v>
      </c>
      <c r="I201" s="74" t="s">
        <v>12</v>
      </c>
      <c r="J201" s="75">
        <f t="shared" si="22"/>
        <v>2600</v>
      </c>
      <c r="K201" s="72">
        <v>86.69</v>
      </c>
      <c r="L201" s="74" t="s">
        <v>56</v>
      </c>
      <c r="M201" s="71">
        <f t="shared" si="17"/>
        <v>86.69</v>
      </c>
      <c r="N201" s="72">
        <v>5.34</v>
      </c>
      <c r="O201" s="74" t="s">
        <v>56</v>
      </c>
      <c r="P201" s="71">
        <f t="shared" si="21"/>
        <v>5.34</v>
      </c>
    </row>
    <row r="202" spans="2:16">
      <c r="B202" s="108">
        <v>20</v>
      </c>
      <c r="C202" s="109" t="s">
        <v>57</v>
      </c>
      <c r="D202" s="70">
        <f t="shared" si="18"/>
        <v>110.49723756906077</v>
      </c>
      <c r="E202" s="110">
        <v>29.42</v>
      </c>
      <c r="F202" s="111">
        <v>1.0240000000000001E-2</v>
      </c>
      <c r="G202" s="107">
        <f t="shared" si="14"/>
        <v>29.430240000000001</v>
      </c>
      <c r="H202" s="72">
        <v>3.06</v>
      </c>
      <c r="I202" s="74" t="s">
        <v>12</v>
      </c>
      <c r="J202" s="75">
        <f t="shared" si="22"/>
        <v>3060</v>
      </c>
      <c r="K202" s="72">
        <v>108.66</v>
      </c>
      <c r="L202" s="74" t="s">
        <v>56</v>
      </c>
      <c r="M202" s="71">
        <f t="shared" si="17"/>
        <v>108.66</v>
      </c>
      <c r="N202" s="72">
        <v>6.13</v>
      </c>
      <c r="O202" s="74" t="s">
        <v>56</v>
      </c>
      <c r="P202" s="71">
        <f t="shared" si="21"/>
        <v>6.13</v>
      </c>
    </row>
    <row r="203" spans="2:16">
      <c r="B203" s="108">
        <v>22.5</v>
      </c>
      <c r="C203" s="109" t="s">
        <v>57</v>
      </c>
      <c r="D203" s="70">
        <f t="shared" si="18"/>
        <v>124.30939226519337</v>
      </c>
      <c r="E203" s="110">
        <v>27.32</v>
      </c>
      <c r="F203" s="111">
        <v>9.2099999999999994E-3</v>
      </c>
      <c r="G203" s="107">
        <f t="shared" si="14"/>
        <v>27.32921</v>
      </c>
      <c r="H203" s="72">
        <v>3.68</v>
      </c>
      <c r="I203" s="74" t="s">
        <v>12</v>
      </c>
      <c r="J203" s="75">
        <f t="shared" si="22"/>
        <v>3680</v>
      </c>
      <c r="K203" s="72">
        <v>139.72999999999999</v>
      </c>
      <c r="L203" s="74" t="s">
        <v>56</v>
      </c>
      <c r="M203" s="71">
        <f t="shared" si="17"/>
        <v>139.72999999999999</v>
      </c>
      <c r="N203" s="72">
        <v>7.18</v>
      </c>
      <c r="O203" s="74" t="s">
        <v>56</v>
      </c>
      <c r="P203" s="71">
        <f t="shared" si="21"/>
        <v>7.18</v>
      </c>
    </row>
    <row r="204" spans="2:16">
      <c r="B204" s="108">
        <v>25</v>
      </c>
      <c r="C204" s="109" t="s">
        <v>57</v>
      </c>
      <c r="D204" s="70">
        <f t="shared" si="18"/>
        <v>138.12154696132598</v>
      </c>
      <c r="E204" s="110">
        <v>25.59</v>
      </c>
      <c r="F204" s="111">
        <v>8.3750000000000005E-3</v>
      </c>
      <c r="G204" s="107">
        <f t="shared" si="14"/>
        <v>25.598375000000001</v>
      </c>
      <c r="H204" s="72">
        <v>4.3499999999999996</v>
      </c>
      <c r="I204" s="74" t="s">
        <v>12</v>
      </c>
      <c r="J204" s="75">
        <f t="shared" si="22"/>
        <v>4350</v>
      </c>
      <c r="K204" s="72">
        <v>168.52</v>
      </c>
      <c r="L204" s="74" t="s">
        <v>56</v>
      </c>
      <c r="M204" s="71">
        <f t="shared" si="17"/>
        <v>168.52</v>
      </c>
      <c r="N204" s="72">
        <v>8.2899999999999991</v>
      </c>
      <c r="O204" s="74" t="s">
        <v>56</v>
      </c>
      <c r="P204" s="71">
        <f t="shared" si="21"/>
        <v>8.2899999999999991</v>
      </c>
    </row>
    <row r="205" spans="2:16">
      <c r="B205" s="108">
        <v>27.5</v>
      </c>
      <c r="C205" s="109" t="s">
        <v>57</v>
      </c>
      <c r="D205" s="70">
        <f t="shared" si="18"/>
        <v>151.93370165745856</v>
      </c>
      <c r="E205" s="110">
        <v>24.13</v>
      </c>
      <c r="F205" s="111">
        <v>7.685E-3</v>
      </c>
      <c r="G205" s="107">
        <f t="shared" si="14"/>
        <v>24.137684999999998</v>
      </c>
      <c r="H205" s="72">
        <v>5.0599999999999996</v>
      </c>
      <c r="I205" s="74" t="s">
        <v>12</v>
      </c>
      <c r="J205" s="75">
        <f t="shared" si="22"/>
        <v>5060</v>
      </c>
      <c r="K205" s="72">
        <v>196.08</v>
      </c>
      <c r="L205" s="74" t="s">
        <v>56</v>
      </c>
      <c r="M205" s="71">
        <f t="shared" si="17"/>
        <v>196.08</v>
      </c>
      <c r="N205" s="72">
        <v>9.4600000000000009</v>
      </c>
      <c r="O205" s="74" t="s">
        <v>56</v>
      </c>
      <c r="P205" s="71">
        <f t="shared" si="21"/>
        <v>9.4600000000000009</v>
      </c>
    </row>
    <row r="206" spans="2:16">
      <c r="B206" s="108">
        <v>30</v>
      </c>
      <c r="C206" s="109" t="s">
        <v>57</v>
      </c>
      <c r="D206" s="70">
        <f t="shared" si="18"/>
        <v>165.74585635359117</v>
      </c>
      <c r="E206" s="110">
        <v>22.88</v>
      </c>
      <c r="F206" s="111">
        <v>7.1040000000000001E-3</v>
      </c>
      <c r="G206" s="107">
        <f t="shared" si="14"/>
        <v>22.887104000000001</v>
      </c>
      <c r="H206" s="72">
        <v>5.81</v>
      </c>
      <c r="I206" s="74" t="s">
        <v>12</v>
      </c>
      <c r="J206" s="75">
        <f t="shared" si="22"/>
        <v>5810</v>
      </c>
      <c r="K206" s="72">
        <v>222.9</v>
      </c>
      <c r="L206" s="74" t="s">
        <v>56</v>
      </c>
      <c r="M206" s="71">
        <f t="shared" si="17"/>
        <v>222.9</v>
      </c>
      <c r="N206" s="72">
        <v>10.68</v>
      </c>
      <c r="O206" s="74" t="s">
        <v>56</v>
      </c>
      <c r="P206" s="71">
        <f t="shared" si="21"/>
        <v>10.68</v>
      </c>
    </row>
    <row r="207" spans="2:16">
      <c r="B207" s="108">
        <v>32.5</v>
      </c>
      <c r="C207" s="109" t="s">
        <v>57</v>
      </c>
      <c r="D207" s="70">
        <f t="shared" si="18"/>
        <v>179.55801104972375</v>
      </c>
      <c r="E207" s="110">
        <v>21.81</v>
      </c>
      <c r="F207" s="111">
        <v>6.6080000000000002E-3</v>
      </c>
      <c r="G207" s="107">
        <f t="shared" si="14"/>
        <v>21.816607999999999</v>
      </c>
      <c r="H207" s="72">
        <v>6.6</v>
      </c>
      <c r="I207" s="74" t="s">
        <v>12</v>
      </c>
      <c r="J207" s="75">
        <f t="shared" si="22"/>
        <v>6600</v>
      </c>
      <c r="K207" s="72">
        <v>249.23</v>
      </c>
      <c r="L207" s="74" t="s">
        <v>56</v>
      </c>
      <c r="M207" s="71">
        <f t="shared" si="17"/>
        <v>249.23</v>
      </c>
      <c r="N207" s="72">
        <v>11.95</v>
      </c>
      <c r="O207" s="74" t="s">
        <v>56</v>
      </c>
      <c r="P207" s="71">
        <f t="shared" si="21"/>
        <v>11.95</v>
      </c>
    </row>
    <row r="208" spans="2:16">
      <c r="B208" s="108">
        <v>35</v>
      </c>
      <c r="C208" s="109" t="s">
        <v>57</v>
      </c>
      <c r="D208" s="70">
        <f t="shared" si="18"/>
        <v>193.37016574585635</v>
      </c>
      <c r="E208" s="110">
        <v>20.87</v>
      </c>
      <c r="F208" s="111">
        <v>6.1789999999999996E-3</v>
      </c>
      <c r="G208" s="107">
        <f t="shared" si="14"/>
        <v>20.876179</v>
      </c>
      <c r="H208" s="72">
        <v>7.42</v>
      </c>
      <c r="I208" s="74" t="s">
        <v>12</v>
      </c>
      <c r="J208" s="75">
        <f t="shared" si="22"/>
        <v>7420</v>
      </c>
      <c r="K208" s="72">
        <v>275.22000000000003</v>
      </c>
      <c r="L208" s="74" t="s">
        <v>56</v>
      </c>
      <c r="M208" s="71">
        <f t="shared" si="17"/>
        <v>275.22000000000003</v>
      </c>
      <c r="N208" s="72">
        <v>13.27</v>
      </c>
      <c r="O208" s="74" t="s">
        <v>56</v>
      </c>
      <c r="P208" s="71">
        <f t="shared" si="21"/>
        <v>13.27</v>
      </c>
    </row>
    <row r="209" spans="2:16">
      <c r="B209" s="108">
        <v>37.5</v>
      </c>
      <c r="C209" s="109" t="s">
        <v>57</v>
      </c>
      <c r="D209" s="70">
        <f t="shared" si="18"/>
        <v>207.18232044198896</v>
      </c>
      <c r="E209" s="110">
        <v>20.05</v>
      </c>
      <c r="F209" s="111">
        <v>5.8050000000000003E-3</v>
      </c>
      <c r="G209" s="107">
        <f t="shared" si="14"/>
        <v>20.055804999999999</v>
      </c>
      <c r="H209" s="72">
        <v>8.2799999999999994</v>
      </c>
      <c r="I209" s="74" t="s">
        <v>12</v>
      </c>
      <c r="J209" s="75">
        <f t="shared" si="22"/>
        <v>8280</v>
      </c>
      <c r="K209" s="72">
        <v>300.94</v>
      </c>
      <c r="L209" s="74" t="s">
        <v>56</v>
      </c>
      <c r="M209" s="71">
        <f t="shared" si="17"/>
        <v>300.94</v>
      </c>
      <c r="N209" s="72">
        <v>14.63</v>
      </c>
      <c r="O209" s="74" t="s">
        <v>56</v>
      </c>
      <c r="P209" s="71">
        <f t="shared" si="21"/>
        <v>14.63</v>
      </c>
    </row>
    <row r="210" spans="2:16">
      <c r="B210" s="108">
        <v>40</v>
      </c>
      <c r="C210" s="109" t="s">
        <v>57</v>
      </c>
      <c r="D210" s="70">
        <f t="shared" si="18"/>
        <v>220.99447513812154</v>
      </c>
      <c r="E210" s="110">
        <v>19.32</v>
      </c>
      <c r="F210" s="111">
        <v>5.4749999999999998E-3</v>
      </c>
      <c r="G210" s="107">
        <f t="shared" si="14"/>
        <v>19.325475000000001</v>
      </c>
      <c r="H210" s="72">
        <v>9.18</v>
      </c>
      <c r="I210" s="74" t="s">
        <v>12</v>
      </c>
      <c r="J210" s="75">
        <f t="shared" si="22"/>
        <v>9180</v>
      </c>
      <c r="K210" s="72">
        <v>326.45999999999998</v>
      </c>
      <c r="L210" s="74" t="s">
        <v>56</v>
      </c>
      <c r="M210" s="71">
        <f t="shared" si="17"/>
        <v>326.45999999999998</v>
      </c>
      <c r="N210" s="72">
        <v>16.04</v>
      </c>
      <c r="O210" s="74" t="s">
        <v>56</v>
      </c>
      <c r="P210" s="71">
        <f t="shared" si="21"/>
        <v>16.04</v>
      </c>
    </row>
    <row r="211" spans="2:16">
      <c r="B211" s="108">
        <v>45</v>
      </c>
      <c r="C211" s="109" t="s">
        <v>57</v>
      </c>
      <c r="D211" s="70">
        <f t="shared" si="18"/>
        <v>248.61878453038673</v>
      </c>
      <c r="E211" s="110">
        <v>18.079999999999998</v>
      </c>
      <c r="F211" s="111">
        <v>4.9199999999999999E-3</v>
      </c>
      <c r="G211" s="107">
        <f t="shared" si="14"/>
        <v>18.084919999999997</v>
      </c>
      <c r="H211" s="72">
        <v>11.06</v>
      </c>
      <c r="I211" s="74" t="s">
        <v>12</v>
      </c>
      <c r="J211" s="75">
        <f t="shared" si="22"/>
        <v>11060</v>
      </c>
      <c r="K211" s="72">
        <v>421.43</v>
      </c>
      <c r="L211" s="74" t="s">
        <v>56</v>
      </c>
      <c r="M211" s="71">
        <f t="shared" si="17"/>
        <v>421.43</v>
      </c>
      <c r="N211" s="72">
        <v>18.96</v>
      </c>
      <c r="O211" s="74" t="s">
        <v>56</v>
      </c>
      <c r="P211" s="71">
        <f t="shared" si="21"/>
        <v>18.96</v>
      </c>
    </row>
    <row r="212" spans="2:16">
      <c r="B212" s="108">
        <v>50</v>
      </c>
      <c r="C212" s="109" t="s">
        <v>57</v>
      </c>
      <c r="D212" s="70">
        <f t="shared" si="18"/>
        <v>276.24309392265195</v>
      </c>
      <c r="E212" s="110">
        <v>17.07</v>
      </c>
      <c r="F212" s="111">
        <v>4.4710000000000001E-3</v>
      </c>
      <c r="G212" s="107">
        <f t="shared" si="14"/>
        <v>17.074470999999999</v>
      </c>
      <c r="H212" s="72">
        <v>13.07</v>
      </c>
      <c r="I212" s="74" t="s">
        <v>12</v>
      </c>
      <c r="J212" s="75">
        <f t="shared" si="22"/>
        <v>13070</v>
      </c>
      <c r="K212" s="72">
        <v>507.94</v>
      </c>
      <c r="L212" s="74" t="s">
        <v>56</v>
      </c>
      <c r="M212" s="71">
        <f t="shared" si="17"/>
        <v>507.94</v>
      </c>
      <c r="N212" s="72">
        <v>22.01</v>
      </c>
      <c r="O212" s="74" t="s">
        <v>56</v>
      </c>
      <c r="P212" s="71">
        <f t="shared" si="21"/>
        <v>22.01</v>
      </c>
    </row>
    <row r="213" spans="2:16">
      <c r="B213" s="108">
        <v>55</v>
      </c>
      <c r="C213" s="109" t="s">
        <v>57</v>
      </c>
      <c r="D213" s="70">
        <f t="shared" si="18"/>
        <v>303.86740331491711</v>
      </c>
      <c r="E213" s="110">
        <v>16.23</v>
      </c>
      <c r="F213" s="111">
        <v>4.1000000000000003E-3</v>
      </c>
      <c r="G213" s="107">
        <f t="shared" ref="G213:G228" si="23">E213+F213</f>
        <v>16.234100000000002</v>
      </c>
      <c r="H213" s="72">
        <v>15.18</v>
      </c>
      <c r="I213" s="74" t="s">
        <v>12</v>
      </c>
      <c r="J213" s="75">
        <f t="shared" si="22"/>
        <v>15180</v>
      </c>
      <c r="K213" s="72">
        <v>589.57000000000005</v>
      </c>
      <c r="L213" s="74" t="s">
        <v>56</v>
      </c>
      <c r="M213" s="71">
        <f t="shared" si="17"/>
        <v>589.57000000000005</v>
      </c>
      <c r="N213" s="72">
        <v>25.18</v>
      </c>
      <c r="O213" s="74" t="s">
        <v>56</v>
      </c>
      <c r="P213" s="71">
        <f t="shared" si="21"/>
        <v>25.18</v>
      </c>
    </row>
    <row r="214" spans="2:16">
      <c r="B214" s="108">
        <v>60</v>
      </c>
      <c r="C214" s="109" t="s">
        <v>57</v>
      </c>
      <c r="D214" s="70">
        <f t="shared" si="18"/>
        <v>331.49171270718233</v>
      </c>
      <c r="E214" s="110">
        <v>15.52</v>
      </c>
      <c r="F214" s="111">
        <v>3.7880000000000001E-3</v>
      </c>
      <c r="G214" s="107">
        <f t="shared" si="23"/>
        <v>15.523788</v>
      </c>
      <c r="H214" s="72">
        <v>17.399999999999999</v>
      </c>
      <c r="I214" s="74" t="s">
        <v>12</v>
      </c>
      <c r="J214" s="75">
        <f t="shared" si="22"/>
        <v>17400</v>
      </c>
      <c r="K214" s="72">
        <v>667.91</v>
      </c>
      <c r="L214" s="74" t="s">
        <v>56</v>
      </c>
      <c r="M214" s="71">
        <f t="shared" si="17"/>
        <v>667.91</v>
      </c>
      <c r="N214" s="72">
        <v>28.45</v>
      </c>
      <c r="O214" s="74" t="s">
        <v>56</v>
      </c>
      <c r="P214" s="71">
        <f t="shared" si="21"/>
        <v>28.45</v>
      </c>
    </row>
    <row r="215" spans="2:16">
      <c r="B215" s="108">
        <v>65</v>
      </c>
      <c r="C215" s="109" t="s">
        <v>57</v>
      </c>
      <c r="D215" s="70">
        <f t="shared" si="18"/>
        <v>359.11602209944749</v>
      </c>
      <c r="E215" s="110">
        <v>14.92</v>
      </c>
      <c r="F215" s="111">
        <v>3.522E-3</v>
      </c>
      <c r="G215" s="107">
        <f t="shared" si="23"/>
        <v>14.923522</v>
      </c>
      <c r="H215" s="72">
        <v>19.71</v>
      </c>
      <c r="I215" s="74" t="s">
        <v>12</v>
      </c>
      <c r="J215" s="75">
        <f t="shared" si="22"/>
        <v>19710</v>
      </c>
      <c r="K215" s="72">
        <v>743.8</v>
      </c>
      <c r="L215" s="74" t="s">
        <v>56</v>
      </c>
      <c r="M215" s="71">
        <f t="shared" si="17"/>
        <v>743.8</v>
      </c>
      <c r="N215" s="72">
        <v>31.82</v>
      </c>
      <c r="O215" s="74" t="s">
        <v>56</v>
      </c>
      <c r="P215" s="71">
        <f t="shared" si="21"/>
        <v>31.82</v>
      </c>
    </row>
    <row r="216" spans="2:16">
      <c r="B216" s="108">
        <v>70</v>
      </c>
      <c r="C216" s="109" t="s">
        <v>57</v>
      </c>
      <c r="D216" s="70">
        <f t="shared" si="18"/>
        <v>386.74033149171271</v>
      </c>
      <c r="E216" s="110">
        <v>14.4</v>
      </c>
      <c r="F216" s="111">
        <v>3.2919999999999998E-3</v>
      </c>
      <c r="G216" s="107">
        <f t="shared" si="23"/>
        <v>14.403292</v>
      </c>
      <c r="H216" s="72">
        <v>22.12</v>
      </c>
      <c r="I216" s="74" t="s">
        <v>12</v>
      </c>
      <c r="J216" s="75">
        <f t="shared" si="22"/>
        <v>22120</v>
      </c>
      <c r="K216" s="72">
        <v>817.73</v>
      </c>
      <c r="L216" s="74" t="s">
        <v>56</v>
      </c>
      <c r="M216" s="71">
        <f t="shared" si="17"/>
        <v>817.73</v>
      </c>
      <c r="N216" s="72">
        <v>35.26</v>
      </c>
      <c r="O216" s="74" t="s">
        <v>56</v>
      </c>
      <c r="P216" s="71">
        <f t="shared" si="21"/>
        <v>35.26</v>
      </c>
    </row>
    <row r="217" spans="2:16">
      <c r="B217" s="108">
        <v>80</v>
      </c>
      <c r="C217" s="109" t="s">
        <v>57</v>
      </c>
      <c r="D217" s="70">
        <f t="shared" si="18"/>
        <v>441.98895027624309</v>
      </c>
      <c r="E217" s="110">
        <v>13.56</v>
      </c>
      <c r="F217" s="111">
        <v>2.9150000000000001E-3</v>
      </c>
      <c r="G217" s="107">
        <f t="shared" si="23"/>
        <v>13.562915</v>
      </c>
      <c r="H217" s="72">
        <v>27.16</v>
      </c>
      <c r="I217" s="74" t="s">
        <v>12</v>
      </c>
      <c r="J217" s="75">
        <f t="shared" si="22"/>
        <v>27160</v>
      </c>
      <c r="K217" s="72">
        <v>1.08</v>
      </c>
      <c r="L217" s="73" t="s">
        <v>12</v>
      </c>
      <c r="M217" s="75">
        <f t="shared" ref="M217:M228" si="24">K217*1000</f>
        <v>1080</v>
      </c>
      <c r="N217" s="72">
        <v>42.35</v>
      </c>
      <c r="O217" s="74" t="s">
        <v>56</v>
      </c>
      <c r="P217" s="71">
        <f t="shared" si="21"/>
        <v>42.35</v>
      </c>
    </row>
    <row r="218" spans="2:16">
      <c r="B218" s="108">
        <v>90</v>
      </c>
      <c r="C218" s="109" t="s">
        <v>57</v>
      </c>
      <c r="D218" s="70">
        <f t="shared" si="18"/>
        <v>497.23756906077347</v>
      </c>
      <c r="E218" s="110">
        <v>12.91</v>
      </c>
      <c r="F218" s="111">
        <v>2.617E-3</v>
      </c>
      <c r="G218" s="107">
        <f t="shared" si="23"/>
        <v>12.912617000000001</v>
      </c>
      <c r="H218" s="72">
        <v>32.479999999999997</v>
      </c>
      <c r="I218" s="74" t="s">
        <v>12</v>
      </c>
      <c r="J218" s="75">
        <f t="shared" si="22"/>
        <v>32479.999999999996</v>
      </c>
      <c r="K218" s="72">
        <v>1.32</v>
      </c>
      <c r="L218" s="74" t="s">
        <v>12</v>
      </c>
      <c r="M218" s="75">
        <f t="shared" si="24"/>
        <v>1320</v>
      </c>
      <c r="N218" s="72">
        <v>49.64</v>
      </c>
      <c r="O218" s="74" t="s">
        <v>56</v>
      </c>
      <c r="P218" s="71">
        <f t="shared" si="21"/>
        <v>49.64</v>
      </c>
    </row>
    <row r="219" spans="2:16">
      <c r="B219" s="108">
        <v>100</v>
      </c>
      <c r="C219" s="109" t="s">
        <v>57</v>
      </c>
      <c r="D219" s="70">
        <f t="shared" si="18"/>
        <v>552.4861878453039</v>
      </c>
      <c r="E219" s="110">
        <v>12.39</v>
      </c>
      <c r="F219" s="111">
        <v>2.3770000000000002E-3</v>
      </c>
      <c r="G219" s="107">
        <f t="shared" si="23"/>
        <v>12.392377</v>
      </c>
      <c r="H219" s="72">
        <v>38.049999999999997</v>
      </c>
      <c r="I219" s="74" t="s">
        <v>12</v>
      </c>
      <c r="J219" s="75">
        <f t="shared" si="22"/>
        <v>38050</v>
      </c>
      <c r="K219" s="72">
        <v>1.54</v>
      </c>
      <c r="L219" s="74" t="s">
        <v>12</v>
      </c>
      <c r="M219" s="75">
        <f t="shared" si="24"/>
        <v>1540</v>
      </c>
      <c r="N219" s="72">
        <v>57.08</v>
      </c>
      <c r="O219" s="74" t="s">
        <v>56</v>
      </c>
      <c r="P219" s="71">
        <f t="shared" si="21"/>
        <v>57.08</v>
      </c>
    </row>
    <row r="220" spans="2:16">
      <c r="B220" s="108">
        <v>110</v>
      </c>
      <c r="C220" s="109" t="s">
        <v>57</v>
      </c>
      <c r="D220" s="70">
        <f t="shared" si="18"/>
        <v>607.73480662983422</v>
      </c>
      <c r="E220" s="110">
        <v>11.98</v>
      </c>
      <c r="F220" s="111">
        <v>2.1789999999999999E-3</v>
      </c>
      <c r="G220" s="107">
        <f t="shared" si="23"/>
        <v>11.982179</v>
      </c>
      <c r="H220" s="72">
        <v>43.83</v>
      </c>
      <c r="I220" s="74" t="s">
        <v>12</v>
      </c>
      <c r="J220" s="75">
        <f t="shared" si="22"/>
        <v>43830</v>
      </c>
      <c r="K220" s="72">
        <v>1.74</v>
      </c>
      <c r="L220" s="74" t="s">
        <v>12</v>
      </c>
      <c r="M220" s="75">
        <f t="shared" si="24"/>
        <v>1740</v>
      </c>
      <c r="N220" s="72">
        <v>64.63</v>
      </c>
      <c r="O220" s="74" t="s">
        <v>56</v>
      </c>
      <c r="P220" s="71">
        <f t="shared" si="21"/>
        <v>64.63</v>
      </c>
    </row>
    <row r="221" spans="2:16">
      <c r="B221" s="108">
        <v>120</v>
      </c>
      <c r="C221" s="109" t="s">
        <v>57</v>
      </c>
      <c r="D221" s="70">
        <f t="shared" si="18"/>
        <v>662.98342541436466</v>
      </c>
      <c r="E221" s="110">
        <v>11.63</v>
      </c>
      <c r="F221" s="111">
        <v>2.0119999999999999E-3</v>
      </c>
      <c r="G221" s="107">
        <f t="shared" si="23"/>
        <v>11.632012000000001</v>
      </c>
      <c r="H221" s="72">
        <v>49.79</v>
      </c>
      <c r="I221" s="74" t="s">
        <v>12</v>
      </c>
      <c r="J221" s="75">
        <f t="shared" si="22"/>
        <v>49790</v>
      </c>
      <c r="K221" s="72">
        <v>1.94</v>
      </c>
      <c r="L221" s="74" t="s">
        <v>12</v>
      </c>
      <c r="M221" s="75">
        <f t="shared" si="24"/>
        <v>1940</v>
      </c>
      <c r="N221" s="72">
        <v>72.25</v>
      </c>
      <c r="O221" s="74" t="s">
        <v>56</v>
      </c>
      <c r="P221" s="71">
        <f t="shared" si="21"/>
        <v>72.25</v>
      </c>
    </row>
    <row r="222" spans="2:16">
      <c r="B222" s="108">
        <v>130</v>
      </c>
      <c r="C222" s="109" t="s">
        <v>57</v>
      </c>
      <c r="D222" s="70">
        <f t="shared" si="18"/>
        <v>718.23204419889498</v>
      </c>
      <c r="E222" s="110">
        <v>11.35</v>
      </c>
      <c r="F222" s="111">
        <v>1.8699999999999999E-3</v>
      </c>
      <c r="G222" s="107">
        <f t="shared" si="23"/>
        <v>11.35187</v>
      </c>
      <c r="H222" s="72">
        <v>55.92</v>
      </c>
      <c r="I222" s="74" t="s">
        <v>12</v>
      </c>
      <c r="J222" s="75">
        <f t="shared" si="22"/>
        <v>55920</v>
      </c>
      <c r="K222" s="72">
        <v>2.12</v>
      </c>
      <c r="L222" s="74" t="s">
        <v>12</v>
      </c>
      <c r="M222" s="75">
        <f t="shared" si="24"/>
        <v>2120</v>
      </c>
      <c r="N222" s="72">
        <v>79.91</v>
      </c>
      <c r="O222" s="74" t="s">
        <v>56</v>
      </c>
      <c r="P222" s="71">
        <f t="shared" si="21"/>
        <v>79.91</v>
      </c>
    </row>
    <row r="223" spans="2:16">
      <c r="B223" s="108">
        <v>140</v>
      </c>
      <c r="C223" s="109" t="s">
        <v>57</v>
      </c>
      <c r="D223" s="70">
        <f t="shared" si="18"/>
        <v>773.48066298342542</v>
      </c>
      <c r="E223" s="110">
        <v>11.11</v>
      </c>
      <c r="F223" s="111">
        <v>1.7470000000000001E-3</v>
      </c>
      <c r="G223" s="107">
        <f t="shared" si="23"/>
        <v>11.111746999999999</v>
      </c>
      <c r="H223" s="72">
        <v>62.2</v>
      </c>
      <c r="I223" s="74" t="s">
        <v>12</v>
      </c>
      <c r="J223" s="75">
        <f t="shared" si="22"/>
        <v>62200</v>
      </c>
      <c r="K223" s="72">
        <v>2.2999999999999998</v>
      </c>
      <c r="L223" s="74" t="s">
        <v>12</v>
      </c>
      <c r="M223" s="75">
        <f t="shared" si="24"/>
        <v>2300</v>
      </c>
      <c r="N223" s="72">
        <v>87.58</v>
      </c>
      <c r="O223" s="74" t="s">
        <v>56</v>
      </c>
      <c r="P223" s="71">
        <f t="shared" si="21"/>
        <v>87.58</v>
      </c>
    </row>
    <row r="224" spans="2:16">
      <c r="B224" s="108">
        <v>150</v>
      </c>
      <c r="C224" s="109" t="s">
        <v>57</v>
      </c>
      <c r="D224" s="70">
        <f t="shared" si="18"/>
        <v>828.72928176795585</v>
      </c>
      <c r="E224" s="110">
        <v>10.9</v>
      </c>
      <c r="F224" s="111">
        <v>1.64E-3</v>
      </c>
      <c r="G224" s="107">
        <f t="shared" si="23"/>
        <v>10.90164</v>
      </c>
      <c r="H224" s="72">
        <v>68.599999999999994</v>
      </c>
      <c r="I224" s="74" t="s">
        <v>12</v>
      </c>
      <c r="J224" s="75">
        <f t="shared" si="22"/>
        <v>68600</v>
      </c>
      <c r="K224" s="72">
        <v>2.4700000000000002</v>
      </c>
      <c r="L224" s="74" t="s">
        <v>12</v>
      </c>
      <c r="M224" s="75">
        <f t="shared" si="24"/>
        <v>2470</v>
      </c>
      <c r="N224" s="72">
        <v>95.25</v>
      </c>
      <c r="O224" s="74" t="s">
        <v>56</v>
      </c>
      <c r="P224" s="71">
        <f t="shared" si="21"/>
        <v>95.25</v>
      </c>
    </row>
    <row r="225" spans="1:16">
      <c r="B225" s="108">
        <v>160</v>
      </c>
      <c r="C225" s="109" t="s">
        <v>57</v>
      </c>
      <c r="D225" s="70">
        <f t="shared" si="18"/>
        <v>883.97790055248618</v>
      </c>
      <c r="E225" s="110">
        <v>10.73</v>
      </c>
      <c r="F225" s="111">
        <v>1.5460000000000001E-3</v>
      </c>
      <c r="G225" s="107">
        <f t="shared" si="23"/>
        <v>10.731546</v>
      </c>
      <c r="H225" s="72">
        <v>75.11</v>
      </c>
      <c r="I225" s="74" t="s">
        <v>12</v>
      </c>
      <c r="J225" s="75">
        <f t="shared" si="22"/>
        <v>75110</v>
      </c>
      <c r="K225" s="72">
        <v>2.64</v>
      </c>
      <c r="L225" s="74" t="s">
        <v>12</v>
      </c>
      <c r="M225" s="75">
        <f t="shared" si="24"/>
        <v>2640</v>
      </c>
      <c r="N225" s="72">
        <v>102.91</v>
      </c>
      <c r="O225" s="74" t="s">
        <v>56</v>
      </c>
      <c r="P225" s="71">
        <f t="shared" si="21"/>
        <v>102.91</v>
      </c>
    </row>
    <row r="226" spans="1:16">
      <c r="B226" s="108">
        <v>170</v>
      </c>
      <c r="C226" s="109" t="s">
        <v>57</v>
      </c>
      <c r="D226" s="70">
        <f t="shared" si="18"/>
        <v>939.22651933701661</v>
      </c>
      <c r="E226" s="110">
        <v>10.58</v>
      </c>
      <c r="F226" s="111">
        <v>1.462E-3</v>
      </c>
      <c r="G226" s="107">
        <f t="shared" si="23"/>
        <v>10.581462</v>
      </c>
      <c r="H226" s="72">
        <v>81.72</v>
      </c>
      <c r="I226" s="74" t="s">
        <v>12</v>
      </c>
      <c r="J226" s="75">
        <f t="shared" si="22"/>
        <v>81720</v>
      </c>
      <c r="K226" s="72">
        <v>2.8</v>
      </c>
      <c r="L226" s="74" t="s">
        <v>12</v>
      </c>
      <c r="M226" s="75">
        <f t="shared" si="24"/>
        <v>2800</v>
      </c>
      <c r="N226" s="72">
        <v>110.54</v>
      </c>
      <c r="O226" s="74" t="s">
        <v>56</v>
      </c>
      <c r="P226" s="71">
        <f t="shared" si="21"/>
        <v>110.54</v>
      </c>
    </row>
    <row r="227" spans="1:16">
      <c r="B227" s="108">
        <v>180</v>
      </c>
      <c r="C227" s="109" t="s">
        <v>57</v>
      </c>
      <c r="D227" s="70">
        <f t="shared" si="18"/>
        <v>994.47513812154693</v>
      </c>
      <c r="E227" s="110">
        <v>10.45</v>
      </c>
      <c r="F227" s="111">
        <v>1.387E-3</v>
      </c>
      <c r="G227" s="107">
        <f t="shared" si="23"/>
        <v>10.451386999999999</v>
      </c>
      <c r="H227" s="72">
        <v>88.42</v>
      </c>
      <c r="I227" s="74" t="s">
        <v>12</v>
      </c>
      <c r="J227" s="75">
        <f t="shared" si="22"/>
        <v>88420</v>
      </c>
      <c r="K227" s="72">
        <v>2.95</v>
      </c>
      <c r="L227" s="74" t="s">
        <v>12</v>
      </c>
      <c r="M227" s="75">
        <f t="shared" si="24"/>
        <v>2950</v>
      </c>
      <c r="N227" s="72">
        <v>118.13</v>
      </c>
      <c r="O227" s="74" t="s">
        <v>56</v>
      </c>
      <c r="P227" s="71">
        <f t="shared" si="21"/>
        <v>118.13</v>
      </c>
    </row>
    <row r="228" spans="1:16">
      <c r="A228" s="4">
        <v>228</v>
      </c>
      <c r="B228" s="108">
        <v>181</v>
      </c>
      <c r="C228" s="109" t="s">
        <v>57</v>
      </c>
      <c r="D228" s="70">
        <f t="shared" si="18"/>
        <v>1000</v>
      </c>
      <c r="E228" s="110">
        <v>10.44</v>
      </c>
      <c r="F228" s="111">
        <v>1.3799999999999999E-3</v>
      </c>
      <c r="G228" s="107">
        <f t="shared" si="23"/>
        <v>10.441379999999999</v>
      </c>
      <c r="H228" s="72">
        <v>89.1</v>
      </c>
      <c r="I228" s="74" t="s">
        <v>12</v>
      </c>
      <c r="J228" s="75">
        <f t="shared" si="22"/>
        <v>89100</v>
      </c>
      <c r="K228" s="72">
        <v>2.96</v>
      </c>
      <c r="L228" s="74" t="s">
        <v>12</v>
      </c>
      <c r="M228" s="75">
        <f t="shared" si="24"/>
        <v>2960</v>
      </c>
      <c r="N228" s="72">
        <v>118.89</v>
      </c>
      <c r="O228" s="74" t="s">
        <v>56</v>
      </c>
      <c r="P228" s="71">
        <f t="shared" si="21"/>
        <v>118.89</v>
      </c>
    </row>
  </sheetData>
  <mergeCells count="1">
    <mergeCell ref="E18:G18"/>
  </mergeCells>
  <phoneticPr fontId="23"/>
  <pageMargins left="0.23622047244094491" right="0.23622047244094491" top="0.74803149606299213" bottom="0" header="0.31496062992125984" footer="0"/>
  <pageSetup paperSize="9" scale="70" fitToHeight="0" orientation="landscape" horizontalDpi="300" verticalDpi="300" r:id="rId1"/>
  <headerFooter>
    <oddHeader>&amp;L&amp;F &amp;A</oddHead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/>
  <dimension ref="A1:Y228"/>
  <sheetViews>
    <sheetView zoomScale="70" zoomScaleNormal="70" workbookViewId="0">
      <selection activeCell="F3" sqref="F3"/>
    </sheetView>
  </sheetViews>
  <sheetFormatPr defaultRowHeight="12"/>
  <cols>
    <col min="1" max="1" width="4.375" style="1" customWidth="1"/>
    <col min="2" max="2" width="9.875" style="1" customWidth="1"/>
    <col min="3" max="3" width="8.625" style="1" customWidth="1"/>
    <col min="4" max="4" width="7.75" style="1" customWidth="1"/>
    <col min="5" max="6" width="8.875" style="1" bestFit="1" customWidth="1"/>
    <col min="7" max="7" width="8.875" style="1" customWidth="1"/>
    <col min="8" max="8" width="6.125" style="1" customWidth="1"/>
    <col min="9" max="9" width="5.375" style="1" customWidth="1"/>
    <col min="10" max="10" width="7.875" style="1" customWidth="1"/>
    <col min="11" max="11" width="9.875" style="1" customWidth="1"/>
    <col min="12" max="12" width="3.75" style="1" customWidth="1"/>
    <col min="13" max="13" width="7.5" style="1" customWidth="1"/>
    <col min="14" max="14" width="6.375" style="1" customWidth="1"/>
    <col min="15" max="15" width="3.875" style="1" customWidth="1"/>
    <col min="16" max="16" width="6.75" style="1" customWidth="1"/>
    <col min="17" max="17" width="3.125" style="1" customWidth="1"/>
    <col min="18" max="18" width="8" style="5" customWidth="1"/>
    <col min="19" max="19" width="9.625" style="55" customWidth="1"/>
    <col min="20" max="20" width="9" style="1"/>
    <col min="21" max="21" width="9.75" style="1" customWidth="1"/>
    <col min="22" max="22" width="8.875" style="1" bestFit="1" customWidth="1"/>
    <col min="23" max="23" width="7.25" style="1" customWidth="1"/>
    <col min="24" max="24" width="9.125" style="1" customWidth="1"/>
    <col min="25" max="25" width="5.625" style="1" customWidth="1"/>
    <col min="26" max="16384" width="9" style="1"/>
  </cols>
  <sheetData>
    <row r="1" spans="1:25">
      <c r="A1" s="1">
        <v>1</v>
      </c>
      <c r="B1" s="2">
        <v>2</v>
      </c>
      <c r="C1" s="3">
        <v>3</v>
      </c>
      <c r="D1" s="3">
        <v>4</v>
      </c>
      <c r="E1" s="3">
        <v>5</v>
      </c>
      <c r="F1" s="3">
        <v>6</v>
      </c>
      <c r="G1" s="3">
        <v>7</v>
      </c>
      <c r="H1" s="2">
        <v>8</v>
      </c>
      <c r="I1" s="2">
        <v>9</v>
      </c>
      <c r="J1" s="3">
        <v>10</v>
      </c>
      <c r="K1" s="4">
        <v>11</v>
      </c>
      <c r="L1" s="1">
        <v>12</v>
      </c>
      <c r="M1" s="4">
        <v>13</v>
      </c>
      <c r="N1" s="1">
        <v>14</v>
      </c>
      <c r="O1" s="1">
        <v>15</v>
      </c>
      <c r="P1" s="4">
        <v>16</v>
      </c>
      <c r="R1" s="46"/>
      <c r="S1" s="120"/>
      <c r="T1" s="25"/>
      <c r="U1" s="25"/>
      <c r="V1" s="25"/>
      <c r="W1" s="25"/>
      <c r="X1" s="25"/>
      <c r="Y1" s="25"/>
    </row>
    <row r="2" spans="1:25" ht="18.75">
      <c r="A2" s="1">
        <v>2</v>
      </c>
      <c r="B2" s="6" t="s">
        <v>91</v>
      </c>
      <c r="F2" s="7"/>
      <c r="G2" s="7"/>
      <c r="L2" s="5" t="s">
        <v>92</v>
      </c>
      <c r="M2" s="8"/>
      <c r="N2" s="9" t="s">
        <v>13</v>
      </c>
      <c r="R2" s="46"/>
      <c r="S2" s="127"/>
      <c r="T2" s="25"/>
      <c r="U2" s="46"/>
      <c r="V2" s="128"/>
      <c r="W2" s="25"/>
      <c r="X2" s="25"/>
      <c r="Y2" s="25"/>
    </row>
    <row r="3" spans="1:25">
      <c r="A3" s="4">
        <v>3</v>
      </c>
      <c r="B3" s="12" t="s">
        <v>14</v>
      </c>
      <c r="C3" s="13" t="s">
        <v>15</v>
      </c>
      <c r="E3" s="12" t="s">
        <v>108</v>
      </c>
      <c r="F3" s="184"/>
      <c r="G3" s="14" t="s">
        <v>16</v>
      </c>
      <c r="H3" s="14"/>
      <c r="I3" s="14"/>
      <c r="K3" s="15"/>
      <c r="L3" s="5" t="s">
        <v>93</v>
      </c>
      <c r="M3" s="16"/>
      <c r="N3" s="9" t="s">
        <v>94</v>
      </c>
      <c r="O3" s="9"/>
      <c r="R3" s="25"/>
      <c r="S3" s="25"/>
      <c r="T3" s="25"/>
      <c r="U3" s="46"/>
      <c r="V3" s="121"/>
      <c r="W3" s="122"/>
      <c r="X3" s="25"/>
      <c r="Y3" s="25"/>
    </row>
    <row r="4" spans="1:25">
      <c r="A4" s="4">
        <v>4</v>
      </c>
      <c r="B4" s="12" t="s">
        <v>95</v>
      </c>
      <c r="C4" s="20">
        <v>73</v>
      </c>
      <c r="D4" s="21"/>
      <c r="F4" s="14" t="s">
        <v>11</v>
      </c>
      <c r="G4" s="14" t="s">
        <v>11</v>
      </c>
      <c r="H4" s="14" t="s">
        <v>17</v>
      </c>
      <c r="I4" s="14" t="s">
        <v>1</v>
      </c>
      <c r="J4" s="9"/>
      <c r="K4" s="22" t="s">
        <v>18</v>
      </c>
      <c r="L4" s="9"/>
      <c r="M4" s="9"/>
      <c r="N4" s="9"/>
      <c r="O4" s="9"/>
      <c r="R4" s="46"/>
      <c r="S4" s="23"/>
      <c r="T4" s="25"/>
      <c r="U4" s="25"/>
      <c r="V4" s="129"/>
      <c r="W4" s="25"/>
      <c r="X4" s="25"/>
      <c r="Y4" s="25"/>
    </row>
    <row r="5" spans="1:25">
      <c r="A5" s="1">
        <v>5</v>
      </c>
      <c r="B5" s="12" t="s">
        <v>19</v>
      </c>
      <c r="C5" s="20">
        <v>181</v>
      </c>
      <c r="D5" s="21" t="s">
        <v>20</v>
      </c>
      <c r="F5" s="14" t="s">
        <v>0</v>
      </c>
      <c r="G5" s="14" t="s">
        <v>21</v>
      </c>
      <c r="H5" s="14" t="s">
        <v>22</v>
      </c>
      <c r="I5" s="14" t="s">
        <v>22</v>
      </c>
      <c r="J5" s="24" t="s">
        <v>23</v>
      </c>
      <c r="K5" s="5" t="s">
        <v>58</v>
      </c>
      <c r="L5" s="14"/>
      <c r="M5" s="14"/>
      <c r="N5" s="9"/>
      <c r="O5" s="15" t="s">
        <v>106</v>
      </c>
      <c r="P5" s="1" t="str">
        <f ca="1">RIGHT(CELL("filename",A1),LEN(CELL("filename",A1))-FIND("]",CELL("filename",A1)))</f>
        <v>srim181Ta_Mylar</v>
      </c>
      <c r="R5" s="46"/>
      <c r="S5" s="23"/>
      <c r="T5" s="123"/>
      <c r="U5" s="120"/>
      <c r="V5" s="98"/>
      <c r="W5" s="25"/>
      <c r="X5" s="25"/>
      <c r="Y5" s="25"/>
    </row>
    <row r="6" spans="1:25">
      <c r="A6" s="4">
        <v>6</v>
      </c>
      <c r="B6" s="12" t="s">
        <v>59</v>
      </c>
      <c r="C6" s="26" t="s">
        <v>77</v>
      </c>
      <c r="D6" s="21" t="s">
        <v>25</v>
      </c>
      <c r="F6" s="27" t="s">
        <v>3</v>
      </c>
      <c r="G6" s="28">
        <v>1</v>
      </c>
      <c r="H6" s="28">
        <v>36.36</v>
      </c>
      <c r="I6" s="29">
        <v>4.2</v>
      </c>
      <c r="J6" s="4">
        <v>1</v>
      </c>
      <c r="K6" s="30">
        <v>13.97</v>
      </c>
      <c r="L6" s="22" t="s">
        <v>96</v>
      </c>
      <c r="M6" s="9"/>
      <c r="N6" s="9"/>
      <c r="O6" s="15" t="s">
        <v>105</v>
      </c>
      <c r="P6" s="130" t="s">
        <v>107</v>
      </c>
      <c r="R6" s="46"/>
      <c r="S6" s="23"/>
      <c r="T6" s="58"/>
      <c r="U6" s="120"/>
      <c r="V6" s="98"/>
      <c r="W6" s="25"/>
      <c r="X6" s="25"/>
      <c r="Y6" s="25"/>
    </row>
    <row r="7" spans="1:25">
      <c r="A7" s="1">
        <v>7</v>
      </c>
      <c r="B7" s="31"/>
      <c r="C7" s="26" t="s">
        <v>78</v>
      </c>
      <c r="F7" s="32" t="s">
        <v>4</v>
      </c>
      <c r="G7" s="33">
        <v>6</v>
      </c>
      <c r="H7" s="33">
        <v>45.45</v>
      </c>
      <c r="I7" s="34">
        <v>62.5</v>
      </c>
      <c r="J7" s="4">
        <v>2</v>
      </c>
      <c r="K7" s="35">
        <v>139.69999999999999</v>
      </c>
      <c r="L7" s="22" t="s">
        <v>97</v>
      </c>
      <c r="M7" s="9"/>
      <c r="N7" s="9"/>
      <c r="O7" s="9"/>
      <c r="R7" s="46"/>
      <c r="S7" s="23"/>
      <c r="T7" s="25"/>
      <c r="U7" s="120"/>
      <c r="V7" s="98"/>
      <c r="W7" s="25"/>
      <c r="X7" s="36"/>
      <c r="Y7" s="25"/>
    </row>
    <row r="8" spans="1:25">
      <c r="A8" s="1">
        <v>8</v>
      </c>
      <c r="B8" s="12" t="s">
        <v>98</v>
      </c>
      <c r="C8" s="37">
        <v>1.397</v>
      </c>
      <c r="D8" s="38" t="s">
        <v>9</v>
      </c>
      <c r="F8" s="32" t="s">
        <v>5</v>
      </c>
      <c r="G8" s="33">
        <v>8</v>
      </c>
      <c r="H8" s="33">
        <v>18.18</v>
      </c>
      <c r="I8" s="34">
        <v>33.299999999999997</v>
      </c>
      <c r="J8" s="4">
        <v>3</v>
      </c>
      <c r="K8" s="35">
        <v>139.69999999999999</v>
      </c>
      <c r="L8" s="22" t="s">
        <v>27</v>
      </c>
      <c r="M8" s="9"/>
      <c r="N8" s="9"/>
      <c r="O8" s="9"/>
      <c r="R8" s="46"/>
      <c r="S8" s="23"/>
      <c r="T8" s="25"/>
      <c r="U8" s="120"/>
      <c r="V8" s="99"/>
      <c r="W8" s="25"/>
      <c r="X8" s="40"/>
      <c r="Y8" s="124"/>
    </row>
    <row r="9" spans="1:25">
      <c r="A9" s="1">
        <v>9</v>
      </c>
      <c r="B9" s="31"/>
      <c r="C9" s="37">
        <v>9.6310999999999992E+22</v>
      </c>
      <c r="D9" s="21" t="s">
        <v>10</v>
      </c>
      <c r="F9" s="32"/>
      <c r="G9" s="33"/>
      <c r="H9" s="33"/>
      <c r="I9" s="34"/>
      <c r="J9" s="4">
        <v>4</v>
      </c>
      <c r="K9" s="35">
        <v>1</v>
      </c>
      <c r="L9" s="22" t="s">
        <v>62</v>
      </c>
      <c r="M9" s="9"/>
      <c r="N9" s="9"/>
      <c r="O9" s="9"/>
      <c r="R9" s="46"/>
      <c r="S9" s="41"/>
      <c r="T9" s="125"/>
      <c r="U9" s="120"/>
      <c r="V9" s="99"/>
      <c r="W9" s="25"/>
      <c r="X9" s="40"/>
      <c r="Y9" s="124"/>
    </row>
    <row r="10" spans="1:25">
      <c r="A10" s="1">
        <v>10</v>
      </c>
      <c r="B10" s="12" t="s">
        <v>99</v>
      </c>
      <c r="C10" s="42">
        <v>-6.5699999999999995E-2</v>
      </c>
      <c r="D10" s="21"/>
      <c r="F10" s="32"/>
      <c r="G10" s="33"/>
      <c r="H10" s="33"/>
      <c r="I10" s="34"/>
      <c r="J10" s="4">
        <v>5</v>
      </c>
      <c r="K10" s="35">
        <v>1</v>
      </c>
      <c r="L10" s="22" t="s">
        <v>100</v>
      </c>
      <c r="M10" s="9"/>
      <c r="N10" s="9"/>
      <c r="O10" s="9"/>
      <c r="R10" s="46"/>
      <c r="S10" s="41"/>
      <c r="T10" s="58"/>
      <c r="U10" s="120"/>
      <c r="V10" s="99"/>
      <c r="W10" s="25"/>
      <c r="X10" s="40"/>
      <c r="Y10" s="124"/>
    </row>
    <row r="11" spans="1:25">
      <c r="A11" s="1">
        <v>11</v>
      </c>
      <c r="C11" s="43" t="s">
        <v>63</v>
      </c>
      <c r="D11" s="7" t="s">
        <v>32</v>
      </c>
      <c r="F11" s="32"/>
      <c r="G11" s="33"/>
      <c r="H11" s="33"/>
      <c r="I11" s="34"/>
      <c r="J11" s="4">
        <v>6</v>
      </c>
      <c r="K11" s="35">
        <v>1000</v>
      </c>
      <c r="L11" s="22" t="s">
        <v>64</v>
      </c>
      <c r="M11" s="9"/>
      <c r="N11" s="9"/>
      <c r="O11" s="9"/>
      <c r="R11" s="46"/>
      <c r="S11" s="47"/>
      <c r="T11" s="25"/>
      <c r="U11" s="25"/>
      <c r="V11" s="36"/>
      <c r="W11" s="36"/>
      <c r="X11" s="36"/>
      <c r="Y11" s="25"/>
    </row>
    <row r="12" spans="1:25">
      <c r="A12" s="1">
        <v>12</v>
      </c>
      <c r="B12" s="5" t="s">
        <v>65</v>
      </c>
      <c r="C12" s="44">
        <v>20</v>
      </c>
      <c r="D12" s="45">
        <f>$C$5/100</f>
        <v>1.81</v>
      </c>
      <c r="E12" s="21" t="s">
        <v>89</v>
      </c>
      <c r="F12" s="32"/>
      <c r="G12" s="33"/>
      <c r="H12" s="33"/>
      <c r="I12" s="34"/>
      <c r="J12" s="4">
        <v>7</v>
      </c>
      <c r="K12" s="35">
        <v>14.505000000000001</v>
      </c>
      <c r="L12" s="22" t="s">
        <v>101</v>
      </c>
      <c r="M12" s="9"/>
      <c r="R12" s="46"/>
      <c r="S12" s="47"/>
      <c r="T12" s="25"/>
      <c r="U12" s="25"/>
      <c r="V12" s="93"/>
      <c r="W12" s="93"/>
      <c r="X12" s="93"/>
      <c r="Y12" s="25"/>
    </row>
    <row r="13" spans="1:25">
      <c r="A13" s="1">
        <v>13</v>
      </c>
      <c r="B13" s="5" t="s">
        <v>66</v>
      </c>
      <c r="C13" s="48">
        <v>228</v>
      </c>
      <c r="D13" s="45">
        <f>$C$5*1000000</f>
        <v>181000000</v>
      </c>
      <c r="E13" s="21" t="s">
        <v>67</v>
      </c>
      <c r="F13" s="49"/>
      <c r="G13" s="50"/>
      <c r="H13" s="50"/>
      <c r="I13" s="51"/>
      <c r="J13" s="4">
        <v>8</v>
      </c>
      <c r="K13" s="52">
        <v>2.4346E-2</v>
      </c>
      <c r="L13" s="22" t="s">
        <v>68</v>
      </c>
      <c r="R13" s="46"/>
      <c r="S13" s="47"/>
      <c r="T13" s="25"/>
      <c r="U13" s="46"/>
      <c r="V13" s="93"/>
      <c r="W13" s="93"/>
      <c r="X13" s="39"/>
      <c r="Y13" s="25"/>
    </row>
    <row r="14" spans="1:25" ht="13.5">
      <c r="A14" s="1">
        <v>14</v>
      </c>
      <c r="B14" s="5" t="s">
        <v>161</v>
      </c>
      <c r="C14" s="81"/>
      <c r="D14" s="21" t="s">
        <v>162</v>
      </c>
      <c r="E14" s="25"/>
      <c r="F14" s="25"/>
      <c r="G14" s="25"/>
      <c r="H14" s="85">
        <f>SUM(H6:H13)</f>
        <v>99.990000000000009</v>
      </c>
      <c r="I14" s="85">
        <f>SUM(I6:I13)</f>
        <v>100</v>
      </c>
      <c r="J14" s="4">
        <v>0</v>
      </c>
      <c r="K14" s="53" t="s">
        <v>38</v>
      </c>
      <c r="L14" s="54"/>
      <c r="N14" s="43"/>
      <c r="O14" s="43"/>
      <c r="P14" s="43"/>
      <c r="R14" s="46"/>
      <c r="S14" s="47"/>
      <c r="T14" s="25"/>
      <c r="U14" s="46"/>
      <c r="V14" s="96"/>
      <c r="W14" s="96"/>
      <c r="X14" s="126"/>
      <c r="Y14" s="25"/>
    </row>
    <row r="15" spans="1:25" ht="13.5">
      <c r="A15" s="1">
        <v>15</v>
      </c>
      <c r="B15" s="5" t="s">
        <v>164</v>
      </c>
      <c r="C15" s="82"/>
      <c r="D15" s="80" t="s">
        <v>165</v>
      </c>
      <c r="E15" s="100"/>
      <c r="F15" s="100"/>
      <c r="G15" s="100"/>
      <c r="H15" s="58"/>
      <c r="I15" s="58"/>
      <c r="J15" s="101"/>
      <c r="K15" s="59"/>
      <c r="L15" s="60"/>
      <c r="M15" s="101"/>
      <c r="N15" s="21"/>
      <c r="O15" s="21"/>
      <c r="P15" s="101"/>
      <c r="R15" s="46"/>
      <c r="S15" s="47"/>
      <c r="T15" s="25"/>
      <c r="U15" s="25"/>
      <c r="V15" s="97"/>
      <c r="W15" s="97"/>
      <c r="X15" s="40"/>
      <c r="Y15" s="25"/>
    </row>
    <row r="16" spans="1:25" ht="13.5">
      <c r="A16" s="1">
        <v>16</v>
      </c>
      <c r="B16" s="21"/>
      <c r="C16" s="56"/>
      <c r="D16" s="57"/>
      <c r="F16" s="61" t="s">
        <v>39</v>
      </c>
      <c r="G16" s="100"/>
      <c r="H16" s="62"/>
      <c r="I16" s="58"/>
      <c r="J16" s="94" t="s">
        <v>85</v>
      </c>
      <c r="K16" s="59"/>
      <c r="L16" s="60"/>
      <c r="M16" s="21"/>
      <c r="N16" s="21"/>
      <c r="O16" s="21"/>
      <c r="P16" s="21"/>
      <c r="R16" s="46"/>
      <c r="S16" s="47"/>
      <c r="T16" s="25"/>
      <c r="U16" s="25"/>
      <c r="V16" s="97"/>
      <c r="W16" s="97"/>
      <c r="X16" s="40"/>
      <c r="Y16" s="25"/>
    </row>
    <row r="17" spans="1:16">
      <c r="A17" s="1">
        <v>17</v>
      </c>
      <c r="B17" s="63" t="s">
        <v>40</v>
      </c>
      <c r="C17" s="11"/>
      <c r="D17" s="10"/>
      <c r="E17" s="63" t="s">
        <v>102</v>
      </c>
      <c r="F17" s="64" t="s">
        <v>42</v>
      </c>
      <c r="G17" s="65" t="s">
        <v>43</v>
      </c>
      <c r="H17" s="63" t="s">
        <v>44</v>
      </c>
      <c r="I17" s="11"/>
      <c r="J17" s="10"/>
      <c r="K17" s="63" t="s">
        <v>45</v>
      </c>
      <c r="L17" s="66"/>
      <c r="M17" s="67"/>
      <c r="N17" s="63" t="s">
        <v>46</v>
      </c>
      <c r="O17" s="11"/>
      <c r="P17" s="10"/>
    </row>
    <row r="18" spans="1:16">
      <c r="A18" s="1">
        <v>18</v>
      </c>
      <c r="B18" s="68" t="s">
        <v>47</v>
      </c>
      <c r="C18" s="25"/>
      <c r="D18" s="119" t="s">
        <v>103</v>
      </c>
      <c r="E18" s="181" t="s">
        <v>104</v>
      </c>
      <c r="F18" s="182"/>
      <c r="G18" s="183"/>
      <c r="H18" s="68" t="s">
        <v>50</v>
      </c>
      <c r="I18" s="25"/>
      <c r="J18" s="119" t="s">
        <v>51</v>
      </c>
      <c r="K18" s="68" t="s">
        <v>52</v>
      </c>
      <c r="L18" s="69"/>
      <c r="M18" s="119" t="s">
        <v>51</v>
      </c>
      <c r="N18" s="68" t="s">
        <v>52</v>
      </c>
      <c r="O18" s="25"/>
      <c r="P18" s="119" t="s">
        <v>51</v>
      </c>
    </row>
    <row r="19" spans="1:16">
      <c r="A19" s="1">
        <v>19</v>
      </c>
      <c r="B19" s="17"/>
      <c r="C19" s="18"/>
      <c r="D19" s="19"/>
      <c r="E19" s="17"/>
      <c r="F19" s="18"/>
      <c r="G19" s="19"/>
      <c r="H19" s="17"/>
      <c r="I19" s="18"/>
      <c r="J19" s="19"/>
      <c r="K19" s="17"/>
      <c r="L19" s="18"/>
      <c r="M19" s="19"/>
      <c r="N19" s="17"/>
      <c r="O19" s="18"/>
      <c r="P19" s="19"/>
    </row>
    <row r="20" spans="1:16">
      <c r="A20" s="4">
        <v>20</v>
      </c>
      <c r="B20" s="103">
        <v>2</v>
      </c>
      <c r="C20" s="104" t="s">
        <v>53</v>
      </c>
      <c r="D20" s="117">
        <f>B20/1000/$C$5</f>
        <v>1.1049723756906078E-5</v>
      </c>
      <c r="E20" s="105">
        <v>0.26129999999999998</v>
      </c>
      <c r="F20" s="106">
        <v>3.5289999999999999</v>
      </c>
      <c r="G20" s="107">
        <f>E20+F20</f>
        <v>3.7902999999999998</v>
      </c>
      <c r="H20" s="103">
        <v>82</v>
      </c>
      <c r="I20" s="104" t="s">
        <v>54</v>
      </c>
      <c r="J20" s="76">
        <f>H20/1000/10</f>
        <v>8.2000000000000007E-3</v>
      </c>
      <c r="K20" s="103">
        <v>16</v>
      </c>
      <c r="L20" s="104" t="s">
        <v>54</v>
      </c>
      <c r="M20" s="76">
        <f t="shared" ref="M20:M83" si="0">K20/1000/10</f>
        <v>1.6000000000000001E-3</v>
      </c>
      <c r="N20" s="103">
        <v>11</v>
      </c>
      <c r="O20" s="104" t="s">
        <v>54</v>
      </c>
      <c r="P20" s="76">
        <f t="shared" ref="P20:P83" si="1">N20/1000/10</f>
        <v>1.0999999999999998E-3</v>
      </c>
    </row>
    <row r="21" spans="1:16">
      <c r="B21" s="108">
        <v>2.25</v>
      </c>
      <c r="C21" s="109" t="s">
        <v>53</v>
      </c>
      <c r="D21" s="95">
        <f t="shared" ref="D21:D84" si="2">B21/1000/$C$5</f>
        <v>1.2430939226519336E-5</v>
      </c>
      <c r="E21" s="110">
        <v>0.27710000000000001</v>
      </c>
      <c r="F21" s="111">
        <v>3.74</v>
      </c>
      <c r="G21" s="107">
        <f t="shared" ref="G21:G84" si="3">E21+F21</f>
        <v>4.0171000000000001</v>
      </c>
      <c r="H21" s="108">
        <v>86</v>
      </c>
      <c r="I21" s="109" t="s">
        <v>54</v>
      </c>
      <c r="J21" s="70">
        <f t="shared" ref="J21:J84" si="4">H21/1000/10</f>
        <v>8.6E-3</v>
      </c>
      <c r="K21" s="108">
        <v>17</v>
      </c>
      <c r="L21" s="109" t="s">
        <v>54</v>
      </c>
      <c r="M21" s="70">
        <f t="shared" si="0"/>
        <v>1.7000000000000001E-3</v>
      </c>
      <c r="N21" s="108">
        <v>12</v>
      </c>
      <c r="O21" s="109" t="s">
        <v>54</v>
      </c>
      <c r="P21" s="70">
        <f t="shared" si="1"/>
        <v>1.2000000000000001E-3</v>
      </c>
    </row>
    <row r="22" spans="1:16">
      <c r="B22" s="108">
        <v>2.5</v>
      </c>
      <c r="C22" s="109" t="s">
        <v>53</v>
      </c>
      <c r="D22" s="95">
        <f t="shared" si="2"/>
        <v>1.3812154696132597E-5</v>
      </c>
      <c r="E22" s="110">
        <v>0.29210000000000003</v>
      </c>
      <c r="F22" s="111">
        <v>3.9369999999999998</v>
      </c>
      <c r="G22" s="107">
        <f t="shared" si="3"/>
        <v>4.2290999999999999</v>
      </c>
      <c r="H22" s="108">
        <v>90</v>
      </c>
      <c r="I22" s="109" t="s">
        <v>54</v>
      </c>
      <c r="J22" s="70">
        <f t="shared" si="4"/>
        <v>8.9999999999999993E-3</v>
      </c>
      <c r="K22" s="108">
        <v>18</v>
      </c>
      <c r="L22" s="109" t="s">
        <v>54</v>
      </c>
      <c r="M22" s="70">
        <f t="shared" si="0"/>
        <v>1.8E-3</v>
      </c>
      <c r="N22" s="108">
        <v>13</v>
      </c>
      <c r="O22" s="109" t="s">
        <v>54</v>
      </c>
      <c r="P22" s="70">
        <f t="shared" si="1"/>
        <v>1.2999999999999999E-3</v>
      </c>
    </row>
    <row r="23" spans="1:16">
      <c r="B23" s="108">
        <v>2.75</v>
      </c>
      <c r="C23" s="109" t="s">
        <v>53</v>
      </c>
      <c r="D23" s="95">
        <f t="shared" si="2"/>
        <v>1.5193370165745856E-5</v>
      </c>
      <c r="E23" s="110">
        <v>0.30640000000000001</v>
      </c>
      <c r="F23" s="111">
        <v>4.1219999999999999</v>
      </c>
      <c r="G23" s="107">
        <f t="shared" si="3"/>
        <v>4.4283999999999999</v>
      </c>
      <c r="H23" s="108">
        <v>94</v>
      </c>
      <c r="I23" s="109" t="s">
        <v>54</v>
      </c>
      <c r="J23" s="70">
        <f t="shared" si="4"/>
        <v>9.4000000000000004E-3</v>
      </c>
      <c r="K23" s="108">
        <v>19</v>
      </c>
      <c r="L23" s="109" t="s">
        <v>54</v>
      </c>
      <c r="M23" s="70">
        <f t="shared" si="0"/>
        <v>1.9E-3</v>
      </c>
      <c r="N23" s="108">
        <v>13</v>
      </c>
      <c r="O23" s="109" t="s">
        <v>54</v>
      </c>
      <c r="P23" s="70">
        <f t="shared" si="1"/>
        <v>1.2999999999999999E-3</v>
      </c>
    </row>
    <row r="24" spans="1:16">
      <c r="B24" s="108">
        <v>3</v>
      </c>
      <c r="C24" s="109" t="s">
        <v>53</v>
      </c>
      <c r="D24" s="95">
        <f t="shared" si="2"/>
        <v>1.6574585635359117E-5</v>
      </c>
      <c r="E24" s="110">
        <v>0.32</v>
      </c>
      <c r="F24" s="111">
        <v>4.2960000000000003</v>
      </c>
      <c r="G24" s="107">
        <f t="shared" si="3"/>
        <v>4.6160000000000005</v>
      </c>
      <c r="H24" s="108">
        <v>98</v>
      </c>
      <c r="I24" s="109" t="s">
        <v>54</v>
      </c>
      <c r="J24" s="70">
        <f t="shared" si="4"/>
        <v>9.7999999999999997E-3</v>
      </c>
      <c r="K24" s="108">
        <v>19</v>
      </c>
      <c r="L24" s="109" t="s">
        <v>54</v>
      </c>
      <c r="M24" s="70">
        <f t="shared" si="0"/>
        <v>1.9E-3</v>
      </c>
      <c r="N24" s="108">
        <v>14</v>
      </c>
      <c r="O24" s="109" t="s">
        <v>54</v>
      </c>
      <c r="P24" s="70">
        <f t="shared" si="1"/>
        <v>1.4E-3</v>
      </c>
    </row>
    <row r="25" spans="1:16">
      <c r="B25" s="108">
        <v>3.25</v>
      </c>
      <c r="C25" s="109" t="s">
        <v>53</v>
      </c>
      <c r="D25" s="95">
        <f t="shared" si="2"/>
        <v>1.7955801104972374E-5</v>
      </c>
      <c r="E25" s="110">
        <v>0.33310000000000001</v>
      </c>
      <c r="F25" s="111">
        <v>4.4610000000000003</v>
      </c>
      <c r="G25" s="107">
        <f t="shared" si="3"/>
        <v>4.7941000000000003</v>
      </c>
      <c r="H25" s="108">
        <v>101</v>
      </c>
      <c r="I25" s="109" t="s">
        <v>54</v>
      </c>
      <c r="J25" s="70">
        <f t="shared" si="4"/>
        <v>1.0100000000000001E-2</v>
      </c>
      <c r="K25" s="108">
        <v>20</v>
      </c>
      <c r="L25" s="109" t="s">
        <v>54</v>
      </c>
      <c r="M25" s="70">
        <f t="shared" si="0"/>
        <v>2E-3</v>
      </c>
      <c r="N25" s="108">
        <v>14</v>
      </c>
      <c r="O25" s="109" t="s">
        <v>54</v>
      </c>
      <c r="P25" s="70">
        <f t="shared" si="1"/>
        <v>1.4E-3</v>
      </c>
    </row>
    <row r="26" spans="1:16">
      <c r="B26" s="108">
        <v>3.5</v>
      </c>
      <c r="C26" s="109" t="s">
        <v>53</v>
      </c>
      <c r="D26" s="95">
        <f t="shared" si="2"/>
        <v>1.9337016574585635E-5</v>
      </c>
      <c r="E26" s="110">
        <v>0.34560000000000002</v>
      </c>
      <c r="F26" s="111">
        <v>4.6180000000000003</v>
      </c>
      <c r="G26" s="107">
        <f t="shared" si="3"/>
        <v>4.9636000000000005</v>
      </c>
      <c r="H26" s="108">
        <v>105</v>
      </c>
      <c r="I26" s="109" t="s">
        <v>54</v>
      </c>
      <c r="J26" s="70">
        <f t="shared" si="4"/>
        <v>1.0499999999999999E-2</v>
      </c>
      <c r="K26" s="108">
        <v>21</v>
      </c>
      <c r="L26" s="109" t="s">
        <v>54</v>
      </c>
      <c r="M26" s="70">
        <f t="shared" si="0"/>
        <v>2.1000000000000003E-3</v>
      </c>
      <c r="N26" s="108">
        <v>14</v>
      </c>
      <c r="O26" s="109" t="s">
        <v>54</v>
      </c>
      <c r="P26" s="70">
        <f t="shared" si="1"/>
        <v>1.4E-3</v>
      </c>
    </row>
    <row r="27" spans="1:16">
      <c r="B27" s="108">
        <v>3.75</v>
      </c>
      <c r="C27" s="109" t="s">
        <v>53</v>
      </c>
      <c r="D27" s="95">
        <f t="shared" si="2"/>
        <v>2.0718232044198896E-5</v>
      </c>
      <c r="E27" s="110">
        <v>0.35780000000000001</v>
      </c>
      <c r="F27" s="111">
        <v>4.7670000000000003</v>
      </c>
      <c r="G27" s="107">
        <f t="shared" si="3"/>
        <v>5.1248000000000005</v>
      </c>
      <c r="H27" s="108">
        <v>108</v>
      </c>
      <c r="I27" s="109" t="s">
        <v>54</v>
      </c>
      <c r="J27" s="70">
        <f t="shared" si="4"/>
        <v>1.0800000000000001E-2</v>
      </c>
      <c r="K27" s="108">
        <v>21</v>
      </c>
      <c r="L27" s="109" t="s">
        <v>54</v>
      </c>
      <c r="M27" s="70">
        <f t="shared" si="0"/>
        <v>2.1000000000000003E-3</v>
      </c>
      <c r="N27" s="108">
        <v>15</v>
      </c>
      <c r="O27" s="109" t="s">
        <v>54</v>
      </c>
      <c r="P27" s="70">
        <f t="shared" si="1"/>
        <v>1.5E-3</v>
      </c>
    </row>
    <row r="28" spans="1:16">
      <c r="B28" s="108">
        <v>4</v>
      </c>
      <c r="C28" s="109" t="s">
        <v>53</v>
      </c>
      <c r="D28" s="95">
        <f t="shared" si="2"/>
        <v>2.2099447513812157E-5</v>
      </c>
      <c r="E28" s="110">
        <v>0.3695</v>
      </c>
      <c r="F28" s="111">
        <v>4.9089999999999998</v>
      </c>
      <c r="G28" s="107">
        <f t="shared" si="3"/>
        <v>5.2785000000000002</v>
      </c>
      <c r="H28" s="108">
        <v>111</v>
      </c>
      <c r="I28" s="109" t="s">
        <v>54</v>
      </c>
      <c r="J28" s="70">
        <f t="shared" si="4"/>
        <v>1.11E-2</v>
      </c>
      <c r="K28" s="108">
        <v>22</v>
      </c>
      <c r="L28" s="109" t="s">
        <v>54</v>
      </c>
      <c r="M28" s="70">
        <f t="shared" si="0"/>
        <v>2.1999999999999997E-3</v>
      </c>
      <c r="N28" s="108">
        <v>15</v>
      </c>
      <c r="O28" s="109" t="s">
        <v>54</v>
      </c>
      <c r="P28" s="70">
        <f t="shared" si="1"/>
        <v>1.5E-3</v>
      </c>
    </row>
    <row r="29" spans="1:16">
      <c r="B29" s="108">
        <v>4.5</v>
      </c>
      <c r="C29" s="109" t="s">
        <v>53</v>
      </c>
      <c r="D29" s="95">
        <f t="shared" si="2"/>
        <v>2.4861878453038672E-5</v>
      </c>
      <c r="E29" s="110">
        <v>0.39190000000000003</v>
      </c>
      <c r="F29" s="111">
        <v>5.1769999999999996</v>
      </c>
      <c r="G29" s="107">
        <f t="shared" si="3"/>
        <v>5.5688999999999993</v>
      </c>
      <c r="H29" s="108">
        <v>117</v>
      </c>
      <c r="I29" s="109" t="s">
        <v>54</v>
      </c>
      <c r="J29" s="70">
        <f t="shared" si="4"/>
        <v>1.17E-2</v>
      </c>
      <c r="K29" s="108">
        <v>23</v>
      </c>
      <c r="L29" s="109" t="s">
        <v>54</v>
      </c>
      <c r="M29" s="70">
        <f t="shared" si="0"/>
        <v>2.3E-3</v>
      </c>
      <c r="N29" s="108">
        <v>16</v>
      </c>
      <c r="O29" s="109" t="s">
        <v>54</v>
      </c>
      <c r="P29" s="70">
        <f t="shared" si="1"/>
        <v>1.6000000000000001E-3</v>
      </c>
    </row>
    <row r="30" spans="1:16">
      <c r="B30" s="108">
        <v>5</v>
      </c>
      <c r="C30" s="109" t="s">
        <v>53</v>
      </c>
      <c r="D30" s="95">
        <f t="shared" si="2"/>
        <v>2.7624309392265193E-5</v>
      </c>
      <c r="E30" s="110">
        <v>0.41310000000000002</v>
      </c>
      <c r="F30" s="111">
        <v>5.4240000000000004</v>
      </c>
      <c r="G30" s="107">
        <f t="shared" si="3"/>
        <v>5.8371000000000004</v>
      </c>
      <c r="H30" s="108">
        <v>123</v>
      </c>
      <c r="I30" s="109" t="s">
        <v>54</v>
      </c>
      <c r="J30" s="70">
        <f t="shared" si="4"/>
        <v>1.23E-2</v>
      </c>
      <c r="K30" s="108">
        <v>24</v>
      </c>
      <c r="L30" s="109" t="s">
        <v>54</v>
      </c>
      <c r="M30" s="70">
        <f t="shared" si="0"/>
        <v>2.4000000000000002E-3</v>
      </c>
      <c r="N30" s="108">
        <v>17</v>
      </c>
      <c r="O30" s="109" t="s">
        <v>54</v>
      </c>
      <c r="P30" s="70">
        <f t="shared" si="1"/>
        <v>1.7000000000000001E-3</v>
      </c>
    </row>
    <row r="31" spans="1:16">
      <c r="B31" s="108">
        <v>5.5</v>
      </c>
      <c r="C31" s="109" t="s">
        <v>53</v>
      </c>
      <c r="D31" s="95">
        <f t="shared" si="2"/>
        <v>3.0386740331491712E-5</v>
      </c>
      <c r="E31" s="110">
        <v>0.43330000000000002</v>
      </c>
      <c r="F31" s="111">
        <v>5.6539999999999999</v>
      </c>
      <c r="G31" s="107">
        <f t="shared" si="3"/>
        <v>6.0872999999999999</v>
      </c>
      <c r="H31" s="108">
        <v>129</v>
      </c>
      <c r="I31" s="109" t="s">
        <v>54</v>
      </c>
      <c r="J31" s="70">
        <f t="shared" si="4"/>
        <v>1.29E-2</v>
      </c>
      <c r="K31" s="108">
        <v>25</v>
      </c>
      <c r="L31" s="109" t="s">
        <v>54</v>
      </c>
      <c r="M31" s="70">
        <f t="shared" si="0"/>
        <v>2.5000000000000001E-3</v>
      </c>
      <c r="N31" s="108">
        <v>18</v>
      </c>
      <c r="O31" s="109" t="s">
        <v>54</v>
      </c>
      <c r="P31" s="70">
        <f t="shared" si="1"/>
        <v>1.8E-3</v>
      </c>
    </row>
    <row r="32" spans="1:16">
      <c r="B32" s="108">
        <v>6</v>
      </c>
      <c r="C32" s="109" t="s">
        <v>53</v>
      </c>
      <c r="D32" s="95">
        <f t="shared" si="2"/>
        <v>3.3149171270718233E-5</v>
      </c>
      <c r="E32" s="110">
        <v>0.45250000000000001</v>
      </c>
      <c r="F32" s="111">
        <v>5.87</v>
      </c>
      <c r="G32" s="107">
        <f t="shared" si="3"/>
        <v>6.3224999999999998</v>
      </c>
      <c r="H32" s="108">
        <v>134</v>
      </c>
      <c r="I32" s="109" t="s">
        <v>54</v>
      </c>
      <c r="J32" s="70">
        <f t="shared" si="4"/>
        <v>1.34E-2</v>
      </c>
      <c r="K32" s="108">
        <v>26</v>
      </c>
      <c r="L32" s="109" t="s">
        <v>54</v>
      </c>
      <c r="M32" s="70">
        <f t="shared" si="0"/>
        <v>2.5999999999999999E-3</v>
      </c>
      <c r="N32" s="108">
        <v>18</v>
      </c>
      <c r="O32" s="109" t="s">
        <v>54</v>
      </c>
      <c r="P32" s="70">
        <f t="shared" si="1"/>
        <v>1.8E-3</v>
      </c>
    </row>
    <row r="33" spans="2:16">
      <c r="B33" s="108">
        <v>6.5</v>
      </c>
      <c r="C33" s="109" t="s">
        <v>53</v>
      </c>
      <c r="D33" s="95">
        <f t="shared" si="2"/>
        <v>3.5911602209944748E-5</v>
      </c>
      <c r="E33" s="110">
        <v>0.47099999999999997</v>
      </c>
      <c r="F33" s="111">
        <v>6.0720000000000001</v>
      </c>
      <c r="G33" s="107">
        <f t="shared" si="3"/>
        <v>6.5430000000000001</v>
      </c>
      <c r="H33" s="108">
        <v>139</v>
      </c>
      <c r="I33" s="109" t="s">
        <v>54</v>
      </c>
      <c r="J33" s="70">
        <f t="shared" si="4"/>
        <v>1.3900000000000001E-2</v>
      </c>
      <c r="K33" s="108">
        <v>27</v>
      </c>
      <c r="L33" s="109" t="s">
        <v>54</v>
      </c>
      <c r="M33" s="70">
        <f t="shared" si="0"/>
        <v>2.7000000000000001E-3</v>
      </c>
      <c r="N33" s="108">
        <v>19</v>
      </c>
      <c r="O33" s="109" t="s">
        <v>54</v>
      </c>
      <c r="P33" s="70">
        <f t="shared" si="1"/>
        <v>1.9E-3</v>
      </c>
    </row>
    <row r="34" spans="2:16">
      <c r="B34" s="108">
        <v>7</v>
      </c>
      <c r="C34" s="109" t="s">
        <v>53</v>
      </c>
      <c r="D34" s="95">
        <f t="shared" si="2"/>
        <v>3.867403314917127E-5</v>
      </c>
      <c r="E34" s="110">
        <v>0.48880000000000001</v>
      </c>
      <c r="F34" s="111">
        <v>6.2629999999999999</v>
      </c>
      <c r="G34" s="107">
        <f t="shared" si="3"/>
        <v>6.7518000000000002</v>
      </c>
      <c r="H34" s="108">
        <v>144</v>
      </c>
      <c r="I34" s="109" t="s">
        <v>54</v>
      </c>
      <c r="J34" s="70">
        <f t="shared" si="4"/>
        <v>1.44E-2</v>
      </c>
      <c r="K34" s="108">
        <v>27</v>
      </c>
      <c r="L34" s="109" t="s">
        <v>54</v>
      </c>
      <c r="M34" s="70">
        <f t="shared" si="0"/>
        <v>2.7000000000000001E-3</v>
      </c>
      <c r="N34" s="108">
        <v>20</v>
      </c>
      <c r="O34" s="109" t="s">
        <v>54</v>
      </c>
      <c r="P34" s="70">
        <f t="shared" si="1"/>
        <v>2E-3</v>
      </c>
    </row>
    <row r="35" spans="2:16">
      <c r="B35" s="108">
        <v>8</v>
      </c>
      <c r="C35" s="109" t="s">
        <v>53</v>
      </c>
      <c r="D35" s="95">
        <f t="shared" si="2"/>
        <v>4.4198895027624314E-5</v>
      </c>
      <c r="E35" s="110">
        <v>0.52249999999999996</v>
      </c>
      <c r="F35" s="111">
        <v>6.6159999999999997</v>
      </c>
      <c r="G35" s="107">
        <f t="shared" si="3"/>
        <v>7.1384999999999996</v>
      </c>
      <c r="H35" s="108">
        <v>154</v>
      </c>
      <c r="I35" s="109" t="s">
        <v>54</v>
      </c>
      <c r="J35" s="70">
        <f t="shared" si="4"/>
        <v>1.54E-2</v>
      </c>
      <c r="K35" s="108">
        <v>29</v>
      </c>
      <c r="L35" s="109" t="s">
        <v>54</v>
      </c>
      <c r="M35" s="70">
        <f t="shared" si="0"/>
        <v>2.9000000000000002E-3</v>
      </c>
      <c r="N35" s="108">
        <v>21</v>
      </c>
      <c r="O35" s="109" t="s">
        <v>54</v>
      </c>
      <c r="P35" s="70">
        <f t="shared" si="1"/>
        <v>2.1000000000000003E-3</v>
      </c>
    </row>
    <row r="36" spans="2:16">
      <c r="B36" s="108">
        <v>9</v>
      </c>
      <c r="C36" s="109" t="s">
        <v>53</v>
      </c>
      <c r="D36" s="95">
        <f t="shared" si="2"/>
        <v>4.9723756906077343E-5</v>
      </c>
      <c r="E36" s="110">
        <v>0.55420000000000003</v>
      </c>
      <c r="F36" s="111">
        <v>6.9349999999999996</v>
      </c>
      <c r="G36" s="107">
        <f t="shared" si="3"/>
        <v>7.4891999999999994</v>
      </c>
      <c r="H36" s="108">
        <v>163</v>
      </c>
      <c r="I36" s="109" t="s">
        <v>54</v>
      </c>
      <c r="J36" s="70">
        <f t="shared" si="4"/>
        <v>1.6300000000000002E-2</v>
      </c>
      <c r="K36" s="108">
        <v>30</v>
      </c>
      <c r="L36" s="109" t="s">
        <v>54</v>
      </c>
      <c r="M36" s="70">
        <f t="shared" si="0"/>
        <v>3.0000000000000001E-3</v>
      </c>
      <c r="N36" s="108">
        <v>22</v>
      </c>
      <c r="O36" s="109" t="s">
        <v>54</v>
      </c>
      <c r="P36" s="70">
        <f t="shared" si="1"/>
        <v>2.1999999999999997E-3</v>
      </c>
    </row>
    <row r="37" spans="2:16">
      <c r="B37" s="108">
        <v>10</v>
      </c>
      <c r="C37" s="109" t="s">
        <v>53</v>
      </c>
      <c r="D37" s="95">
        <f t="shared" si="2"/>
        <v>5.5248618784530387E-5</v>
      </c>
      <c r="E37" s="110">
        <v>0.58420000000000005</v>
      </c>
      <c r="F37" s="111">
        <v>7.2270000000000003</v>
      </c>
      <c r="G37" s="107">
        <f t="shared" si="3"/>
        <v>7.8112000000000004</v>
      </c>
      <c r="H37" s="108">
        <v>172</v>
      </c>
      <c r="I37" s="109" t="s">
        <v>54</v>
      </c>
      <c r="J37" s="70">
        <f t="shared" si="4"/>
        <v>1.72E-2</v>
      </c>
      <c r="K37" s="108">
        <v>32</v>
      </c>
      <c r="L37" s="109" t="s">
        <v>54</v>
      </c>
      <c r="M37" s="70">
        <f t="shared" si="0"/>
        <v>3.2000000000000002E-3</v>
      </c>
      <c r="N37" s="108">
        <v>23</v>
      </c>
      <c r="O37" s="109" t="s">
        <v>54</v>
      </c>
      <c r="P37" s="70">
        <f t="shared" si="1"/>
        <v>2.3E-3</v>
      </c>
    </row>
    <row r="38" spans="2:16">
      <c r="B38" s="108">
        <v>11</v>
      </c>
      <c r="C38" s="109" t="s">
        <v>53</v>
      </c>
      <c r="D38" s="95">
        <f t="shared" si="2"/>
        <v>6.0773480662983424E-5</v>
      </c>
      <c r="E38" s="110">
        <v>0.61270000000000002</v>
      </c>
      <c r="F38" s="111">
        <v>7.4960000000000004</v>
      </c>
      <c r="G38" s="107">
        <f t="shared" si="3"/>
        <v>8.1087000000000007</v>
      </c>
      <c r="H38" s="108">
        <v>181</v>
      </c>
      <c r="I38" s="109" t="s">
        <v>54</v>
      </c>
      <c r="J38" s="70">
        <f t="shared" si="4"/>
        <v>1.8099999999999998E-2</v>
      </c>
      <c r="K38" s="108">
        <v>33</v>
      </c>
      <c r="L38" s="109" t="s">
        <v>54</v>
      </c>
      <c r="M38" s="70">
        <f t="shared" si="0"/>
        <v>3.3E-3</v>
      </c>
      <c r="N38" s="108">
        <v>24</v>
      </c>
      <c r="O38" s="109" t="s">
        <v>54</v>
      </c>
      <c r="P38" s="70">
        <f t="shared" si="1"/>
        <v>2.4000000000000002E-3</v>
      </c>
    </row>
    <row r="39" spans="2:16">
      <c r="B39" s="108">
        <v>12</v>
      </c>
      <c r="C39" s="109" t="s">
        <v>53</v>
      </c>
      <c r="D39" s="95">
        <f t="shared" si="2"/>
        <v>6.6298342541436467E-5</v>
      </c>
      <c r="E39" s="110">
        <v>0.64</v>
      </c>
      <c r="F39" s="111">
        <v>7.7460000000000004</v>
      </c>
      <c r="G39" s="107">
        <f t="shared" si="3"/>
        <v>8.386000000000001</v>
      </c>
      <c r="H39" s="108">
        <v>189</v>
      </c>
      <c r="I39" s="109" t="s">
        <v>54</v>
      </c>
      <c r="J39" s="70">
        <f t="shared" si="4"/>
        <v>1.89E-2</v>
      </c>
      <c r="K39" s="108">
        <v>34</v>
      </c>
      <c r="L39" s="109" t="s">
        <v>54</v>
      </c>
      <c r="M39" s="70">
        <f t="shared" si="0"/>
        <v>3.4000000000000002E-3</v>
      </c>
      <c r="N39" s="108">
        <v>25</v>
      </c>
      <c r="O39" s="109" t="s">
        <v>54</v>
      </c>
      <c r="P39" s="70">
        <f t="shared" si="1"/>
        <v>2.5000000000000001E-3</v>
      </c>
    </row>
    <row r="40" spans="2:16">
      <c r="B40" s="108">
        <v>13</v>
      </c>
      <c r="C40" s="109" t="s">
        <v>53</v>
      </c>
      <c r="D40" s="95">
        <f t="shared" si="2"/>
        <v>7.1823204419889497E-5</v>
      </c>
      <c r="E40" s="110">
        <v>0.66610000000000003</v>
      </c>
      <c r="F40" s="111">
        <v>7.9779999999999998</v>
      </c>
      <c r="G40" s="107">
        <f t="shared" si="3"/>
        <v>8.6440999999999999</v>
      </c>
      <c r="H40" s="108">
        <v>197</v>
      </c>
      <c r="I40" s="109" t="s">
        <v>54</v>
      </c>
      <c r="J40" s="70">
        <f t="shared" si="4"/>
        <v>1.9700000000000002E-2</v>
      </c>
      <c r="K40" s="108">
        <v>36</v>
      </c>
      <c r="L40" s="109" t="s">
        <v>54</v>
      </c>
      <c r="M40" s="70">
        <f t="shared" si="0"/>
        <v>3.5999999999999999E-3</v>
      </c>
      <c r="N40" s="108">
        <v>26</v>
      </c>
      <c r="O40" s="109" t="s">
        <v>54</v>
      </c>
      <c r="P40" s="70">
        <f t="shared" si="1"/>
        <v>2.5999999999999999E-3</v>
      </c>
    </row>
    <row r="41" spans="2:16">
      <c r="B41" s="108">
        <v>14</v>
      </c>
      <c r="C41" s="109" t="s">
        <v>53</v>
      </c>
      <c r="D41" s="95">
        <f t="shared" si="2"/>
        <v>7.734806629834254E-5</v>
      </c>
      <c r="E41" s="110">
        <v>0.69130000000000003</v>
      </c>
      <c r="F41" s="111">
        <v>8.1959999999999997</v>
      </c>
      <c r="G41" s="107">
        <f t="shared" si="3"/>
        <v>8.8872999999999998</v>
      </c>
      <c r="H41" s="108">
        <v>204</v>
      </c>
      <c r="I41" s="109" t="s">
        <v>54</v>
      </c>
      <c r="J41" s="70">
        <f t="shared" si="4"/>
        <v>2.0399999999999998E-2</v>
      </c>
      <c r="K41" s="108">
        <v>37</v>
      </c>
      <c r="L41" s="109" t="s">
        <v>54</v>
      </c>
      <c r="M41" s="70">
        <f t="shared" si="0"/>
        <v>3.6999999999999997E-3</v>
      </c>
      <c r="N41" s="108">
        <v>27</v>
      </c>
      <c r="O41" s="109" t="s">
        <v>54</v>
      </c>
      <c r="P41" s="70">
        <f t="shared" si="1"/>
        <v>2.7000000000000001E-3</v>
      </c>
    </row>
    <row r="42" spans="2:16">
      <c r="B42" s="108">
        <v>15</v>
      </c>
      <c r="C42" s="109" t="s">
        <v>53</v>
      </c>
      <c r="D42" s="95">
        <f t="shared" si="2"/>
        <v>8.2872928176795584E-5</v>
      </c>
      <c r="E42" s="110">
        <v>0.71550000000000002</v>
      </c>
      <c r="F42" s="111">
        <v>8.4</v>
      </c>
      <c r="G42" s="107">
        <f t="shared" si="3"/>
        <v>9.1155000000000008</v>
      </c>
      <c r="H42" s="108">
        <v>212</v>
      </c>
      <c r="I42" s="109" t="s">
        <v>54</v>
      </c>
      <c r="J42" s="70">
        <f t="shared" si="4"/>
        <v>2.12E-2</v>
      </c>
      <c r="K42" s="108">
        <v>38</v>
      </c>
      <c r="L42" s="109" t="s">
        <v>54</v>
      </c>
      <c r="M42" s="70">
        <f t="shared" si="0"/>
        <v>3.8E-3</v>
      </c>
      <c r="N42" s="108">
        <v>28</v>
      </c>
      <c r="O42" s="109" t="s">
        <v>54</v>
      </c>
      <c r="P42" s="70">
        <f t="shared" si="1"/>
        <v>2.8E-3</v>
      </c>
    </row>
    <row r="43" spans="2:16">
      <c r="B43" s="108">
        <v>16</v>
      </c>
      <c r="C43" s="109" t="s">
        <v>53</v>
      </c>
      <c r="D43" s="95">
        <f t="shared" si="2"/>
        <v>8.8397790055248627E-5</v>
      </c>
      <c r="E43" s="110">
        <v>0.73899999999999999</v>
      </c>
      <c r="F43" s="111">
        <v>8.593</v>
      </c>
      <c r="G43" s="107">
        <f t="shared" si="3"/>
        <v>9.3320000000000007</v>
      </c>
      <c r="H43" s="108">
        <v>219</v>
      </c>
      <c r="I43" s="109" t="s">
        <v>54</v>
      </c>
      <c r="J43" s="70">
        <f t="shared" si="4"/>
        <v>2.1899999999999999E-2</v>
      </c>
      <c r="K43" s="108">
        <v>39</v>
      </c>
      <c r="L43" s="109" t="s">
        <v>54</v>
      </c>
      <c r="M43" s="70">
        <f t="shared" si="0"/>
        <v>3.8999999999999998E-3</v>
      </c>
      <c r="N43" s="108">
        <v>29</v>
      </c>
      <c r="O43" s="109" t="s">
        <v>54</v>
      </c>
      <c r="P43" s="70">
        <f t="shared" si="1"/>
        <v>2.9000000000000002E-3</v>
      </c>
    </row>
    <row r="44" spans="2:16">
      <c r="B44" s="108">
        <v>17</v>
      </c>
      <c r="C44" s="109" t="s">
        <v>53</v>
      </c>
      <c r="D44" s="95">
        <f t="shared" si="2"/>
        <v>9.3922651933701671E-5</v>
      </c>
      <c r="E44" s="110">
        <v>0.76170000000000004</v>
      </c>
      <c r="F44" s="111">
        <v>8.7750000000000004</v>
      </c>
      <c r="G44" s="107">
        <f t="shared" si="3"/>
        <v>9.5366999999999997</v>
      </c>
      <c r="H44" s="108">
        <v>226</v>
      </c>
      <c r="I44" s="109" t="s">
        <v>54</v>
      </c>
      <c r="J44" s="70">
        <f t="shared" si="4"/>
        <v>2.2600000000000002E-2</v>
      </c>
      <c r="K44" s="108">
        <v>40</v>
      </c>
      <c r="L44" s="109" t="s">
        <v>54</v>
      </c>
      <c r="M44" s="70">
        <f t="shared" si="0"/>
        <v>4.0000000000000001E-3</v>
      </c>
      <c r="N44" s="108">
        <v>30</v>
      </c>
      <c r="O44" s="109" t="s">
        <v>54</v>
      </c>
      <c r="P44" s="70">
        <f t="shared" si="1"/>
        <v>3.0000000000000001E-3</v>
      </c>
    </row>
    <row r="45" spans="2:16">
      <c r="B45" s="108">
        <v>18</v>
      </c>
      <c r="C45" s="109" t="s">
        <v>53</v>
      </c>
      <c r="D45" s="95">
        <f t="shared" si="2"/>
        <v>9.9447513812154687E-5</v>
      </c>
      <c r="E45" s="110">
        <v>0.78380000000000005</v>
      </c>
      <c r="F45" s="111">
        <v>8.9469999999999992</v>
      </c>
      <c r="G45" s="107">
        <f t="shared" si="3"/>
        <v>9.7307999999999986</v>
      </c>
      <c r="H45" s="108">
        <v>233</v>
      </c>
      <c r="I45" s="109" t="s">
        <v>54</v>
      </c>
      <c r="J45" s="70">
        <f t="shared" si="4"/>
        <v>2.3300000000000001E-2</v>
      </c>
      <c r="K45" s="108">
        <v>41</v>
      </c>
      <c r="L45" s="109" t="s">
        <v>54</v>
      </c>
      <c r="M45" s="70">
        <f t="shared" si="0"/>
        <v>4.1000000000000003E-3</v>
      </c>
      <c r="N45" s="108">
        <v>31</v>
      </c>
      <c r="O45" s="109" t="s">
        <v>54</v>
      </c>
      <c r="P45" s="70">
        <f t="shared" si="1"/>
        <v>3.0999999999999999E-3</v>
      </c>
    </row>
    <row r="46" spans="2:16">
      <c r="B46" s="108">
        <v>20</v>
      </c>
      <c r="C46" s="109" t="s">
        <v>53</v>
      </c>
      <c r="D46" s="95">
        <f t="shared" si="2"/>
        <v>1.1049723756906077E-4</v>
      </c>
      <c r="E46" s="110">
        <v>0.82620000000000005</v>
      </c>
      <c r="F46" s="111">
        <v>9.2680000000000007</v>
      </c>
      <c r="G46" s="107">
        <f t="shared" si="3"/>
        <v>10.094200000000001</v>
      </c>
      <c r="H46" s="108">
        <v>247</v>
      </c>
      <c r="I46" s="109" t="s">
        <v>54</v>
      </c>
      <c r="J46" s="70">
        <f t="shared" si="4"/>
        <v>2.47E-2</v>
      </c>
      <c r="K46" s="108">
        <v>43</v>
      </c>
      <c r="L46" s="109" t="s">
        <v>54</v>
      </c>
      <c r="M46" s="70">
        <f t="shared" si="0"/>
        <v>4.3E-3</v>
      </c>
      <c r="N46" s="108">
        <v>33</v>
      </c>
      <c r="O46" s="109" t="s">
        <v>54</v>
      </c>
      <c r="P46" s="70">
        <f t="shared" si="1"/>
        <v>3.3E-3</v>
      </c>
    </row>
    <row r="47" spans="2:16">
      <c r="B47" s="108">
        <v>22.5</v>
      </c>
      <c r="C47" s="109" t="s">
        <v>53</v>
      </c>
      <c r="D47" s="95">
        <f t="shared" si="2"/>
        <v>1.2430939226519336E-4</v>
      </c>
      <c r="E47" s="110">
        <v>0.87629999999999997</v>
      </c>
      <c r="F47" s="111">
        <v>9.6280000000000001</v>
      </c>
      <c r="G47" s="107">
        <f t="shared" si="3"/>
        <v>10.504300000000001</v>
      </c>
      <c r="H47" s="108">
        <v>263</v>
      </c>
      <c r="I47" s="109" t="s">
        <v>54</v>
      </c>
      <c r="J47" s="70">
        <f t="shared" si="4"/>
        <v>2.63E-2</v>
      </c>
      <c r="K47" s="108">
        <v>45</v>
      </c>
      <c r="L47" s="109" t="s">
        <v>54</v>
      </c>
      <c r="M47" s="70">
        <f t="shared" si="0"/>
        <v>4.4999999999999997E-3</v>
      </c>
      <c r="N47" s="108">
        <v>35</v>
      </c>
      <c r="O47" s="109" t="s">
        <v>54</v>
      </c>
      <c r="P47" s="70">
        <f t="shared" si="1"/>
        <v>3.5000000000000005E-3</v>
      </c>
    </row>
    <row r="48" spans="2:16">
      <c r="B48" s="108">
        <v>25</v>
      </c>
      <c r="C48" s="109" t="s">
        <v>53</v>
      </c>
      <c r="D48" s="95">
        <f t="shared" si="2"/>
        <v>1.3812154696132598E-4</v>
      </c>
      <c r="E48" s="110">
        <v>0.92369999999999997</v>
      </c>
      <c r="F48" s="111">
        <v>9.9510000000000005</v>
      </c>
      <c r="G48" s="107">
        <f t="shared" si="3"/>
        <v>10.874700000000001</v>
      </c>
      <c r="H48" s="108">
        <v>279</v>
      </c>
      <c r="I48" s="109" t="s">
        <v>54</v>
      </c>
      <c r="J48" s="70">
        <f t="shared" si="4"/>
        <v>2.7900000000000001E-2</v>
      </c>
      <c r="K48" s="108">
        <v>48</v>
      </c>
      <c r="L48" s="109" t="s">
        <v>54</v>
      </c>
      <c r="M48" s="70">
        <f t="shared" si="0"/>
        <v>4.8000000000000004E-3</v>
      </c>
      <c r="N48" s="108">
        <v>37</v>
      </c>
      <c r="O48" s="109" t="s">
        <v>54</v>
      </c>
      <c r="P48" s="70">
        <f t="shared" si="1"/>
        <v>3.6999999999999997E-3</v>
      </c>
    </row>
    <row r="49" spans="2:16">
      <c r="B49" s="108">
        <v>27.5</v>
      </c>
      <c r="C49" s="109" t="s">
        <v>53</v>
      </c>
      <c r="D49" s="95">
        <f t="shared" si="2"/>
        <v>1.5193370165745857E-4</v>
      </c>
      <c r="E49" s="110">
        <v>0.96879999999999999</v>
      </c>
      <c r="F49" s="111">
        <v>10.24</v>
      </c>
      <c r="G49" s="107">
        <f t="shared" si="3"/>
        <v>11.2088</v>
      </c>
      <c r="H49" s="108">
        <v>295</v>
      </c>
      <c r="I49" s="109" t="s">
        <v>54</v>
      </c>
      <c r="J49" s="70">
        <f t="shared" si="4"/>
        <v>2.9499999999999998E-2</v>
      </c>
      <c r="K49" s="108">
        <v>50</v>
      </c>
      <c r="L49" s="109" t="s">
        <v>54</v>
      </c>
      <c r="M49" s="70">
        <f t="shared" si="0"/>
        <v>5.0000000000000001E-3</v>
      </c>
      <c r="N49" s="108">
        <v>38</v>
      </c>
      <c r="O49" s="109" t="s">
        <v>54</v>
      </c>
      <c r="P49" s="70">
        <f t="shared" si="1"/>
        <v>3.8E-3</v>
      </c>
    </row>
    <row r="50" spans="2:16">
      <c r="B50" s="108">
        <v>30</v>
      </c>
      <c r="C50" s="109" t="s">
        <v>53</v>
      </c>
      <c r="D50" s="95">
        <f t="shared" si="2"/>
        <v>1.6574585635359117E-4</v>
      </c>
      <c r="E50" s="110">
        <v>1.012</v>
      </c>
      <c r="F50" s="111">
        <v>10.51</v>
      </c>
      <c r="G50" s="107">
        <f t="shared" si="3"/>
        <v>11.522</v>
      </c>
      <c r="H50" s="108">
        <v>310</v>
      </c>
      <c r="I50" s="109" t="s">
        <v>54</v>
      </c>
      <c r="J50" s="70">
        <f t="shared" si="4"/>
        <v>3.1E-2</v>
      </c>
      <c r="K50" s="108">
        <v>52</v>
      </c>
      <c r="L50" s="109" t="s">
        <v>54</v>
      </c>
      <c r="M50" s="70">
        <f t="shared" si="0"/>
        <v>5.1999999999999998E-3</v>
      </c>
      <c r="N50" s="108">
        <v>40</v>
      </c>
      <c r="O50" s="109" t="s">
        <v>54</v>
      </c>
      <c r="P50" s="70">
        <f t="shared" si="1"/>
        <v>4.0000000000000001E-3</v>
      </c>
    </row>
    <row r="51" spans="2:16">
      <c r="B51" s="108">
        <v>32.5</v>
      </c>
      <c r="C51" s="109" t="s">
        <v>53</v>
      </c>
      <c r="D51" s="95">
        <f t="shared" si="2"/>
        <v>1.7955801104972376E-4</v>
      </c>
      <c r="E51" s="110">
        <v>1.0529999999999999</v>
      </c>
      <c r="F51" s="111">
        <v>10.75</v>
      </c>
      <c r="G51" s="107">
        <f t="shared" si="3"/>
        <v>11.803000000000001</v>
      </c>
      <c r="H51" s="108">
        <v>324</v>
      </c>
      <c r="I51" s="109" t="s">
        <v>54</v>
      </c>
      <c r="J51" s="70">
        <f t="shared" si="4"/>
        <v>3.2399999999999998E-2</v>
      </c>
      <c r="K51" s="108">
        <v>54</v>
      </c>
      <c r="L51" s="109" t="s">
        <v>54</v>
      </c>
      <c r="M51" s="70">
        <f t="shared" si="0"/>
        <v>5.4000000000000003E-3</v>
      </c>
      <c r="N51" s="108">
        <v>42</v>
      </c>
      <c r="O51" s="109" t="s">
        <v>54</v>
      </c>
      <c r="P51" s="70">
        <f t="shared" si="1"/>
        <v>4.2000000000000006E-3</v>
      </c>
    </row>
    <row r="52" spans="2:16">
      <c r="B52" s="108">
        <v>35</v>
      </c>
      <c r="C52" s="109" t="s">
        <v>53</v>
      </c>
      <c r="D52" s="95">
        <f t="shared" si="2"/>
        <v>1.9337016574585638E-4</v>
      </c>
      <c r="E52" s="110">
        <v>1.093</v>
      </c>
      <c r="F52" s="111">
        <v>10.98</v>
      </c>
      <c r="G52" s="107">
        <f t="shared" si="3"/>
        <v>12.073</v>
      </c>
      <c r="H52" s="108">
        <v>338</v>
      </c>
      <c r="I52" s="109" t="s">
        <v>54</v>
      </c>
      <c r="J52" s="70">
        <f t="shared" si="4"/>
        <v>3.3800000000000004E-2</v>
      </c>
      <c r="K52" s="108">
        <v>56</v>
      </c>
      <c r="L52" s="109" t="s">
        <v>54</v>
      </c>
      <c r="M52" s="70">
        <f t="shared" si="0"/>
        <v>5.5999999999999999E-3</v>
      </c>
      <c r="N52" s="108">
        <v>44</v>
      </c>
      <c r="O52" s="109" t="s">
        <v>54</v>
      </c>
      <c r="P52" s="70">
        <f t="shared" si="1"/>
        <v>4.3999999999999994E-3</v>
      </c>
    </row>
    <row r="53" spans="2:16">
      <c r="B53" s="108">
        <v>37.5</v>
      </c>
      <c r="C53" s="109" t="s">
        <v>53</v>
      </c>
      <c r="D53" s="95">
        <f t="shared" si="2"/>
        <v>2.0718232044198895E-4</v>
      </c>
      <c r="E53" s="110">
        <v>1.131</v>
      </c>
      <c r="F53" s="111">
        <v>11.19</v>
      </c>
      <c r="G53" s="107">
        <f t="shared" si="3"/>
        <v>12.321</v>
      </c>
      <c r="H53" s="108">
        <v>352</v>
      </c>
      <c r="I53" s="109" t="s">
        <v>54</v>
      </c>
      <c r="J53" s="70">
        <f t="shared" si="4"/>
        <v>3.5199999999999995E-2</v>
      </c>
      <c r="K53" s="108">
        <v>57</v>
      </c>
      <c r="L53" s="109" t="s">
        <v>54</v>
      </c>
      <c r="M53" s="70">
        <f t="shared" si="0"/>
        <v>5.7000000000000002E-3</v>
      </c>
      <c r="N53" s="108">
        <v>45</v>
      </c>
      <c r="O53" s="109" t="s">
        <v>54</v>
      </c>
      <c r="P53" s="70">
        <f t="shared" si="1"/>
        <v>4.4999999999999997E-3</v>
      </c>
    </row>
    <row r="54" spans="2:16">
      <c r="B54" s="108">
        <v>40</v>
      </c>
      <c r="C54" s="109" t="s">
        <v>53</v>
      </c>
      <c r="D54" s="95">
        <f t="shared" si="2"/>
        <v>2.2099447513812155E-4</v>
      </c>
      <c r="E54" s="110">
        <v>1.1679999999999999</v>
      </c>
      <c r="F54" s="111">
        <v>11.38</v>
      </c>
      <c r="G54" s="107">
        <f t="shared" si="3"/>
        <v>12.548</v>
      </c>
      <c r="H54" s="108">
        <v>366</v>
      </c>
      <c r="I54" s="109" t="s">
        <v>54</v>
      </c>
      <c r="J54" s="70">
        <f t="shared" si="4"/>
        <v>3.6600000000000001E-2</v>
      </c>
      <c r="K54" s="108">
        <v>59</v>
      </c>
      <c r="L54" s="109" t="s">
        <v>54</v>
      </c>
      <c r="M54" s="70">
        <f t="shared" si="0"/>
        <v>5.8999999999999999E-3</v>
      </c>
      <c r="N54" s="108">
        <v>47</v>
      </c>
      <c r="O54" s="109" t="s">
        <v>54</v>
      </c>
      <c r="P54" s="70">
        <f t="shared" si="1"/>
        <v>4.7000000000000002E-3</v>
      </c>
    </row>
    <row r="55" spans="2:16">
      <c r="B55" s="108">
        <v>45</v>
      </c>
      <c r="C55" s="109" t="s">
        <v>53</v>
      </c>
      <c r="D55" s="95">
        <f t="shared" si="2"/>
        <v>2.4861878453038671E-4</v>
      </c>
      <c r="E55" s="110">
        <v>1.2390000000000001</v>
      </c>
      <c r="F55" s="111">
        <v>11.73</v>
      </c>
      <c r="G55" s="107">
        <f t="shared" si="3"/>
        <v>12.969000000000001</v>
      </c>
      <c r="H55" s="108">
        <v>393</v>
      </c>
      <c r="I55" s="109" t="s">
        <v>54</v>
      </c>
      <c r="J55" s="70">
        <f t="shared" si="4"/>
        <v>3.9300000000000002E-2</v>
      </c>
      <c r="K55" s="108">
        <v>63</v>
      </c>
      <c r="L55" s="109" t="s">
        <v>54</v>
      </c>
      <c r="M55" s="70">
        <f t="shared" si="0"/>
        <v>6.3E-3</v>
      </c>
      <c r="N55" s="108">
        <v>50</v>
      </c>
      <c r="O55" s="109" t="s">
        <v>54</v>
      </c>
      <c r="P55" s="70">
        <f t="shared" si="1"/>
        <v>5.0000000000000001E-3</v>
      </c>
    </row>
    <row r="56" spans="2:16">
      <c r="B56" s="108">
        <v>50</v>
      </c>
      <c r="C56" s="109" t="s">
        <v>53</v>
      </c>
      <c r="D56" s="95">
        <f t="shared" si="2"/>
        <v>2.7624309392265195E-4</v>
      </c>
      <c r="E56" s="110">
        <v>1.306</v>
      </c>
      <c r="F56" s="111">
        <v>12.04</v>
      </c>
      <c r="G56" s="107">
        <f t="shared" si="3"/>
        <v>13.346</v>
      </c>
      <c r="H56" s="108">
        <v>418</v>
      </c>
      <c r="I56" s="109" t="s">
        <v>54</v>
      </c>
      <c r="J56" s="70">
        <f t="shared" si="4"/>
        <v>4.1799999999999997E-2</v>
      </c>
      <c r="K56" s="108">
        <v>66</v>
      </c>
      <c r="L56" s="109" t="s">
        <v>54</v>
      </c>
      <c r="M56" s="70">
        <f t="shared" si="0"/>
        <v>6.6E-3</v>
      </c>
      <c r="N56" s="108">
        <v>53</v>
      </c>
      <c r="O56" s="109" t="s">
        <v>54</v>
      </c>
      <c r="P56" s="70">
        <f t="shared" si="1"/>
        <v>5.3E-3</v>
      </c>
    </row>
    <row r="57" spans="2:16">
      <c r="B57" s="108">
        <v>55</v>
      </c>
      <c r="C57" s="109" t="s">
        <v>53</v>
      </c>
      <c r="D57" s="95">
        <f t="shared" si="2"/>
        <v>3.0386740331491714E-4</v>
      </c>
      <c r="E57" s="110">
        <v>1.37</v>
      </c>
      <c r="F57" s="111">
        <v>12.31</v>
      </c>
      <c r="G57" s="107">
        <f t="shared" si="3"/>
        <v>13.68</v>
      </c>
      <c r="H57" s="108">
        <v>444</v>
      </c>
      <c r="I57" s="109" t="s">
        <v>54</v>
      </c>
      <c r="J57" s="70">
        <f t="shared" si="4"/>
        <v>4.4400000000000002E-2</v>
      </c>
      <c r="K57" s="108">
        <v>69</v>
      </c>
      <c r="L57" s="109" t="s">
        <v>54</v>
      </c>
      <c r="M57" s="70">
        <f t="shared" si="0"/>
        <v>6.9000000000000008E-3</v>
      </c>
      <c r="N57" s="108">
        <v>56</v>
      </c>
      <c r="O57" s="109" t="s">
        <v>54</v>
      </c>
      <c r="P57" s="70">
        <f t="shared" si="1"/>
        <v>5.5999999999999999E-3</v>
      </c>
    </row>
    <row r="58" spans="2:16">
      <c r="B58" s="108">
        <v>60</v>
      </c>
      <c r="C58" s="109" t="s">
        <v>53</v>
      </c>
      <c r="D58" s="95">
        <f t="shared" si="2"/>
        <v>3.3149171270718233E-4</v>
      </c>
      <c r="E58" s="110">
        <v>1.431</v>
      </c>
      <c r="F58" s="111">
        <v>12.56</v>
      </c>
      <c r="G58" s="107">
        <f t="shared" si="3"/>
        <v>13.991</v>
      </c>
      <c r="H58" s="108">
        <v>468</v>
      </c>
      <c r="I58" s="109" t="s">
        <v>54</v>
      </c>
      <c r="J58" s="70">
        <f t="shared" si="4"/>
        <v>4.6800000000000001E-2</v>
      </c>
      <c r="K58" s="108">
        <v>72</v>
      </c>
      <c r="L58" s="109" t="s">
        <v>54</v>
      </c>
      <c r="M58" s="70">
        <f t="shared" si="0"/>
        <v>7.1999999999999998E-3</v>
      </c>
      <c r="N58" s="108">
        <v>59</v>
      </c>
      <c r="O58" s="109" t="s">
        <v>54</v>
      </c>
      <c r="P58" s="70">
        <f t="shared" si="1"/>
        <v>5.8999999999999999E-3</v>
      </c>
    </row>
    <row r="59" spans="2:16">
      <c r="B59" s="108">
        <v>65</v>
      </c>
      <c r="C59" s="109" t="s">
        <v>53</v>
      </c>
      <c r="D59" s="95">
        <f t="shared" si="2"/>
        <v>3.5911602209944752E-4</v>
      </c>
      <c r="E59" s="110">
        <v>1.49</v>
      </c>
      <c r="F59" s="111">
        <v>12.78</v>
      </c>
      <c r="G59" s="107">
        <f t="shared" si="3"/>
        <v>14.27</v>
      </c>
      <c r="H59" s="108">
        <v>493</v>
      </c>
      <c r="I59" s="109" t="s">
        <v>54</v>
      </c>
      <c r="J59" s="70">
        <f t="shared" si="4"/>
        <v>4.9299999999999997E-2</v>
      </c>
      <c r="K59" s="108">
        <v>75</v>
      </c>
      <c r="L59" s="109" t="s">
        <v>54</v>
      </c>
      <c r="M59" s="70">
        <f t="shared" si="0"/>
        <v>7.4999999999999997E-3</v>
      </c>
      <c r="N59" s="108">
        <v>62</v>
      </c>
      <c r="O59" s="109" t="s">
        <v>54</v>
      </c>
      <c r="P59" s="70">
        <f t="shared" si="1"/>
        <v>6.1999999999999998E-3</v>
      </c>
    </row>
    <row r="60" spans="2:16">
      <c r="B60" s="108">
        <v>70</v>
      </c>
      <c r="C60" s="109" t="s">
        <v>53</v>
      </c>
      <c r="D60" s="95">
        <f t="shared" si="2"/>
        <v>3.8674033149171277E-4</v>
      </c>
      <c r="E60" s="110">
        <v>1.546</v>
      </c>
      <c r="F60" s="111">
        <v>12.98</v>
      </c>
      <c r="G60" s="107">
        <f t="shared" si="3"/>
        <v>14.526</v>
      </c>
      <c r="H60" s="108">
        <v>516</v>
      </c>
      <c r="I60" s="109" t="s">
        <v>54</v>
      </c>
      <c r="J60" s="70">
        <f t="shared" si="4"/>
        <v>5.16E-2</v>
      </c>
      <c r="K60" s="108">
        <v>78</v>
      </c>
      <c r="L60" s="109" t="s">
        <v>54</v>
      </c>
      <c r="M60" s="70">
        <f t="shared" si="0"/>
        <v>7.7999999999999996E-3</v>
      </c>
      <c r="N60" s="108">
        <v>65</v>
      </c>
      <c r="O60" s="109" t="s">
        <v>54</v>
      </c>
      <c r="P60" s="70">
        <f t="shared" si="1"/>
        <v>6.5000000000000006E-3</v>
      </c>
    </row>
    <row r="61" spans="2:16">
      <c r="B61" s="108">
        <v>80</v>
      </c>
      <c r="C61" s="109" t="s">
        <v>53</v>
      </c>
      <c r="D61" s="95">
        <f t="shared" si="2"/>
        <v>4.419889502762431E-4</v>
      </c>
      <c r="E61" s="110">
        <v>1.6519999999999999</v>
      </c>
      <c r="F61" s="111">
        <v>13.32</v>
      </c>
      <c r="G61" s="107">
        <f t="shared" si="3"/>
        <v>14.972</v>
      </c>
      <c r="H61" s="108">
        <v>563</v>
      </c>
      <c r="I61" s="109" t="s">
        <v>54</v>
      </c>
      <c r="J61" s="70">
        <f t="shared" si="4"/>
        <v>5.6299999999999996E-2</v>
      </c>
      <c r="K61" s="108">
        <v>84</v>
      </c>
      <c r="L61" s="109" t="s">
        <v>54</v>
      </c>
      <c r="M61" s="70">
        <f t="shared" si="0"/>
        <v>8.4000000000000012E-3</v>
      </c>
      <c r="N61" s="108">
        <v>70</v>
      </c>
      <c r="O61" s="109" t="s">
        <v>54</v>
      </c>
      <c r="P61" s="70">
        <f t="shared" si="1"/>
        <v>7.000000000000001E-3</v>
      </c>
    </row>
    <row r="62" spans="2:16">
      <c r="B62" s="108">
        <v>90</v>
      </c>
      <c r="C62" s="109" t="s">
        <v>53</v>
      </c>
      <c r="D62" s="95">
        <f t="shared" si="2"/>
        <v>4.9723756906077342E-4</v>
      </c>
      <c r="E62" s="110">
        <v>1.7529999999999999</v>
      </c>
      <c r="F62" s="111">
        <v>13.61</v>
      </c>
      <c r="G62" s="107">
        <f t="shared" si="3"/>
        <v>15.363</v>
      </c>
      <c r="H62" s="108">
        <v>608</v>
      </c>
      <c r="I62" s="109" t="s">
        <v>54</v>
      </c>
      <c r="J62" s="70">
        <f t="shared" si="4"/>
        <v>6.08E-2</v>
      </c>
      <c r="K62" s="108">
        <v>90</v>
      </c>
      <c r="L62" s="109" t="s">
        <v>54</v>
      </c>
      <c r="M62" s="70">
        <f t="shared" si="0"/>
        <v>8.9999999999999993E-3</v>
      </c>
      <c r="N62" s="108">
        <v>75</v>
      </c>
      <c r="O62" s="109" t="s">
        <v>54</v>
      </c>
      <c r="P62" s="70">
        <f t="shared" si="1"/>
        <v>7.4999999999999997E-3</v>
      </c>
    </row>
    <row r="63" spans="2:16">
      <c r="B63" s="108">
        <v>100</v>
      </c>
      <c r="C63" s="109" t="s">
        <v>53</v>
      </c>
      <c r="D63" s="95">
        <f t="shared" si="2"/>
        <v>5.5248618784530391E-4</v>
      </c>
      <c r="E63" s="110">
        <v>1.8480000000000001</v>
      </c>
      <c r="F63" s="111">
        <v>13.86</v>
      </c>
      <c r="G63" s="107">
        <f t="shared" si="3"/>
        <v>15.708</v>
      </c>
      <c r="H63" s="108">
        <v>652</v>
      </c>
      <c r="I63" s="109" t="s">
        <v>54</v>
      </c>
      <c r="J63" s="70">
        <f t="shared" si="4"/>
        <v>6.5200000000000008E-2</v>
      </c>
      <c r="K63" s="108">
        <v>95</v>
      </c>
      <c r="L63" s="109" t="s">
        <v>54</v>
      </c>
      <c r="M63" s="70">
        <f t="shared" si="0"/>
        <v>9.4999999999999998E-3</v>
      </c>
      <c r="N63" s="108">
        <v>80</v>
      </c>
      <c r="O63" s="109" t="s">
        <v>54</v>
      </c>
      <c r="P63" s="70">
        <f t="shared" si="1"/>
        <v>8.0000000000000002E-3</v>
      </c>
    </row>
    <row r="64" spans="2:16">
      <c r="B64" s="108">
        <v>110</v>
      </c>
      <c r="C64" s="109" t="s">
        <v>53</v>
      </c>
      <c r="D64" s="95">
        <f t="shared" si="2"/>
        <v>6.0773480662983429E-4</v>
      </c>
      <c r="E64" s="110">
        <v>1.9379999999999999</v>
      </c>
      <c r="F64" s="111">
        <v>14.06</v>
      </c>
      <c r="G64" s="107">
        <f t="shared" si="3"/>
        <v>15.998000000000001</v>
      </c>
      <c r="H64" s="108">
        <v>695</v>
      </c>
      <c r="I64" s="109" t="s">
        <v>54</v>
      </c>
      <c r="J64" s="70">
        <f t="shared" si="4"/>
        <v>6.9499999999999992E-2</v>
      </c>
      <c r="K64" s="108">
        <v>100</v>
      </c>
      <c r="L64" s="109" t="s">
        <v>54</v>
      </c>
      <c r="M64" s="70">
        <f t="shared" si="0"/>
        <v>0.01</v>
      </c>
      <c r="N64" s="108">
        <v>85</v>
      </c>
      <c r="O64" s="109" t="s">
        <v>54</v>
      </c>
      <c r="P64" s="70">
        <f t="shared" si="1"/>
        <v>8.5000000000000006E-3</v>
      </c>
    </row>
    <row r="65" spans="2:16">
      <c r="B65" s="108">
        <v>120</v>
      </c>
      <c r="C65" s="109" t="s">
        <v>53</v>
      </c>
      <c r="D65" s="95">
        <f t="shared" si="2"/>
        <v>6.6298342541436467E-4</v>
      </c>
      <c r="E65" s="110">
        <v>2.024</v>
      </c>
      <c r="F65" s="111">
        <v>14.24</v>
      </c>
      <c r="G65" s="107">
        <f t="shared" si="3"/>
        <v>16.263999999999999</v>
      </c>
      <c r="H65" s="108">
        <v>738</v>
      </c>
      <c r="I65" s="109" t="s">
        <v>54</v>
      </c>
      <c r="J65" s="70">
        <f t="shared" si="4"/>
        <v>7.3800000000000004E-2</v>
      </c>
      <c r="K65" s="108">
        <v>105</v>
      </c>
      <c r="L65" s="109" t="s">
        <v>54</v>
      </c>
      <c r="M65" s="70">
        <f t="shared" si="0"/>
        <v>1.0499999999999999E-2</v>
      </c>
      <c r="N65" s="108">
        <v>89</v>
      </c>
      <c r="O65" s="109" t="s">
        <v>54</v>
      </c>
      <c r="P65" s="70">
        <f t="shared" si="1"/>
        <v>8.8999999999999999E-3</v>
      </c>
    </row>
    <row r="66" spans="2:16">
      <c r="B66" s="108">
        <v>130</v>
      </c>
      <c r="C66" s="109" t="s">
        <v>53</v>
      </c>
      <c r="D66" s="95">
        <f t="shared" si="2"/>
        <v>7.1823204419889505E-4</v>
      </c>
      <c r="E66" s="110">
        <v>2.1070000000000002</v>
      </c>
      <c r="F66" s="111">
        <v>14.4</v>
      </c>
      <c r="G66" s="107">
        <f t="shared" si="3"/>
        <v>16.507000000000001</v>
      </c>
      <c r="H66" s="108">
        <v>780</v>
      </c>
      <c r="I66" s="109" t="s">
        <v>54</v>
      </c>
      <c r="J66" s="70">
        <f t="shared" si="4"/>
        <v>7.8E-2</v>
      </c>
      <c r="K66" s="108">
        <v>110</v>
      </c>
      <c r="L66" s="109" t="s">
        <v>54</v>
      </c>
      <c r="M66" s="70">
        <f t="shared" si="0"/>
        <v>1.0999999999999999E-2</v>
      </c>
      <c r="N66" s="108">
        <v>94</v>
      </c>
      <c r="O66" s="109" t="s">
        <v>54</v>
      </c>
      <c r="P66" s="70">
        <f t="shared" si="1"/>
        <v>9.4000000000000004E-3</v>
      </c>
    </row>
    <row r="67" spans="2:16">
      <c r="B67" s="108">
        <v>140</v>
      </c>
      <c r="C67" s="109" t="s">
        <v>53</v>
      </c>
      <c r="D67" s="95">
        <f t="shared" si="2"/>
        <v>7.7348066298342554E-4</v>
      </c>
      <c r="E67" s="110">
        <v>2.1859999999999999</v>
      </c>
      <c r="F67" s="111">
        <v>14.53</v>
      </c>
      <c r="G67" s="107">
        <f t="shared" si="3"/>
        <v>16.716000000000001</v>
      </c>
      <c r="H67" s="108">
        <v>821</v>
      </c>
      <c r="I67" s="109" t="s">
        <v>54</v>
      </c>
      <c r="J67" s="70">
        <f t="shared" si="4"/>
        <v>8.2099999999999992E-2</v>
      </c>
      <c r="K67" s="108">
        <v>114</v>
      </c>
      <c r="L67" s="109" t="s">
        <v>54</v>
      </c>
      <c r="M67" s="70">
        <f t="shared" si="0"/>
        <v>1.14E-2</v>
      </c>
      <c r="N67" s="108">
        <v>98</v>
      </c>
      <c r="O67" s="109" t="s">
        <v>54</v>
      </c>
      <c r="P67" s="70">
        <f t="shared" si="1"/>
        <v>9.7999999999999997E-3</v>
      </c>
    </row>
    <row r="68" spans="2:16">
      <c r="B68" s="108">
        <v>150</v>
      </c>
      <c r="C68" s="109" t="s">
        <v>53</v>
      </c>
      <c r="D68" s="95">
        <f t="shared" si="2"/>
        <v>8.2872928176795581E-4</v>
      </c>
      <c r="E68" s="110">
        <v>2.2629999999999999</v>
      </c>
      <c r="F68" s="111">
        <v>14.65</v>
      </c>
      <c r="G68" s="107">
        <f t="shared" si="3"/>
        <v>16.913</v>
      </c>
      <c r="H68" s="108">
        <v>862</v>
      </c>
      <c r="I68" s="109" t="s">
        <v>54</v>
      </c>
      <c r="J68" s="70">
        <f t="shared" si="4"/>
        <v>8.6199999999999999E-2</v>
      </c>
      <c r="K68" s="108">
        <v>119</v>
      </c>
      <c r="L68" s="109" t="s">
        <v>54</v>
      </c>
      <c r="M68" s="70">
        <f t="shared" si="0"/>
        <v>1.1899999999999999E-2</v>
      </c>
      <c r="N68" s="108">
        <v>103</v>
      </c>
      <c r="O68" s="109" t="s">
        <v>54</v>
      </c>
      <c r="P68" s="70">
        <f t="shared" si="1"/>
        <v>1.03E-2</v>
      </c>
    </row>
    <row r="69" spans="2:16">
      <c r="B69" s="108">
        <v>160</v>
      </c>
      <c r="C69" s="109" t="s">
        <v>53</v>
      </c>
      <c r="D69" s="95">
        <f t="shared" si="2"/>
        <v>8.8397790055248619E-4</v>
      </c>
      <c r="E69" s="110">
        <v>2.3370000000000002</v>
      </c>
      <c r="F69" s="111">
        <v>14.75</v>
      </c>
      <c r="G69" s="107">
        <f t="shared" si="3"/>
        <v>17.087</v>
      </c>
      <c r="H69" s="108">
        <v>902</v>
      </c>
      <c r="I69" s="109" t="s">
        <v>54</v>
      </c>
      <c r="J69" s="70">
        <f t="shared" si="4"/>
        <v>9.0200000000000002E-2</v>
      </c>
      <c r="K69" s="108">
        <v>124</v>
      </c>
      <c r="L69" s="109" t="s">
        <v>54</v>
      </c>
      <c r="M69" s="70">
        <f t="shared" si="0"/>
        <v>1.24E-2</v>
      </c>
      <c r="N69" s="108">
        <v>107</v>
      </c>
      <c r="O69" s="109" t="s">
        <v>54</v>
      </c>
      <c r="P69" s="70">
        <f t="shared" si="1"/>
        <v>1.0699999999999999E-2</v>
      </c>
    </row>
    <row r="70" spans="2:16">
      <c r="B70" s="108">
        <v>170</v>
      </c>
      <c r="C70" s="109" t="s">
        <v>53</v>
      </c>
      <c r="D70" s="95">
        <f t="shared" si="2"/>
        <v>9.3922651933701668E-4</v>
      </c>
      <c r="E70" s="110">
        <v>2.4089999999999998</v>
      </c>
      <c r="F70" s="111">
        <v>14.84</v>
      </c>
      <c r="G70" s="107">
        <f t="shared" si="3"/>
        <v>17.248999999999999</v>
      </c>
      <c r="H70" s="108">
        <v>942</v>
      </c>
      <c r="I70" s="109" t="s">
        <v>54</v>
      </c>
      <c r="J70" s="70">
        <f t="shared" si="4"/>
        <v>9.4199999999999992E-2</v>
      </c>
      <c r="K70" s="108">
        <v>128</v>
      </c>
      <c r="L70" s="109" t="s">
        <v>54</v>
      </c>
      <c r="M70" s="70">
        <f t="shared" si="0"/>
        <v>1.2800000000000001E-2</v>
      </c>
      <c r="N70" s="108">
        <v>111</v>
      </c>
      <c r="O70" s="109" t="s">
        <v>54</v>
      </c>
      <c r="P70" s="70">
        <f t="shared" si="1"/>
        <v>1.11E-2</v>
      </c>
    </row>
    <row r="71" spans="2:16">
      <c r="B71" s="108">
        <v>180</v>
      </c>
      <c r="C71" s="109" t="s">
        <v>53</v>
      </c>
      <c r="D71" s="95">
        <f t="shared" si="2"/>
        <v>9.9447513812154684E-4</v>
      </c>
      <c r="E71" s="110">
        <v>2.4790000000000001</v>
      </c>
      <c r="F71" s="111">
        <v>14.91</v>
      </c>
      <c r="G71" s="107">
        <f t="shared" si="3"/>
        <v>17.388999999999999</v>
      </c>
      <c r="H71" s="108">
        <v>982</v>
      </c>
      <c r="I71" s="109" t="s">
        <v>54</v>
      </c>
      <c r="J71" s="70">
        <f t="shared" si="4"/>
        <v>9.8199999999999996E-2</v>
      </c>
      <c r="K71" s="108">
        <v>132</v>
      </c>
      <c r="L71" s="109" t="s">
        <v>54</v>
      </c>
      <c r="M71" s="70">
        <f t="shared" si="0"/>
        <v>1.32E-2</v>
      </c>
      <c r="N71" s="108">
        <v>116</v>
      </c>
      <c r="O71" s="109" t="s">
        <v>54</v>
      </c>
      <c r="P71" s="70">
        <f t="shared" si="1"/>
        <v>1.1600000000000001E-2</v>
      </c>
    </row>
    <row r="72" spans="2:16">
      <c r="B72" s="108">
        <v>200</v>
      </c>
      <c r="C72" s="109" t="s">
        <v>53</v>
      </c>
      <c r="D72" s="95">
        <f t="shared" si="2"/>
        <v>1.1049723756906078E-3</v>
      </c>
      <c r="E72" s="110">
        <v>2.613</v>
      </c>
      <c r="F72" s="111">
        <v>15.04</v>
      </c>
      <c r="G72" s="107">
        <f t="shared" si="3"/>
        <v>17.652999999999999</v>
      </c>
      <c r="H72" s="108">
        <v>1061</v>
      </c>
      <c r="I72" s="109" t="s">
        <v>54</v>
      </c>
      <c r="J72" s="70">
        <f t="shared" si="4"/>
        <v>0.1061</v>
      </c>
      <c r="K72" s="108">
        <v>141</v>
      </c>
      <c r="L72" s="109" t="s">
        <v>54</v>
      </c>
      <c r="M72" s="70">
        <f t="shared" si="0"/>
        <v>1.4099999999999998E-2</v>
      </c>
      <c r="N72" s="108">
        <v>124</v>
      </c>
      <c r="O72" s="109" t="s">
        <v>54</v>
      </c>
      <c r="P72" s="70">
        <f t="shared" si="1"/>
        <v>1.24E-2</v>
      </c>
    </row>
    <row r="73" spans="2:16">
      <c r="B73" s="108">
        <v>225</v>
      </c>
      <c r="C73" s="109" t="s">
        <v>53</v>
      </c>
      <c r="D73" s="95">
        <f t="shared" si="2"/>
        <v>1.2430939226519338E-3</v>
      </c>
      <c r="E73" s="110">
        <v>2.7709999999999999</v>
      </c>
      <c r="F73" s="111">
        <v>15.15</v>
      </c>
      <c r="G73" s="107">
        <f t="shared" si="3"/>
        <v>17.920999999999999</v>
      </c>
      <c r="H73" s="108">
        <v>1158</v>
      </c>
      <c r="I73" s="109" t="s">
        <v>54</v>
      </c>
      <c r="J73" s="70">
        <f t="shared" si="4"/>
        <v>0.11579999999999999</v>
      </c>
      <c r="K73" s="108">
        <v>152</v>
      </c>
      <c r="L73" s="109" t="s">
        <v>54</v>
      </c>
      <c r="M73" s="70">
        <f t="shared" si="0"/>
        <v>1.52E-2</v>
      </c>
      <c r="N73" s="108">
        <v>134</v>
      </c>
      <c r="O73" s="109" t="s">
        <v>54</v>
      </c>
      <c r="P73" s="70">
        <f t="shared" si="1"/>
        <v>1.34E-2</v>
      </c>
    </row>
    <row r="74" spans="2:16">
      <c r="B74" s="108">
        <v>250</v>
      </c>
      <c r="C74" s="109" t="s">
        <v>53</v>
      </c>
      <c r="D74" s="95">
        <f t="shared" si="2"/>
        <v>1.3812154696132596E-3</v>
      </c>
      <c r="E74" s="110">
        <v>2.9209999999999998</v>
      </c>
      <c r="F74" s="111">
        <v>15.22</v>
      </c>
      <c r="G74" s="107">
        <f t="shared" si="3"/>
        <v>18.141000000000002</v>
      </c>
      <c r="H74" s="108">
        <v>1253</v>
      </c>
      <c r="I74" s="109" t="s">
        <v>54</v>
      </c>
      <c r="J74" s="70">
        <f t="shared" si="4"/>
        <v>0.12529999999999999</v>
      </c>
      <c r="K74" s="108">
        <v>162</v>
      </c>
      <c r="L74" s="109" t="s">
        <v>54</v>
      </c>
      <c r="M74" s="70">
        <f t="shared" si="0"/>
        <v>1.6199999999999999E-2</v>
      </c>
      <c r="N74" s="108">
        <v>144</v>
      </c>
      <c r="O74" s="109" t="s">
        <v>54</v>
      </c>
      <c r="P74" s="70">
        <f t="shared" si="1"/>
        <v>1.44E-2</v>
      </c>
    </row>
    <row r="75" spans="2:16">
      <c r="B75" s="108">
        <v>275</v>
      </c>
      <c r="C75" s="109" t="s">
        <v>53</v>
      </c>
      <c r="D75" s="95">
        <f t="shared" si="2"/>
        <v>1.5193370165745858E-3</v>
      </c>
      <c r="E75" s="110">
        <v>3.0640000000000001</v>
      </c>
      <c r="F75" s="111">
        <v>15.26</v>
      </c>
      <c r="G75" s="107">
        <f t="shared" si="3"/>
        <v>18.323999999999998</v>
      </c>
      <c r="H75" s="108">
        <v>1348</v>
      </c>
      <c r="I75" s="109" t="s">
        <v>54</v>
      </c>
      <c r="J75" s="70">
        <f t="shared" si="4"/>
        <v>0.1348</v>
      </c>
      <c r="K75" s="108">
        <v>172</v>
      </c>
      <c r="L75" s="109" t="s">
        <v>54</v>
      </c>
      <c r="M75" s="70">
        <f t="shared" si="0"/>
        <v>1.72E-2</v>
      </c>
      <c r="N75" s="108">
        <v>153</v>
      </c>
      <c r="O75" s="109" t="s">
        <v>54</v>
      </c>
      <c r="P75" s="70">
        <f t="shared" si="1"/>
        <v>1.5299999999999999E-2</v>
      </c>
    </row>
    <row r="76" spans="2:16">
      <c r="B76" s="108">
        <v>300</v>
      </c>
      <c r="C76" s="109" t="s">
        <v>53</v>
      </c>
      <c r="D76" s="95">
        <f t="shared" si="2"/>
        <v>1.6574585635359116E-3</v>
      </c>
      <c r="E76" s="110">
        <v>3.2</v>
      </c>
      <c r="F76" s="111">
        <v>15.28</v>
      </c>
      <c r="G76" s="107">
        <f t="shared" si="3"/>
        <v>18.48</v>
      </c>
      <c r="H76" s="108">
        <v>1442</v>
      </c>
      <c r="I76" s="109" t="s">
        <v>54</v>
      </c>
      <c r="J76" s="70">
        <f t="shared" si="4"/>
        <v>0.14419999999999999</v>
      </c>
      <c r="K76" s="108">
        <v>182</v>
      </c>
      <c r="L76" s="109" t="s">
        <v>54</v>
      </c>
      <c r="M76" s="70">
        <f t="shared" si="0"/>
        <v>1.8200000000000001E-2</v>
      </c>
      <c r="N76" s="108">
        <v>162</v>
      </c>
      <c r="O76" s="109" t="s">
        <v>54</v>
      </c>
      <c r="P76" s="70">
        <f t="shared" si="1"/>
        <v>1.6199999999999999E-2</v>
      </c>
    </row>
    <row r="77" spans="2:16">
      <c r="B77" s="108">
        <v>325</v>
      </c>
      <c r="C77" s="109" t="s">
        <v>53</v>
      </c>
      <c r="D77" s="95">
        <f t="shared" si="2"/>
        <v>1.7955801104972376E-3</v>
      </c>
      <c r="E77" s="110">
        <v>3.331</v>
      </c>
      <c r="F77" s="111">
        <v>15.28</v>
      </c>
      <c r="G77" s="107">
        <f t="shared" si="3"/>
        <v>18.611000000000001</v>
      </c>
      <c r="H77" s="108">
        <v>1535</v>
      </c>
      <c r="I77" s="109" t="s">
        <v>54</v>
      </c>
      <c r="J77" s="70">
        <f t="shared" si="4"/>
        <v>0.1535</v>
      </c>
      <c r="K77" s="108">
        <v>192</v>
      </c>
      <c r="L77" s="109" t="s">
        <v>54</v>
      </c>
      <c r="M77" s="70">
        <f t="shared" si="0"/>
        <v>1.9200000000000002E-2</v>
      </c>
      <c r="N77" s="108">
        <v>172</v>
      </c>
      <c r="O77" s="109" t="s">
        <v>54</v>
      </c>
      <c r="P77" s="70">
        <f t="shared" si="1"/>
        <v>1.72E-2</v>
      </c>
    </row>
    <row r="78" spans="2:16">
      <c r="B78" s="108">
        <v>350</v>
      </c>
      <c r="C78" s="109" t="s">
        <v>53</v>
      </c>
      <c r="D78" s="95">
        <f t="shared" si="2"/>
        <v>1.9337016574585634E-3</v>
      </c>
      <c r="E78" s="110">
        <v>3.4569999999999999</v>
      </c>
      <c r="F78" s="111">
        <v>15.27</v>
      </c>
      <c r="G78" s="107">
        <f t="shared" si="3"/>
        <v>18.727</v>
      </c>
      <c r="H78" s="108">
        <v>1628</v>
      </c>
      <c r="I78" s="109" t="s">
        <v>54</v>
      </c>
      <c r="J78" s="70">
        <f t="shared" si="4"/>
        <v>0.1628</v>
      </c>
      <c r="K78" s="108">
        <v>201</v>
      </c>
      <c r="L78" s="109" t="s">
        <v>54</v>
      </c>
      <c r="M78" s="70">
        <f t="shared" si="0"/>
        <v>2.01E-2</v>
      </c>
      <c r="N78" s="108">
        <v>181</v>
      </c>
      <c r="O78" s="109" t="s">
        <v>54</v>
      </c>
      <c r="P78" s="70">
        <f t="shared" si="1"/>
        <v>1.8099999999999998E-2</v>
      </c>
    </row>
    <row r="79" spans="2:16">
      <c r="B79" s="108">
        <v>375</v>
      </c>
      <c r="C79" s="109" t="s">
        <v>53</v>
      </c>
      <c r="D79" s="95">
        <f t="shared" si="2"/>
        <v>2.0718232044198894E-3</v>
      </c>
      <c r="E79" s="110">
        <v>3.6589999999999998</v>
      </c>
      <c r="F79" s="111">
        <v>15.25</v>
      </c>
      <c r="G79" s="107">
        <f t="shared" si="3"/>
        <v>18.908999999999999</v>
      </c>
      <c r="H79" s="108">
        <v>1720</v>
      </c>
      <c r="I79" s="109" t="s">
        <v>54</v>
      </c>
      <c r="J79" s="70">
        <f t="shared" si="4"/>
        <v>0.17199999999999999</v>
      </c>
      <c r="K79" s="108">
        <v>211</v>
      </c>
      <c r="L79" s="109" t="s">
        <v>54</v>
      </c>
      <c r="M79" s="70">
        <f t="shared" si="0"/>
        <v>2.1100000000000001E-2</v>
      </c>
      <c r="N79" s="108">
        <v>190</v>
      </c>
      <c r="O79" s="109" t="s">
        <v>54</v>
      </c>
      <c r="P79" s="70">
        <f t="shared" si="1"/>
        <v>1.9E-2</v>
      </c>
    </row>
    <row r="80" spans="2:16">
      <c r="B80" s="108">
        <v>400</v>
      </c>
      <c r="C80" s="109" t="s">
        <v>53</v>
      </c>
      <c r="D80" s="95">
        <f t="shared" si="2"/>
        <v>2.2099447513812156E-3</v>
      </c>
      <c r="E80" s="110">
        <v>3.8679999999999999</v>
      </c>
      <c r="F80" s="111">
        <v>15.21</v>
      </c>
      <c r="G80" s="107">
        <f t="shared" si="3"/>
        <v>19.077999999999999</v>
      </c>
      <c r="H80" s="108">
        <v>1811</v>
      </c>
      <c r="I80" s="109" t="s">
        <v>54</v>
      </c>
      <c r="J80" s="70">
        <f t="shared" si="4"/>
        <v>0.18109999999999998</v>
      </c>
      <c r="K80" s="108">
        <v>220</v>
      </c>
      <c r="L80" s="109" t="s">
        <v>54</v>
      </c>
      <c r="M80" s="70">
        <f t="shared" si="0"/>
        <v>2.1999999999999999E-2</v>
      </c>
      <c r="N80" s="108">
        <v>198</v>
      </c>
      <c r="O80" s="109" t="s">
        <v>54</v>
      </c>
      <c r="P80" s="70">
        <f t="shared" si="1"/>
        <v>1.9800000000000002E-2</v>
      </c>
    </row>
    <row r="81" spans="2:16">
      <c r="B81" s="108">
        <v>450</v>
      </c>
      <c r="C81" s="109" t="s">
        <v>53</v>
      </c>
      <c r="D81" s="95">
        <f t="shared" si="2"/>
        <v>2.4861878453038676E-3</v>
      </c>
      <c r="E81" s="110">
        <v>4.1189999999999998</v>
      </c>
      <c r="F81" s="111">
        <v>15.12</v>
      </c>
      <c r="G81" s="107">
        <f t="shared" si="3"/>
        <v>19.238999999999997</v>
      </c>
      <c r="H81" s="108">
        <v>1992</v>
      </c>
      <c r="I81" s="109" t="s">
        <v>54</v>
      </c>
      <c r="J81" s="70">
        <f t="shared" si="4"/>
        <v>0.19919999999999999</v>
      </c>
      <c r="K81" s="108">
        <v>238</v>
      </c>
      <c r="L81" s="109" t="s">
        <v>54</v>
      </c>
      <c r="M81" s="70">
        <f t="shared" si="0"/>
        <v>2.3799999999999998E-2</v>
      </c>
      <c r="N81" s="108">
        <v>216</v>
      </c>
      <c r="O81" s="109" t="s">
        <v>54</v>
      </c>
      <c r="P81" s="70">
        <f t="shared" si="1"/>
        <v>2.1600000000000001E-2</v>
      </c>
    </row>
    <row r="82" spans="2:16">
      <c r="B82" s="108">
        <v>500</v>
      </c>
      <c r="C82" s="109" t="s">
        <v>53</v>
      </c>
      <c r="D82" s="95">
        <f t="shared" si="2"/>
        <v>2.7624309392265192E-3</v>
      </c>
      <c r="E82" s="110">
        <v>4.2519999999999998</v>
      </c>
      <c r="F82" s="111">
        <v>15.01</v>
      </c>
      <c r="G82" s="107">
        <f t="shared" si="3"/>
        <v>19.262</v>
      </c>
      <c r="H82" s="108">
        <v>2173</v>
      </c>
      <c r="I82" s="109" t="s">
        <v>54</v>
      </c>
      <c r="J82" s="70">
        <f t="shared" si="4"/>
        <v>0.21729999999999999</v>
      </c>
      <c r="K82" s="108">
        <v>256</v>
      </c>
      <c r="L82" s="109" t="s">
        <v>54</v>
      </c>
      <c r="M82" s="70">
        <f t="shared" si="0"/>
        <v>2.5600000000000001E-2</v>
      </c>
      <c r="N82" s="108">
        <v>233</v>
      </c>
      <c r="O82" s="109" t="s">
        <v>54</v>
      </c>
      <c r="P82" s="70">
        <f t="shared" si="1"/>
        <v>2.3300000000000001E-2</v>
      </c>
    </row>
    <row r="83" spans="2:16">
      <c r="B83" s="108">
        <v>550</v>
      </c>
      <c r="C83" s="109" t="s">
        <v>53</v>
      </c>
      <c r="D83" s="95">
        <f t="shared" si="2"/>
        <v>3.0386740331491717E-3</v>
      </c>
      <c r="E83" s="110">
        <v>4.335</v>
      </c>
      <c r="F83" s="111">
        <v>14.88</v>
      </c>
      <c r="G83" s="107">
        <f t="shared" si="3"/>
        <v>19.215</v>
      </c>
      <c r="H83" s="108">
        <v>2353</v>
      </c>
      <c r="I83" s="109" t="s">
        <v>54</v>
      </c>
      <c r="J83" s="70">
        <f t="shared" si="4"/>
        <v>0.23530000000000001</v>
      </c>
      <c r="K83" s="108">
        <v>274</v>
      </c>
      <c r="L83" s="109" t="s">
        <v>54</v>
      </c>
      <c r="M83" s="70">
        <f t="shared" si="0"/>
        <v>2.7400000000000001E-2</v>
      </c>
      <c r="N83" s="108">
        <v>249</v>
      </c>
      <c r="O83" s="109" t="s">
        <v>54</v>
      </c>
      <c r="P83" s="70">
        <f t="shared" si="1"/>
        <v>2.4899999999999999E-2</v>
      </c>
    </row>
    <row r="84" spans="2:16">
      <c r="B84" s="108">
        <v>600</v>
      </c>
      <c r="C84" s="109" t="s">
        <v>53</v>
      </c>
      <c r="D84" s="95">
        <f t="shared" si="2"/>
        <v>3.3149171270718232E-3</v>
      </c>
      <c r="E84" s="110">
        <v>4.4020000000000001</v>
      </c>
      <c r="F84" s="111">
        <v>14.74</v>
      </c>
      <c r="G84" s="107">
        <f t="shared" si="3"/>
        <v>19.141999999999999</v>
      </c>
      <c r="H84" s="108">
        <v>2534</v>
      </c>
      <c r="I84" s="109" t="s">
        <v>54</v>
      </c>
      <c r="J84" s="70">
        <f t="shared" si="4"/>
        <v>0.25339999999999996</v>
      </c>
      <c r="K84" s="108">
        <v>291</v>
      </c>
      <c r="L84" s="109" t="s">
        <v>54</v>
      </c>
      <c r="M84" s="70">
        <f t="shared" ref="M84:M147" si="5">K84/1000/10</f>
        <v>2.9099999999999997E-2</v>
      </c>
      <c r="N84" s="108">
        <v>266</v>
      </c>
      <c r="O84" s="109" t="s">
        <v>54</v>
      </c>
      <c r="P84" s="70">
        <f t="shared" ref="P84:P147" si="6">N84/1000/10</f>
        <v>2.6600000000000002E-2</v>
      </c>
    </row>
    <row r="85" spans="2:16">
      <c r="B85" s="108">
        <v>650</v>
      </c>
      <c r="C85" s="109" t="s">
        <v>53</v>
      </c>
      <c r="D85" s="95">
        <f t="shared" ref="D85:D88" si="7">B85/1000/$C$5</f>
        <v>3.5911602209944752E-3</v>
      </c>
      <c r="E85" s="110">
        <v>4.468</v>
      </c>
      <c r="F85" s="111">
        <v>14.59</v>
      </c>
      <c r="G85" s="107">
        <f t="shared" ref="G85:G148" si="8">E85+F85</f>
        <v>19.058</v>
      </c>
      <c r="H85" s="108">
        <v>2717</v>
      </c>
      <c r="I85" s="109" t="s">
        <v>54</v>
      </c>
      <c r="J85" s="70">
        <f t="shared" ref="J85:J100" si="9">H85/1000/10</f>
        <v>0.2717</v>
      </c>
      <c r="K85" s="108">
        <v>308</v>
      </c>
      <c r="L85" s="109" t="s">
        <v>54</v>
      </c>
      <c r="M85" s="70">
        <f t="shared" si="5"/>
        <v>3.0800000000000001E-2</v>
      </c>
      <c r="N85" s="108">
        <v>282</v>
      </c>
      <c r="O85" s="109" t="s">
        <v>54</v>
      </c>
      <c r="P85" s="70">
        <f t="shared" si="6"/>
        <v>2.8199999999999996E-2</v>
      </c>
    </row>
    <row r="86" spans="2:16">
      <c r="B86" s="108">
        <v>700</v>
      </c>
      <c r="C86" s="109" t="s">
        <v>53</v>
      </c>
      <c r="D86" s="95">
        <f t="shared" si="7"/>
        <v>3.8674033149171268E-3</v>
      </c>
      <c r="E86" s="110">
        <v>4.5419999999999998</v>
      </c>
      <c r="F86" s="111">
        <v>14.44</v>
      </c>
      <c r="G86" s="107">
        <f t="shared" si="8"/>
        <v>18.981999999999999</v>
      </c>
      <c r="H86" s="108">
        <v>2900</v>
      </c>
      <c r="I86" s="109" t="s">
        <v>54</v>
      </c>
      <c r="J86" s="70">
        <f t="shared" si="9"/>
        <v>0.28999999999999998</v>
      </c>
      <c r="K86" s="108">
        <v>325</v>
      </c>
      <c r="L86" s="109" t="s">
        <v>54</v>
      </c>
      <c r="M86" s="70">
        <f t="shared" si="5"/>
        <v>3.2500000000000001E-2</v>
      </c>
      <c r="N86" s="108">
        <v>298</v>
      </c>
      <c r="O86" s="109" t="s">
        <v>54</v>
      </c>
      <c r="P86" s="70">
        <f t="shared" si="6"/>
        <v>2.98E-2</v>
      </c>
    </row>
    <row r="87" spans="2:16">
      <c r="B87" s="108">
        <v>800</v>
      </c>
      <c r="C87" s="109" t="s">
        <v>53</v>
      </c>
      <c r="D87" s="95">
        <f t="shared" si="7"/>
        <v>4.4198895027624313E-3</v>
      </c>
      <c r="E87" s="110">
        <v>4.72</v>
      </c>
      <c r="F87" s="111">
        <v>14.14</v>
      </c>
      <c r="G87" s="107">
        <f t="shared" si="8"/>
        <v>18.86</v>
      </c>
      <c r="H87" s="108">
        <v>3268</v>
      </c>
      <c r="I87" s="109" t="s">
        <v>54</v>
      </c>
      <c r="J87" s="70">
        <f t="shared" si="9"/>
        <v>0.32679999999999998</v>
      </c>
      <c r="K87" s="108">
        <v>360</v>
      </c>
      <c r="L87" s="109" t="s">
        <v>54</v>
      </c>
      <c r="M87" s="70">
        <f t="shared" si="5"/>
        <v>3.5999999999999997E-2</v>
      </c>
      <c r="N87" s="108">
        <v>331</v>
      </c>
      <c r="O87" s="109" t="s">
        <v>54</v>
      </c>
      <c r="P87" s="70">
        <f t="shared" si="6"/>
        <v>3.3100000000000004E-2</v>
      </c>
    </row>
    <row r="88" spans="2:16">
      <c r="B88" s="108">
        <v>900</v>
      </c>
      <c r="C88" s="109" t="s">
        <v>53</v>
      </c>
      <c r="D88" s="95">
        <f t="shared" si="7"/>
        <v>4.9723756906077353E-3</v>
      </c>
      <c r="E88" s="110">
        <v>4.9409999999999998</v>
      </c>
      <c r="F88" s="111">
        <v>13.84</v>
      </c>
      <c r="G88" s="107">
        <f t="shared" si="8"/>
        <v>18.780999999999999</v>
      </c>
      <c r="H88" s="108">
        <v>3638</v>
      </c>
      <c r="I88" s="109" t="s">
        <v>54</v>
      </c>
      <c r="J88" s="70">
        <f t="shared" si="9"/>
        <v>0.36380000000000001</v>
      </c>
      <c r="K88" s="108">
        <v>394</v>
      </c>
      <c r="L88" s="109" t="s">
        <v>54</v>
      </c>
      <c r="M88" s="70">
        <f t="shared" si="5"/>
        <v>3.9400000000000004E-2</v>
      </c>
      <c r="N88" s="108">
        <v>363</v>
      </c>
      <c r="O88" s="109" t="s">
        <v>54</v>
      </c>
      <c r="P88" s="70">
        <f t="shared" si="6"/>
        <v>3.6299999999999999E-2</v>
      </c>
    </row>
    <row r="89" spans="2:16">
      <c r="B89" s="108">
        <v>1</v>
      </c>
      <c r="C89" s="118" t="s">
        <v>55</v>
      </c>
      <c r="D89" s="70">
        <f t="shared" ref="D89:D152" si="10">B89/$C$5</f>
        <v>5.5248618784530384E-3</v>
      </c>
      <c r="E89" s="110">
        <v>5.1920000000000002</v>
      </c>
      <c r="F89" s="111">
        <v>13.54</v>
      </c>
      <c r="G89" s="107">
        <f t="shared" si="8"/>
        <v>18.731999999999999</v>
      </c>
      <c r="H89" s="108">
        <v>4011</v>
      </c>
      <c r="I89" s="109" t="s">
        <v>54</v>
      </c>
      <c r="J89" s="70">
        <f t="shared" si="9"/>
        <v>0.40110000000000001</v>
      </c>
      <c r="K89" s="108">
        <v>427</v>
      </c>
      <c r="L89" s="109" t="s">
        <v>54</v>
      </c>
      <c r="M89" s="70">
        <f t="shared" si="5"/>
        <v>4.2700000000000002E-2</v>
      </c>
      <c r="N89" s="108">
        <v>394</v>
      </c>
      <c r="O89" s="109" t="s">
        <v>54</v>
      </c>
      <c r="P89" s="70">
        <f t="shared" si="6"/>
        <v>3.9400000000000004E-2</v>
      </c>
    </row>
    <row r="90" spans="2:16">
      <c r="B90" s="108">
        <v>1.1000000000000001</v>
      </c>
      <c r="C90" s="109" t="s">
        <v>55</v>
      </c>
      <c r="D90" s="70">
        <f t="shared" si="10"/>
        <v>6.0773480662983433E-3</v>
      </c>
      <c r="E90" s="110">
        <v>5.4630000000000001</v>
      </c>
      <c r="F90" s="111">
        <v>13.25</v>
      </c>
      <c r="G90" s="107">
        <f t="shared" si="8"/>
        <v>18.713000000000001</v>
      </c>
      <c r="H90" s="108">
        <v>4384</v>
      </c>
      <c r="I90" s="109" t="s">
        <v>54</v>
      </c>
      <c r="J90" s="70">
        <f t="shared" si="9"/>
        <v>0.43840000000000001</v>
      </c>
      <c r="K90" s="108">
        <v>460</v>
      </c>
      <c r="L90" s="109" t="s">
        <v>54</v>
      </c>
      <c r="M90" s="70">
        <f t="shared" si="5"/>
        <v>4.5999999999999999E-2</v>
      </c>
      <c r="N90" s="108">
        <v>426</v>
      </c>
      <c r="O90" s="109" t="s">
        <v>54</v>
      </c>
      <c r="P90" s="70">
        <f t="shared" si="6"/>
        <v>4.2599999999999999E-2</v>
      </c>
    </row>
    <row r="91" spans="2:16">
      <c r="B91" s="108">
        <v>1.2</v>
      </c>
      <c r="C91" s="109" t="s">
        <v>55</v>
      </c>
      <c r="D91" s="70">
        <f t="shared" si="10"/>
        <v>6.6298342541436465E-3</v>
      </c>
      <c r="E91" s="110">
        <v>5.7430000000000003</v>
      </c>
      <c r="F91" s="111">
        <v>12.97</v>
      </c>
      <c r="G91" s="107">
        <f t="shared" si="8"/>
        <v>18.713000000000001</v>
      </c>
      <c r="H91" s="108">
        <v>4757</v>
      </c>
      <c r="I91" s="109" t="s">
        <v>54</v>
      </c>
      <c r="J91" s="70">
        <f t="shared" si="9"/>
        <v>0.47569999999999996</v>
      </c>
      <c r="K91" s="108">
        <v>491</v>
      </c>
      <c r="L91" s="109" t="s">
        <v>54</v>
      </c>
      <c r="M91" s="70">
        <f t="shared" si="5"/>
        <v>4.9099999999999998E-2</v>
      </c>
      <c r="N91" s="108">
        <v>457</v>
      </c>
      <c r="O91" s="109" t="s">
        <v>54</v>
      </c>
      <c r="P91" s="70">
        <f t="shared" si="6"/>
        <v>4.5700000000000005E-2</v>
      </c>
    </row>
    <row r="92" spans="2:16">
      <c r="B92" s="108">
        <v>1.3</v>
      </c>
      <c r="C92" s="109" t="s">
        <v>55</v>
      </c>
      <c r="D92" s="70">
        <f t="shared" si="10"/>
        <v>7.1823204419889505E-3</v>
      </c>
      <c r="E92" s="110">
        <v>6.024</v>
      </c>
      <c r="F92" s="111">
        <v>12.71</v>
      </c>
      <c r="G92" s="107">
        <f t="shared" si="8"/>
        <v>18.734000000000002</v>
      </c>
      <c r="H92" s="108">
        <v>5131</v>
      </c>
      <c r="I92" s="109" t="s">
        <v>54</v>
      </c>
      <c r="J92" s="70">
        <f t="shared" si="9"/>
        <v>0.5131</v>
      </c>
      <c r="K92" s="108">
        <v>522</v>
      </c>
      <c r="L92" s="109" t="s">
        <v>54</v>
      </c>
      <c r="M92" s="70">
        <f t="shared" si="5"/>
        <v>5.2200000000000003E-2</v>
      </c>
      <c r="N92" s="108">
        <v>488</v>
      </c>
      <c r="O92" s="109" t="s">
        <v>54</v>
      </c>
      <c r="P92" s="70">
        <f t="shared" si="6"/>
        <v>4.8799999999999996E-2</v>
      </c>
    </row>
    <row r="93" spans="2:16">
      <c r="B93" s="108">
        <v>1.4</v>
      </c>
      <c r="C93" s="109" t="s">
        <v>55</v>
      </c>
      <c r="D93" s="70">
        <f t="shared" si="10"/>
        <v>7.7348066298342536E-3</v>
      </c>
      <c r="E93" s="110">
        <v>6.3</v>
      </c>
      <c r="F93" s="111">
        <v>12.45</v>
      </c>
      <c r="G93" s="107">
        <f t="shared" si="8"/>
        <v>18.75</v>
      </c>
      <c r="H93" s="108">
        <v>5504</v>
      </c>
      <c r="I93" s="109" t="s">
        <v>54</v>
      </c>
      <c r="J93" s="70">
        <f t="shared" si="9"/>
        <v>0.5504</v>
      </c>
      <c r="K93" s="108">
        <v>552</v>
      </c>
      <c r="L93" s="109" t="s">
        <v>54</v>
      </c>
      <c r="M93" s="70">
        <f t="shared" si="5"/>
        <v>5.5200000000000006E-2</v>
      </c>
      <c r="N93" s="108">
        <v>518</v>
      </c>
      <c r="O93" s="109" t="s">
        <v>54</v>
      </c>
      <c r="P93" s="70">
        <f t="shared" si="6"/>
        <v>5.1799999999999999E-2</v>
      </c>
    </row>
    <row r="94" spans="2:16">
      <c r="B94" s="108">
        <v>1.5</v>
      </c>
      <c r="C94" s="109" t="s">
        <v>55</v>
      </c>
      <c r="D94" s="70">
        <f t="shared" si="10"/>
        <v>8.2872928176795577E-3</v>
      </c>
      <c r="E94" s="110">
        <v>6.5670000000000002</v>
      </c>
      <c r="F94" s="111">
        <v>12.2</v>
      </c>
      <c r="G94" s="107">
        <f t="shared" si="8"/>
        <v>18.766999999999999</v>
      </c>
      <c r="H94" s="108">
        <v>5878</v>
      </c>
      <c r="I94" s="109" t="s">
        <v>54</v>
      </c>
      <c r="J94" s="70">
        <f t="shared" si="9"/>
        <v>0.58779999999999999</v>
      </c>
      <c r="K94" s="108">
        <v>581</v>
      </c>
      <c r="L94" s="109" t="s">
        <v>54</v>
      </c>
      <c r="M94" s="70">
        <f t="shared" si="5"/>
        <v>5.8099999999999999E-2</v>
      </c>
      <c r="N94" s="108">
        <v>548</v>
      </c>
      <c r="O94" s="109" t="s">
        <v>54</v>
      </c>
      <c r="P94" s="70">
        <f t="shared" si="6"/>
        <v>5.4800000000000001E-2</v>
      </c>
    </row>
    <row r="95" spans="2:16">
      <c r="B95" s="108">
        <v>1.6</v>
      </c>
      <c r="C95" s="109" t="s">
        <v>55</v>
      </c>
      <c r="D95" s="70">
        <f t="shared" si="10"/>
        <v>8.8397790055248626E-3</v>
      </c>
      <c r="E95" s="110">
        <v>6.8220000000000001</v>
      </c>
      <c r="F95" s="111">
        <v>11.96</v>
      </c>
      <c r="G95" s="107">
        <f t="shared" si="8"/>
        <v>18.782</v>
      </c>
      <c r="H95" s="108">
        <v>6251</v>
      </c>
      <c r="I95" s="109" t="s">
        <v>54</v>
      </c>
      <c r="J95" s="70">
        <f t="shared" si="9"/>
        <v>0.62509999999999999</v>
      </c>
      <c r="K95" s="108">
        <v>610</v>
      </c>
      <c r="L95" s="109" t="s">
        <v>54</v>
      </c>
      <c r="M95" s="70">
        <f t="shared" si="5"/>
        <v>6.0999999999999999E-2</v>
      </c>
      <c r="N95" s="108">
        <v>578</v>
      </c>
      <c r="O95" s="109" t="s">
        <v>54</v>
      </c>
      <c r="P95" s="70">
        <f t="shared" si="6"/>
        <v>5.7799999999999997E-2</v>
      </c>
    </row>
    <row r="96" spans="2:16">
      <c r="B96" s="108">
        <v>1.7</v>
      </c>
      <c r="C96" s="109" t="s">
        <v>55</v>
      </c>
      <c r="D96" s="70">
        <f t="shared" si="10"/>
        <v>9.3922651933701657E-3</v>
      </c>
      <c r="E96" s="110">
        <v>7.0629999999999997</v>
      </c>
      <c r="F96" s="111">
        <v>11.74</v>
      </c>
      <c r="G96" s="107">
        <f t="shared" si="8"/>
        <v>18.803000000000001</v>
      </c>
      <c r="H96" s="108">
        <v>6624</v>
      </c>
      <c r="I96" s="109" t="s">
        <v>54</v>
      </c>
      <c r="J96" s="70">
        <f t="shared" si="9"/>
        <v>0.66239999999999999</v>
      </c>
      <c r="K96" s="108">
        <v>638</v>
      </c>
      <c r="L96" s="109" t="s">
        <v>54</v>
      </c>
      <c r="M96" s="70">
        <f t="shared" si="5"/>
        <v>6.3799999999999996E-2</v>
      </c>
      <c r="N96" s="108">
        <v>607</v>
      </c>
      <c r="O96" s="109" t="s">
        <v>54</v>
      </c>
      <c r="P96" s="70">
        <f t="shared" si="6"/>
        <v>6.0699999999999997E-2</v>
      </c>
    </row>
    <row r="97" spans="2:16">
      <c r="B97" s="108">
        <v>1.8</v>
      </c>
      <c r="C97" s="109" t="s">
        <v>55</v>
      </c>
      <c r="D97" s="70">
        <f t="shared" si="10"/>
        <v>9.9447513812154706E-3</v>
      </c>
      <c r="E97" s="110">
        <v>7.2889999999999997</v>
      </c>
      <c r="F97" s="111">
        <v>11.52</v>
      </c>
      <c r="G97" s="107">
        <f t="shared" si="8"/>
        <v>18.808999999999997</v>
      </c>
      <c r="H97" s="108">
        <v>6997</v>
      </c>
      <c r="I97" s="109" t="s">
        <v>54</v>
      </c>
      <c r="J97" s="70">
        <f t="shared" si="9"/>
        <v>0.69969999999999999</v>
      </c>
      <c r="K97" s="108">
        <v>665</v>
      </c>
      <c r="L97" s="109" t="s">
        <v>54</v>
      </c>
      <c r="M97" s="70">
        <f t="shared" si="5"/>
        <v>6.6500000000000004E-2</v>
      </c>
      <c r="N97" s="108">
        <v>636</v>
      </c>
      <c r="O97" s="109" t="s">
        <v>54</v>
      </c>
      <c r="P97" s="70">
        <f t="shared" si="6"/>
        <v>6.3600000000000004E-2</v>
      </c>
    </row>
    <row r="98" spans="2:16">
      <c r="B98" s="108">
        <v>2</v>
      </c>
      <c r="C98" s="109" t="s">
        <v>55</v>
      </c>
      <c r="D98" s="70">
        <f t="shared" si="10"/>
        <v>1.1049723756906077E-2</v>
      </c>
      <c r="E98" s="110">
        <v>7.6989999999999998</v>
      </c>
      <c r="F98" s="111">
        <v>11.11</v>
      </c>
      <c r="G98" s="107">
        <f t="shared" si="8"/>
        <v>18.808999999999997</v>
      </c>
      <c r="H98" s="108">
        <v>7743</v>
      </c>
      <c r="I98" s="109" t="s">
        <v>54</v>
      </c>
      <c r="J98" s="70">
        <f t="shared" si="9"/>
        <v>0.77429999999999999</v>
      </c>
      <c r="K98" s="108">
        <v>722</v>
      </c>
      <c r="L98" s="109" t="s">
        <v>54</v>
      </c>
      <c r="M98" s="70">
        <f t="shared" si="5"/>
        <v>7.22E-2</v>
      </c>
      <c r="N98" s="108">
        <v>693</v>
      </c>
      <c r="O98" s="109" t="s">
        <v>54</v>
      </c>
      <c r="P98" s="70">
        <f t="shared" si="6"/>
        <v>6.93E-2</v>
      </c>
    </row>
    <row r="99" spans="2:16">
      <c r="B99" s="108">
        <v>2.25</v>
      </c>
      <c r="C99" s="109" t="s">
        <v>55</v>
      </c>
      <c r="D99" s="70">
        <f t="shared" si="10"/>
        <v>1.2430939226519336E-2</v>
      </c>
      <c r="E99" s="110">
        <v>8.1340000000000003</v>
      </c>
      <c r="F99" s="111">
        <v>10.64</v>
      </c>
      <c r="G99" s="107">
        <f t="shared" si="8"/>
        <v>18.774000000000001</v>
      </c>
      <c r="H99" s="108">
        <v>8678</v>
      </c>
      <c r="I99" s="109" t="s">
        <v>54</v>
      </c>
      <c r="J99" s="70">
        <f t="shared" si="9"/>
        <v>0.86780000000000013</v>
      </c>
      <c r="K99" s="108">
        <v>793</v>
      </c>
      <c r="L99" s="109" t="s">
        <v>54</v>
      </c>
      <c r="M99" s="70">
        <f t="shared" si="5"/>
        <v>7.9300000000000009E-2</v>
      </c>
      <c r="N99" s="108">
        <v>764</v>
      </c>
      <c r="O99" s="109" t="s">
        <v>54</v>
      </c>
      <c r="P99" s="70">
        <f t="shared" si="6"/>
        <v>7.6399999999999996E-2</v>
      </c>
    </row>
    <row r="100" spans="2:16">
      <c r="B100" s="108">
        <v>2.5</v>
      </c>
      <c r="C100" s="109" t="s">
        <v>55</v>
      </c>
      <c r="D100" s="70">
        <f t="shared" si="10"/>
        <v>1.3812154696132596E-2</v>
      </c>
      <c r="E100" s="110">
        <v>8.4979999999999993</v>
      </c>
      <c r="F100" s="111">
        <v>10.220000000000001</v>
      </c>
      <c r="G100" s="107">
        <f t="shared" si="8"/>
        <v>18.718</v>
      </c>
      <c r="H100" s="108">
        <v>9615</v>
      </c>
      <c r="I100" s="109" t="s">
        <v>54</v>
      </c>
      <c r="J100" s="70">
        <f t="shared" si="9"/>
        <v>0.96150000000000002</v>
      </c>
      <c r="K100" s="108">
        <v>860</v>
      </c>
      <c r="L100" s="109" t="s">
        <v>54</v>
      </c>
      <c r="M100" s="70">
        <f t="shared" si="5"/>
        <v>8.5999999999999993E-2</v>
      </c>
      <c r="N100" s="108">
        <v>833</v>
      </c>
      <c r="O100" s="109" t="s">
        <v>54</v>
      </c>
      <c r="P100" s="70">
        <f t="shared" si="6"/>
        <v>8.3299999999999999E-2</v>
      </c>
    </row>
    <row r="101" spans="2:16">
      <c r="B101" s="108">
        <v>2.75</v>
      </c>
      <c r="C101" s="109" t="s">
        <v>55</v>
      </c>
      <c r="D101" s="70">
        <f t="shared" si="10"/>
        <v>1.5193370165745856E-2</v>
      </c>
      <c r="E101" s="110">
        <v>8.8059999999999992</v>
      </c>
      <c r="F101" s="111">
        <v>9.8290000000000006</v>
      </c>
      <c r="G101" s="107">
        <f t="shared" si="8"/>
        <v>18.634999999999998</v>
      </c>
      <c r="H101" s="108">
        <v>1.06</v>
      </c>
      <c r="I101" s="118" t="s">
        <v>56</v>
      </c>
      <c r="J101" s="71">
        <f t="shared" ref="J101:J166" si="11">H101</f>
        <v>1.06</v>
      </c>
      <c r="K101" s="108">
        <v>924</v>
      </c>
      <c r="L101" s="109" t="s">
        <v>54</v>
      </c>
      <c r="M101" s="70">
        <f t="shared" si="5"/>
        <v>9.240000000000001E-2</v>
      </c>
      <c r="N101" s="108">
        <v>901</v>
      </c>
      <c r="O101" s="109" t="s">
        <v>54</v>
      </c>
      <c r="P101" s="70">
        <f t="shared" si="6"/>
        <v>9.01E-2</v>
      </c>
    </row>
    <row r="102" spans="2:16">
      <c r="B102" s="108">
        <v>3</v>
      </c>
      <c r="C102" s="109" t="s">
        <v>55</v>
      </c>
      <c r="D102" s="70">
        <f t="shared" si="10"/>
        <v>1.6574585635359115E-2</v>
      </c>
      <c r="E102" s="110">
        <v>9.0719999999999992</v>
      </c>
      <c r="F102" s="111">
        <v>9.4760000000000009</v>
      </c>
      <c r="G102" s="107">
        <f t="shared" si="8"/>
        <v>18.548000000000002</v>
      </c>
      <c r="H102" s="108">
        <v>1.1499999999999999</v>
      </c>
      <c r="I102" s="109" t="s">
        <v>56</v>
      </c>
      <c r="J102" s="71">
        <f t="shared" si="11"/>
        <v>1.1499999999999999</v>
      </c>
      <c r="K102" s="108">
        <v>986</v>
      </c>
      <c r="L102" s="109" t="s">
        <v>54</v>
      </c>
      <c r="M102" s="70">
        <f t="shared" si="5"/>
        <v>9.8599999999999993E-2</v>
      </c>
      <c r="N102" s="108">
        <v>968</v>
      </c>
      <c r="O102" s="109" t="s">
        <v>54</v>
      </c>
      <c r="P102" s="70">
        <f t="shared" si="6"/>
        <v>9.6799999999999997E-2</v>
      </c>
    </row>
    <row r="103" spans="2:16">
      <c r="B103" s="108">
        <v>3.25</v>
      </c>
      <c r="C103" s="109" t="s">
        <v>55</v>
      </c>
      <c r="D103" s="70">
        <f t="shared" si="10"/>
        <v>1.7955801104972375E-2</v>
      </c>
      <c r="E103" s="110">
        <v>9.3059999999999992</v>
      </c>
      <c r="F103" s="111">
        <v>9.1509999999999998</v>
      </c>
      <c r="G103" s="107">
        <f t="shared" si="8"/>
        <v>18.457000000000001</v>
      </c>
      <c r="H103" s="108">
        <v>1.25</v>
      </c>
      <c r="I103" s="109" t="s">
        <v>56</v>
      </c>
      <c r="J103" s="71">
        <f t="shared" si="11"/>
        <v>1.25</v>
      </c>
      <c r="K103" s="108">
        <v>1046</v>
      </c>
      <c r="L103" s="109" t="s">
        <v>54</v>
      </c>
      <c r="M103" s="70">
        <f t="shared" si="5"/>
        <v>0.1046</v>
      </c>
      <c r="N103" s="108">
        <v>1034</v>
      </c>
      <c r="O103" s="109" t="s">
        <v>54</v>
      </c>
      <c r="P103" s="70">
        <f t="shared" si="6"/>
        <v>0.10340000000000001</v>
      </c>
    </row>
    <row r="104" spans="2:16">
      <c r="B104" s="108">
        <v>3.5</v>
      </c>
      <c r="C104" s="109" t="s">
        <v>55</v>
      </c>
      <c r="D104" s="70">
        <f t="shared" si="10"/>
        <v>1.9337016574585635E-2</v>
      </c>
      <c r="E104" s="110">
        <v>9.5169999999999995</v>
      </c>
      <c r="F104" s="111">
        <v>8.8510000000000009</v>
      </c>
      <c r="G104" s="107">
        <f t="shared" si="8"/>
        <v>18.368000000000002</v>
      </c>
      <c r="H104" s="108">
        <v>1.34</v>
      </c>
      <c r="I104" s="109" t="s">
        <v>56</v>
      </c>
      <c r="J104" s="71">
        <f t="shared" si="11"/>
        <v>1.34</v>
      </c>
      <c r="K104" s="108">
        <v>1105</v>
      </c>
      <c r="L104" s="109" t="s">
        <v>54</v>
      </c>
      <c r="M104" s="70">
        <f t="shared" si="5"/>
        <v>0.1105</v>
      </c>
      <c r="N104" s="108">
        <v>1100</v>
      </c>
      <c r="O104" s="109" t="s">
        <v>54</v>
      </c>
      <c r="P104" s="70">
        <f t="shared" si="6"/>
        <v>0.11000000000000001</v>
      </c>
    </row>
    <row r="105" spans="2:16">
      <c r="B105" s="108">
        <v>3.75</v>
      </c>
      <c r="C105" s="109" t="s">
        <v>55</v>
      </c>
      <c r="D105" s="70">
        <f t="shared" si="10"/>
        <v>2.0718232044198894E-2</v>
      </c>
      <c r="E105" s="110">
        <v>9.7110000000000003</v>
      </c>
      <c r="F105" s="111">
        <v>8.5739999999999998</v>
      </c>
      <c r="G105" s="107">
        <f t="shared" si="8"/>
        <v>18.285</v>
      </c>
      <c r="H105" s="108">
        <v>1.44</v>
      </c>
      <c r="I105" s="109" t="s">
        <v>56</v>
      </c>
      <c r="J105" s="71">
        <f t="shared" si="11"/>
        <v>1.44</v>
      </c>
      <c r="K105" s="108">
        <v>1162</v>
      </c>
      <c r="L105" s="109" t="s">
        <v>54</v>
      </c>
      <c r="M105" s="70">
        <f t="shared" si="5"/>
        <v>0.1162</v>
      </c>
      <c r="N105" s="108">
        <v>1165</v>
      </c>
      <c r="O105" s="109" t="s">
        <v>54</v>
      </c>
      <c r="P105" s="70">
        <f t="shared" si="6"/>
        <v>0.11650000000000001</v>
      </c>
    </row>
    <row r="106" spans="2:16">
      <c r="B106" s="108">
        <v>4</v>
      </c>
      <c r="C106" s="109" t="s">
        <v>55</v>
      </c>
      <c r="D106" s="70">
        <f t="shared" si="10"/>
        <v>2.2099447513812154E-2</v>
      </c>
      <c r="E106" s="110">
        <v>9.891</v>
      </c>
      <c r="F106" s="111">
        <v>8.3160000000000007</v>
      </c>
      <c r="G106" s="107">
        <f t="shared" si="8"/>
        <v>18.207000000000001</v>
      </c>
      <c r="H106" s="108">
        <v>1.53</v>
      </c>
      <c r="I106" s="109" t="s">
        <v>56</v>
      </c>
      <c r="J106" s="71">
        <f t="shared" si="11"/>
        <v>1.53</v>
      </c>
      <c r="K106" s="108">
        <v>1217</v>
      </c>
      <c r="L106" s="109" t="s">
        <v>54</v>
      </c>
      <c r="M106" s="70">
        <f t="shared" si="5"/>
        <v>0.1217</v>
      </c>
      <c r="N106" s="108">
        <v>1229</v>
      </c>
      <c r="O106" s="109" t="s">
        <v>54</v>
      </c>
      <c r="P106" s="70">
        <f t="shared" si="6"/>
        <v>0.12290000000000001</v>
      </c>
    </row>
    <row r="107" spans="2:16">
      <c r="B107" s="108">
        <v>4.5</v>
      </c>
      <c r="C107" s="109" t="s">
        <v>55</v>
      </c>
      <c r="D107" s="70">
        <f t="shared" si="10"/>
        <v>2.4861878453038673E-2</v>
      </c>
      <c r="E107" s="110">
        <v>10.23</v>
      </c>
      <c r="F107" s="111">
        <v>7.8520000000000003</v>
      </c>
      <c r="G107" s="107">
        <f t="shared" si="8"/>
        <v>18.082000000000001</v>
      </c>
      <c r="H107" s="108">
        <v>1.73</v>
      </c>
      <c r="I107" s="109" t="s">
        <v>56</v>
      </c>
      <c r="J107" s="71">
        <f t="shared" si="11"/>
        <v>1.73</v>
      </c>
      <c r="K107" s="108">
        <v>1339</v>
      </c>
      <c r="L107" s="109" t="s">
        <v>54</v>
      </c>
      <c r="M107" s="70">
        <f t="shared" si="5"/>
        <v>0.13389999999999999</v>
      </c>
      <c r="N107" s="108">
        <v>1356</v>
      </c>
      <c r="O107" s="109" t="s">
        <v>54</v>
      </c>
      <c r="P107" s="70">
        <f t="shared" si="6"/>
        <v>0.1356</v>
      </c>
    </row>
    <row r="108" spans="2:16">
      <c r="B108" s="108">
        <v>5</v>
      </c>
      <c r="C108" s="109" t="s">
        <v>55</v>
      </c>
      <c r="D108" s="70">
        <f t="shared" si="10"/>
        <v>2.7624309392265192E-2</v>
      </c>
      <c r="E108" s="110">
        <v>10.54</v>
      </c>
      <c r="F108" s="111">
        <v>7.4459999999999997</v>
      </c>
      <c r="G108" s="107">
        <f t="shared" si="8"/>
        <v>17.985999999999997</v>
      </c>
      <c r="H108" s="108">
        <v>1.92</v>
      </c>
      <c r="I108" s="109" t="s">
        <v>56</v>
      </c>
      <c r="J108" s="71">
        <f t="shared" si="11"/>
        <v>1.92</v>
      </c>
      <c r="K108" s="108">
        <v>1454</v>
      </c>
      <c r="L108" s="109" t="s">
        <v>54</v>
      </c>
      <c r="M108" s="70">
        <f t="shared" si="5"/>
        <v>0.1454</v>
      </c>
      <c r="N108" s="108">
        <v>1480</v>
      </c>
      <c r="O108" s="109" t="s">
        <v>54</v>
      </c>
      <c r="P108" s="70">
        <f t="shared" si="6"/>
        <v>0.14799999999999999</v>
      </c>
    </row>
    <row r="109" spans="2:16">
      <c r="B109" s="108">
        <v>5.5</v>
      </c>
      <c r="C109" s="109" t="s">
        <v>55</v>
      </c>
      <c r="D109" s="70">
        <f t="shared" si="10"/>
        <v>3.0386740331491711E-2</v>
      </c>
      <c r="E109" s="110">
        <v>10.85</v>
      </c>
      <c r="F109" s="111">
        <v>7.0860000000000003</v>
      </c>
      <c r="G109" s="107">
        <f t="shared" si="8"/>
        <v>17.936</v>
      </c>
      <c r="H109" s="108">
        <v>2.12</v>
      </c>
      <c r="I109" s="109" t="s">
        <v>56</v>
      </c>
      <c r="J109" s="71">
        <f t="shared" si="11"/>
        <v>2.12</v>
      </c>
      <c r="K109" s="108">
        <v>1563</v>
      </c>
      <c r="L109" s="109" t="s">
        <v>54</v>
      </c>
      <c r="M109" s="70">
        <f t="shared" si="5"/>
        <v>0.15629999999999999</v>
      </c>
      <c r="N109" s="108">
        <v>1602</v>
      </c>
      <c r="O109" s="109" t="s">
        <v>54</v>
      </c>
      <c r="P109" s="70">
        <f t="shared" si="6"/>
        <v>0.16020000000000001</v>
      </c>
    </row>
    <row r="110" spans="2:16">
      <c r="B110" s="108">
        <v>6</v>
      </c>
      <c r="C110" s="109" t="s">
        <v>55</v>
      </c>
      <c r="D110" s="70">
        <f t="shared" si="10"/>
        <v>3.3149171270718231E-2</v>
      </c>
      <c r="E110" s="110">
        <v>11.16</v>
      </c>
      <c r="F110" s="111">
        <v>6.7640000000000002</v>
      </c>
      <c r="G110" s="107">
        <f t="shared" si="8"/>
        <v>17.923999999999999</v>
      </c>
      <c r="H110" s="108">
        <v>2.3199999999999998</v>
      </c>
      <c r="I110" s="109" t="s">
        <v>56</v>
      </c>
      <c r="J110" s="71">
        <f t="shared" si="11"/>
        <v>2.3199999999999998</v>
      </c>
      <c r="K110" s="108">
        <v>1667</v>
      </c>
      <c r="L110" s="109" t="s">
        <v>54</v>
      </c>
      <c r="M110" s="70">
        <f t="shared" si="5"/>
        <v>0.16670000000000001</v>
      </c>
      <c r="N110" s="108">
        <v>1722</v>
      </c>
      <c r="O110" s="109" t="s">
        <v>54</v>
      </c>
      <c r="P110" s="70">
        <f t="shared" si="6"/>
        <v>0.17219999999999999</v>
      </c>
    </row>
    <row r="111" spans="2:16">
      <c r="B111" s="108">
        <v>6.5</v>
      </c>
      <c r="C111" s="109" t="s">
        <v>55</v>
      </c>
      <c r="D111" s="70">
        <f t="shared" si="10"/>
        <v>3.591160220994475E-2</v>
      </c>
      <c r="E111" s="110">
        <v>11.47</v>
      </c>
      <c r="F111" s="111">
        <v>6.4749999999999996</v>
      </c>
      <c r="G111" s="107">
        <f t="shared" si="8"/>
        <v>17.945</v>
      </c>
      <c r="H111" s="108">
        <v>2.52</v>
      </c>
      <c r="I111" s="109" t="s">
        <v>56</v>
      </c>
      <c r="J111" s="71">
        <f t="shared" si="11"/>
        <v>2.52</v>
      </c>
      <c r="K111" s="108">
        <v>1767</v>
      </c>
      <c r="L111" s="109" t="s">
        <v>54</v>
      </c>
      <c r="M111" s="70">
        <f t="shared" si="5"/>
        <v>0.1767</v>
      </c>
      <c r="N111" s="108">
        <v>1840</v>
      </c>
      <c r="O111" s="109" t="s">
        <v>54</v>
      </c>
      <c r="P111" s="70">
        <f t="shared" si="6"/>
        <v>0.184</v>
      </c>
    </row>
    <row r="112" spans="2:16">
      <c r="B112" s="108">
        <v>7</v>
      </c>
      <c r="C112" s="109" t="s">
        <v>55</v>
      </c>
      <c r="D112" s="70">
        <f t="shared" si="10"/>
        <v>3.8674033149171269E-2</v>
      </c>
      <c r="E112" s="110">
        <v>11.8</v>
      </c>
      <c r="F112" s="111">
        <v>6.2140000000000004</v>
      </c>
      <c r="G112" s="107">
        <f t="shared" si="8"/>
        <v>18.014000000000003</v>
      </c>
      <c r="H112" s="108">
        <v>2.71</v>
      </c>
      <c r="I112" s="109" t="s">
        <v>56</v>
      </c>
      <c r="J112" s="71">
        <f t="shared" si="11"/>
        <v>2.71</v>
      </c>
      <c r="K112" s="108">
        <v>1862</v>
      </c>
      <c r="L112" s="109" t="s">
        <v>54</v>
      </c>
      <c r="M112" s="70">
        <f t="shared" si="5"/>
        <v>0.1862</v>
      </c>
      <c r="N112" s="108">
        <v>1955</v>
      </c>
      <c r="O112" s="109" t="s">
        <v>54</v>
      </c>
      <c r="P112" s="70">
        <f t="shared" si="6"/>
        <v>0.19550000000000001</v>
      </c>
    </row>
    <row r="113" spans="1:16">
      <c r="B113" s="108">
        <v>8</v>
      </c>
      <c r="C113" s="109" t="s">
        <v>55</v>
      </c>
      <c r="D113" s="70">
        <f t="shared" si="10"/>
        <v>4.4198895027624308E-2</v>
      </c>
      <c r="E113" s="110">
        <v>12.48</v>
      </c>
      <c r="F113" s="111">
        <v>5.7590000000000003</v>
      </c>
      <c r="G113" s="107">
        <f t="shared" si="8"/>
        <v>18.239000000000001</v>
      </c>
      <c r="H113" s="108">
        <v>3.1</v>
      </c>
      <c r="I113" s="109" t="s">
        <v>56</v>
      </c>
      <c r="J113" s="71">
        <f t="shared" si="11"/>
        <v>3.1</v>
      </c>
      <c r="K113" s="108">
        <v>2077</v>
      </c>
      <c r="L113" s="109" t="s">
        <v>54</v>
      </c>
      <c r="M113" s="70">
        <f t="shared" si="5"/>
        <v>0.2077</v>
      </c>
      <c r="N113" s="108">
        <v>2176</v>
      </c>
      <c r="O113" s="109" t="s">
        <v>54</v>
      </c>
      <c r="P113" s="70">
        <f t="shared" si="6"/>
        <v>0.21760000000000002</v>
      </c>
    </row>
    <row r="114" spans="1:16">
      <c r="B114" s="108">
        <v>9</v>
      </c>
      <c r="C114" s="109" t="s">
        <v>55</v>
      </c>
      <c r="D114" s="70">
        <f t="shared" si="10"/>
        <v>4.9723756906077346E-2</v>
      </c>
      <c r="E114" s="110">
        <v>13.22</v>
      </c>
      <c r="F114" s="111">
        <v>5.375</v>
      </c>
      <c r="G114" s="107">
        <f t="shared" si="8"/>
        <v>18.594999999999999</v>
      </c>
      <c r="H114" s="108">
        <v>3.49</v>
      </c>
      <c r="I114" s="109" t="s">
        <v>56</v>
      </c>
      <c r="J114" s="71">
        <f t="shared" si="11"/>
        <v>3.49</v>
      </c>
      <c r="K114" s="108">
        <v>2269</v>
      </c>
      <c r="L114" s="109" t="s">
        <v>54</v>
      </c>
      <c r="M114" s="70">
        <f t="shared" si="5"/>
        <v>0.22690000000000002</v>
      </c>
      <c r="N114" s="108">
        <v>2387</v>
      </c>
      <c r="O114" s="109" t="s">
        <v>54</v>
      </c>
      <c r="P114" s="70">
        <f t="shared" si="6"/>
        <v>0.2387</v>
      </c>
    </row>
    <row r="115" spans="1:16">
      <c r="B115" s="108">
        <v>10</v>
      </c>
      <c r="C115" s="109" t="s">
        <v>55</v>
      </c>
      <c r="D115" s="70">
        <f t="shared" si="10"/>
        <v>5.5248618784530384E-2</v>
      </c>
      <c r="E115" s="110">
        <v>14.01</v>
      </c>
      <c r="F115" s="111">
        <v>5.0449999999999999</v>
      </c>
      <c r="G115" s="107">
        <f t="shared" si="8"/>
        <v>19.055</v>
      </c>
      <c r="H115" s="108">
        <v>3.87</v>
      </c>
      <c r="I115" s="109" t="s">
        <v>56</v>
      </c>
      <c r="J115" s="71">
        <f t="shared" si="11"/>
        <v>3.87</v>
      </c>
      <c r="K115" s="108">
        <v>2443</v>
      </c>
      <c r="L115" s="109" t="s">
        <v>54</v>
      </c>
      <c r="M115" s="70">
        <f t="shared" si="5"/>
        <v>0.24430000000000002</v>
      </c>
      <c r="N115" s="108">
        <v>2587</v>
      </c>
      <c r="O115" s="109" t="s">
        <v>54</v>
      </c>
      <c r="P115" s="70">
        <f t="shared" si="6"/>
        <v>0.25870000000000004</v>
      </c>
    </row>
    <row r="116" spans="1:16">
      <c r="B116" s="108">
        <v>11</v>
      </c>
      <c r="C116" s="109" t="s">
        <v>55</v>
      </c>
      <c r="D116" s="70">
        <f t="shared" si="10"/>
        <v>6.0773480662983423E-2</v>
      </c>
      <c r="E116" s="110">
        <v>14.85</v>
      </c>
      <c r="F116" s="111">
        <v>4.76</v>
      </c>
      <c r="G116" s="107">
        <f t="shared" si="8"/>
        <v>19.61</v>
      </c>
      <c r="H116" s="108">
        <v>4.2300000000000004</v>
      </c>
      <c r="I116" s="109" t="s">
        <v>56</v>
      </c>
      <c r="J116" s="71">
        <f t="shared" si="11"/>
        <v>4.2300000000000004</v>
      </c>
      <c r="K116" s="108">
        <v>2599</v>
      </c>
      <c r="L116" s="109" t="s">
        <v>54</v>
      </c>
      <c r="M116" s="70">
        <f t="shared" si="5"/>
        <v>0.25990000000000002</v>
      </c>
      <c r="N116" s="108">
        <v>2774</v>
      </c>
      <c r="O116" s="109" t="s">
        <v>54</v>
      </c>
      <c r="P116" s="70">
        <f t="shared" si="6"/>
        <v>0.27739999999999998</v>
      </c>
    </row>
    <row r="117" spans="1:16">
      <c r="B117" s="108">
        <v>12</v>
      </c>
      <c r="C117" s="109" t="s">
        <v>55</v>
      </c>
      <c r="D117" s="70">
        <f t="shared" si="10"/>
        <v>6.6298342541436461E-2</v>
      </c>
      <c r="E117" s="110">
        <v>15.73</v>
      </c>
      <c r="F117" s="111">
        <v>4.5090000000000003</v>
      </c>
      <c r="G117" s="107">
        <f t="shared" si="8"/>
        <v>20.239000000000001</v>
      </c>
      <c r="H117" s="108">
        <v>4.59</v>
      </c>
      <c r="I117" s="109" t="s">
        <v>56</v>
      </c>
      <c r="J117" s="71">
        <f t="shared" si="11"/>
        <v>4.59</v>
      </c>
      <c r="K117" s="108">
        <v>2741</v>
      </c>
      <c r="L117" s="109" t="s">
        <v>54</v>
      </c>
      <c r="M117" s="70">
        <f t="shared" si="5"/>
        <v>0.27410000000000001</v>
      </c>
      <c r="N117" s="108">
        <v>2951</v>
      </c>
      <c r="O117" s="109" t="s">
        <v>54</v>
      </c>
      <c r="P117" s="70">
        <f t="shared" si="6"/>
        <v>0.29510000000000003</v>
      </c>
    </row>
    <row r="118" spans="1:16">
      <c r="B118" s="108">
        <v>13</v>
      </c>
      <c r="C118" s="109" t="s">
        <v>55</v>
      </c>
      <c r="D118" s="70">
        <f t="shared" si="10"/>
        <v>7.18232044198895E-2</v>
      </c>
      <c r="E118" s="110">
        <v>16.66</v>
      </c>
      <c r="F118" s="111">
        <v>4.2869999999999999</v>
      </c>
      <c r="G118" s="107">
        <f t="shared" si="8"/>
        <v>20.946999999999999</v>
      </c>
      <c r="H118" s="108">
        <v>4.93</v>
      </c>
      <c r="I118" s="109" t="s">
        <v>56</v>
      </c>
      <c r="J118" s="71">
        <f t="shared" si="11"/>
        <v>4.93</v>
      </c>
      <c r="K118" s="108">
        <v>2869</v>
      </c>
      <c r="L118" s="109" t="s">
        <v>54</v>
      </c>
      <c r="M118" s="70">
        <f t="shared" si="5"/>
        <v>0.28690000000000004</v>
      </c>
      <c r="N118" s="108">
        <v>3116</v>
      </c>
      <c r="O118" s="109" t="s">
        <v>54</v>
      </c>
      <c r="P118" s="70">
        <f t="shared" si="6"/>
        <v>0.31159999999999999</v>
      </c>
    </row>
    <row r="119" spans="1:16">
      <c r="B119" s="108">
        <v>14</v>
      </c>
      <c r="C119" s="109" t="s">
        <v>55</v>
      </c>
      <c r="D119" s="70">
        <f t="shared" si="10"/>
        <v>7.7348066298342538E-2</v>
      </c>
      <c r="E119" s="110">
        <v>17.61</v>
      </c>
      <c r="F119" s="111">
        <v>4.0890000000000004</v>
      </c>
      <c r="G119" s="107">
        <f t="shared" si="8"/>
        <v>21.698999999999998</v>
      </c>
      <c r="H119" s="108">
        <v>5.27</v>
      </c>
      <c r="I119" s="109" t="s">
        <v>56</v>
      </c>
      <c r="J119" s="71">
        <f t="shared" si="11"/>
        <v>5.27</v>
      </c>
      <c r="K119" s="108">
        <v>2986</v>
      </c>
      <c r="L119" s="109" t="s">
        <v>54</v>
      </c>
      <c r="M119" s="70">
        <f t="shared" si="5"/>
        <v>0.29860000000000003</v>
      </c>
      <c r="N119" s="108">
        <v>3270</v>
      </c>
      <c r="O119" s="109" t="s">
        <v>54</v>
      </c>
      <c r="P119" s="70">
        <f t="shared" si="6"/>
        <v>0.32700000000000001</v>
      </c>
    </row>
    <row r="120" spans="1:16">
      <c r="B120" s="108">
        <v>15</v>
      </c>
      <c r="C120" s="109" t="s">
        <v>55</v>
      </c>
      <c r="D120" s="70">
        <f t="shared" si="10"/>
        <v>8.2872928176795577E-2</v>
      </c>
      <c r="E120" s="110">
        <v>18.59</v>
      </c>
      <c r="F120" s="111">
        <v>3.91</v>
      </c>
      <c r="G120" s="107">
        <f t="shared" si="8"/>
        <v>22.5</v>
      </c>
      <c r="H120" s="108">
        <v>5.59</v>
      </c>
      <c r="I120" s="109" t="s">
        <v>56</v>
      </c>
      <c r="J120" s="71">
        <f t="shared" si="11"/>
        <v>5.59</v>
      </c>
      <c r="K120" s="108">
        <v>3091</v>
      </c>
      <c r="L120" s="109" t="s">
        <v>54</v>
      </c>
      <c r="M120" s="70">
        <f t="shared" si="5"/>
        <v>0.30910000000000004</v>
      </c>
      <c r="N120" s="108">
        <v>3414</v>
      </c>
      <c r="O120" s="109" t="s">
        <v>54</v>
      </c>
      <c r="P120" s="70">
        <f t="shared" si="6"/>
        <v>0.34140000000000004</v>
      </c>
    </row>
    <row r="121" spans="1:16">
      <c r="B121" s="108">
        <v>16</v>
      </c>
      <c r="C121" s="109" t="s">
        <v>55</v>
      </c>
      <c r="D121" s="70">
        <f t="shared" si="10"/>
        <v>8.8397790055248615E-2</v>
      </c>
      <c r="E121" s="110">
        <v>19.59</v>
      </c>
      <c r="F121" s="111">
        <v>3.7490000000000001</v>
      </c>
      <c r="G121" s="107">
        <f t="shared" si="8"/>
        <v>23.338999999999999</v>
      </c>
      <c r="H121" s="108">
        <v>5.9</v>
      </c>
      <c r="I121" s="109" t="s">
        <v>56</v>
      </c>
      <c r="J121" s="71">
        <f t="shared" si="11"/>
        <v>5.9</v>
      </c>
      <c r="K121" s="108">
        <v>3188</v>
      </c>
      <c r="L121" s="109" t="s">
        <v>54</v>
      </c>
      <c r="M121" s="70">
        <f t="shared" si="5"/>
        <v>0.31880000000000003</v>
      </c>
      <c r="N121" s="108">
        <v>3549</v>
      </c>
      <c r="O121" s="109" t="s">
        <v>54</v>
      </c>
      <c r="P121" s="70">
        <f t="shared" si="6"/>
        <v>0.35489999999999999</v>
      </c>
    </row>
    <row r="122" spans="1:16">
      <c r="B122" s="108">
        <v>17</v>
      </c>
      <c r="C122" s="109" t="s">
        <v>55</v>
      </c>
      <c r="D122" s="70">
        <f t="shared" si="10"/>
        <v>9.3922651933701654E-2</v>
      </c>
      <c r="E122" s="110">
        <v>20.6</v>
      </c>
      <c r="F122" s="111">
        <v>3.6019999999999999</v>
      </c>
      <c r="G122" s="107">
        <f t="shared" si="8"/>
        <v>24.202000000000002</v>
      </c>
      <c r="H122" s="108">
        <v>6.2</v>
      </c>
      <c r="I122" s="109" t="s">
        <v>56</v>
      </c>
      <c r="J122" s="71">
        <f t="shared" si="11"/>
        <v>6.2</v>
      </c>
      <c r="K122" s="108">
        <v>3276</v>
      </c>
      <c r="L122" s="109" t="s">
        <v>54</v>
      </c>
      <c r="M122" s="70">
        <f t="shared" si="5"/>
        <v>0.3276</v>
      </c>
      <c r="N122" s="108">
        <v>3674</v>
      </c>
      <c r="O122" s="109" t="s">
        <v>54</v>
      </c>
      <c r="P122" s="70">
        <f t="shared" si="6"/>
        <v>0.3674</v>
      </c>
    </row>
    <row r="123" spans="1:16">
      <c r="B123" s="108">
        <v>18</v>
      </c>
      <c r="C123" s="109" t="s">
        <v>55</v>
      </c>
      <c r="D123" s="70">
        <f t="shared" si="10"/>
        <v>9.9447513812154692E-2</v>
      </c>
      <c r="E123" s="110">
        <v>21.63</v>
      </c>
      <c r="F123" s="111">
        <v>3.468</v>
      </c>
      <c r="G123" s="107">
        <f t="shared" si="8"/>
        <v>25.097999999999999</v>
      </c>
      <c r="H123" s="108">
        <v>6.49</v>
      </c>
      <c r="I123" s="109" t="s">
        <v>56</v>
      </c>
      <c r="J123" s="71">
        <f t="shared" si="11"/>
        <v>6.49</v>
      </c>
      <c r="K123" s="108">
        <v>3356</v>
      </c>
      <c r="L123" s="109" t="s">
        <v>54</v>
      </c>
      <c r="M123" s="70">
        <f t="shared" si="5"/>
        <v>0.33560000000000001</v>
      </c>
      <c r="N123" s="108">
        <v>3792</v>
      </c>
      <c r="O123" s="109" t="s">
        <v>54</v>
      </c>
      <c r="P123" s="70">
        <f t="shared" si="6"/>
        <v>0.37919999999999998</v>
      </c>
    </row>
    <row r="124" spans="1:16">
      <c r="B124" s="108">
        <v>20</v>
      </c>
      <c r="C124" s="109" t="s">
        <v>55</v>
      </c>
      <c r="D124" s="70">
        <f t="shared" si="10"/>
        <v>0.11049723756906077</v>
      </c>
      <c r="E124" s="110">
        <v>23.69</v>
      </c>
      <c r="F124" s="111">
        <v>3.2309999999999999</v>
      </c>
      <c r="G124" s="107">
        <f t="shared" si="8"/>
        <v>26.920999999999999</v>
      </c>
      <c r="H124" s="108">
        <v>7.03</v>
      </c>
      <c r="I124" s="109" t="s">
        <v>56</v>
      </c>
      <c r="J124" s="71">
        <f t="shared" si="11"/>
        <v>7.03</v>
      </c>
      <c r="K124" s="108">
        <v>3540</v>
      </c>
      <c r="L124" s="109" t="s">
        <v>54</v>
      </c>
      <c r="M124" s="70">
        <f t="shared" si="5"/>
        <v>0.35399999999999998</v>
      </c>
      <c r="N124" s="108">
        <v>4005</v>
      </c>
      <c r="O124" s="109" t="s">
        <v>54</v>
      </c>
      <c r="P124" s="70">
        <f t="shared" si="6"/>
        <v>0.40049999999999997</v>
      </c>
    </row>
    <row r="125" spans="1:16">
      <c r="B125" s="72">
        <v>22.5</v>
      </c>
      <c r="C125" s="74" t="s">
        <v>55</v>
      </c>
      <c r="D125" s="70">
        <f t="shared" si="10"/>
        <v>0.12430939226519337</v>
      </c>
      <c r="E125" s="110">
        <v>26.29</v>
      </c>
      <c r="F125" s="111">
        <v>2.9809999999999999</v>
      </c>
      <c r="G125" s="107">
        <f t="shared" si="8"/>
        <v>29.271000000000001</v>
      </c>
      <c r="H125" s="108">
        <v>7.67</v>
      </c>
      <c r="I125" s="109" t="s">
        <v>56</v>
      </c>
      <c r="J125" s="71">
        <f t="shared" si="11"/>
        <v>7.67</v>
      </c>
      <c r="K125" s="108">
        <v>3750</v>
      </c>
      <c r="L125" s="109" t="s">
        <v>54</v>
      </c>
      <c r="M125" s="70">
        <f t="shared" si="5"/>
        <v>0.375</v>
      </c>
      <c r="N125" s="108">
        <v>4236</v>
      </c>
      <c r="O125" s="109" t="s">
        <v>54</v>
      </c>
      <c r="P125" s="70">
        <f t="shared" si="6"/>
        <v>0.42359999999999998</v>
      </c>
    </row>
    <row r="126" spans="1:16">
      <c r="B126" s="72">
        <v>25</v>
      </c>
      <c r="C126" s="74" t="s">
        <v>55</v>
      </c>
      <c r="D126" s="70">
        <f t="shared" si="10"/>
        <v>0.13812154696132597</v>
      </c>
      <c r="E126" s="110">
        <v>28.85</v>
      </c>
      <c r="F126" s="111">
        <v>2.7719999999999998</v>
      </c>
      <c r="G126" s="107">
        <f t="shared" si="8"/>
        <v>31.622</v>
      </c>
      <c r="H126" s="72">
        <v>8.25</v>
      </c>
      <c r="I126" s="74" t="s">
        <v>56</v>
      </c>
      <c r="J126" s="71">
        <f t="shared" si="11"/>
        <v>8.25</v>
      </c>
      <c r="K126" s="72">
        <v>3922</v>
      </c>
      <c r="L126" s="74" t="s">
        <v>54</v>
      </c>
      <c r="M126" s="70">
        <f t="shared" si="5"/>
        <v>0.39219999999999999</v>
      </c>
      <c r="N126" s="72">
        <v>4434</v>
      </c>
      <c r="O126" s="74" t="s">
        <v>54</v>
      </c>
      <c r="P126" s="70">
        <f t="shared" si="6"/>
        <v>0.44340000000000002</v>
      </c>
    </row>
    <row r="127" spans="1:16">
      <c r="B127" s="72">
        <v>27.5</v>
      </c>
      <c r="C127" s="74" t="s">
        <v>55</v>
      </c>
      <c r="D127" s="70">
        <f t="shared" si="10"/>
        <v>0.15193370165745856</v>
      </c>
      <c r="E127" s="110">
        <v>31.36</v>
      </c>
      <c r="F127" s="111">
        <v>2.593</v>
      </c>
      <c r="G127" s="107">
        <f t="shared" si="8"/>
        <v>33.953000000000003</v>
      </c>
      <c r="H127" s="72">
        <v>8.8000000000000007</v>
      </c>
      <c r="I127" s="74" t="s">
        <v>56</v>
      </c>
      <c r="J127" s="71">
        <f t="shared" si="11"/>
        <v>8.8000000000000007</v>
      </c>
      <c r="K127" s="72">
        <v>4064</v>
      </c>
      <c r="L127" s="74" t="s">
        <v>54</v>
      </c>
      <c r="M127" s="70">
        <f t="shared" si="5"/>
        <v>0.40639999999999998</v>
      </c>
      <c r="N127" s="72">
        <v>4606</v>
      </c>
      <c r="O127" s="74" t="s">
        <v>54</v>
      </c>
      <c r="P127" s="70">
        <f t="shared" si="6"/>
        <v>0.46060000000000001</v>
      </c>
    </row>
    <row r="128" spans="1:16">
      <c r="A128" s="112"/>
      <c r="B128" s="108">
        <v>30</v>
      </c>
      <c r="C128" s="109" t="s">
        <v>55</v>
      </c>
      <c r="D128" s="70">
        <f t="shared" si="10"/>
        <v>0.16574585635359115</v>
      </c>
      <c r="E128" s="110">
        <v>33.799999999999997</v>
      </c>
      <c r="F128" s="111">
        <v>2.4380000000000002</v>
      </c>
      <c r="G128" s="107">
        <f t="shared" si="8"/>
        <v>36.238</v>
      </c>
      <c r="H128" s="108">
        <v>9.31</v>
      </c>
      <c r="I128" s="109" t="s">
        <v>56</v>
      </c>
      <c r="J128" s="71">
        <f t="shared" si="11"/>
        <v>9.31</v>
      </c>
      <c r="K128" s="72">
        <v>4185</v>
      </c>
      <c r="L128" s="74" t="s">
        <v>54</v>
      </c>
      <c r="M128" s="70">
        <f t="shared" si="5"/>
        <v>0.41849999999999998</v>
      </c>
      <c r="N128" s="72">
        <v>4757</v>
      </c>
      <c r="O128" s="74" t="s">
        <v>54</v>
      </c>
      <c r="P128" s="70">
        <f t="shared" si="6"/>
        <v>0.47569999999999996</v>
      </c>
    </row>
    <row r="129" spans="1:16">
      <c r="A129" s="112"/>
      <c r="B129" s="108">
        <v>32.5</v>
      </c>
      <c r="C129" s="109" t="s">
        <v>55</v>
      </c>
      <c r="D129" s="70">
        <f t="shared" si="10"/>
        <v>0.17955801104972377</v>
      </c>
      <c r="E129" s="110">
        <v>36.159999999999997</v>
      </c>
      <c r="F129" s="111">
        <v>2.3029999999999999</v>
      </c>
      <c r="G129" s="107">
        <f t="shared" si="8"/>
        <v>38.462999999999994</v>
      </c>
      <c r="H129" s="108">
        <v>9.7799999999999994</v>
      </c>
      <c r="I129" s="109" t="s">
        <v>56</v>
      </c>
      <c r="J129" s="71">
        <f t="shared" si="11"/>
        <v>9.7799999999999994</v>
      </c>
      <c r="K129" s="72">
        <v>4289</v>
      </c>
      <c r="L129" s="74" t="s">
        <v>54</v>
      </c>
      <c r="M129" s="70">
        <f t="shared" si="5"/>
        <v>0.42889999999999995</v>
      </c>
      <c r="N129" s="72">
        <v>4890</v>
      </c>
      <c r="O129" s="74" t="s">
        <v>54</v>
      </c>
      <c r="P129" s="70">
        <f t="shared" si="6"/>
        <v>0.48899999999999999</v>
      </c>
    </row>
    <row r="130" spans="1:16">
      <c r="A130" s="112"/>
      <c r="B130" s="108">
        <v>35</v>
      </c>
      <c r="C130" s="109" t="s">
        <v>55</v>
      </c>
      <c r="D130" s="70">
        <f t="shared" si="10"/>
        <v>0.19337016574585636</v>
      </c>
      <c r="E130" s="110">
        <v>38.44</v>
      </c>
      <c r="F130" s="111">
        <v>2.1829999999999998</v>
      </c>
      <c r="G130" s="107">
        <f t="shared" si="8"/>
        <v>40.622999999999998</v>
      </c>
      <c r="H130" s="108">
        <v>10.23</v>
      </c>
      <c r="I130" s="109" t="s">
        <v>56</v>
      </c>
      <c r="J130" s="71">
        <f t="shared" si="11"/>
        <v>10.23</v>
      </c>
      <c r="K130" s="72">
        <v>4380</v>
      </c>
      <c r="L130" s="74" t="s">
        <v>54</v>
      </c>
      <c r="M130" s="70">
        <f t="shared" si="5"/>
        <v>0.438</v>
      </c>
      <c r="N130" s="72">
        <v>5008</v>
      </c>
      <c r="O130" s="74" t="s">
        <v>54</v>
      </c>
      <c r="P130" s="70">
        <f t="shared" si="6"/>
        <v>0.50080000000000002</v>
      </c>
    </row>
    <row r="131" spans="1:16">
      <c r="A131" s="112"/>
      <c r="B131" s="108">
        <v>37.5</v>
      </c>
      <c r="C131" s="109" t="s">
        <v>55</v>
      </c>
      <c r="D131" s="70">
        <f t="shared" si="10"/>
        <v>0.20718232044198895</v>
      </c>
      <c r="E131" s="110">
        <v>40.630000000000003</v>
      </c>
      <c r="F131" s="111">
        <v>2.077</v>
      </c>
      <c r="G131" s="107">
        <f t="shared" si="8"/>
        <v>42.707000000000001</v>
      </c>
      <c r="H131" s="108">
        <v>10.66</v>
      </c>
      <c r="I131" s="109" t="s">
        <v>56</v>
      </c>
      <c r="J131" s="71">
        <f t="shared" si="11"/>
        <v>10.66</v>
      </c>
      <c r="K131" s="72">
        <v>4460</v>
      </c>
      <c r="L131" s="74" t="s">
        <v>54</v>
      </c>
      <c r="M131" s="70">
        <f t="shared" si="5"/>
        <v>0.44600000000000001</v>
      </c>
      <c r="N131" s="72">
        <v>5115</v>
      </c>
      <c r="O131" s="74" t="s">
        <v>54</v>
      </c>
      <c r="P131" s="70">
        <f t="shared" si="6"/>
        <v>0.51150000000000007</v>
      </c>
    </row>
    <row r="132" spans="1:16">
      <c r="A132" s="112"/>
      <c r="B132" s="108">
        <v>40</v>
      </c>
      <c r="C132" s="109" t="s">
        <v>55</v>
      </c>
      <c r="D132" s="70">
        <f t="shared" si="10"/>
        <v>0.22099447513812154</v>
      </c>
      <c r="E132" s="110">
        <v>42.75</v>
      </c>
      <c r="F132" s="111">
        <v>1.982</v>
      </c>
      <c r="G132" s="107">
        <f t="shared" si="8"/>
        <v>44.731999999999999</v>
      </c>
      <c r="H132" s="108">
        <v>11.07</v>
      </c>
      <c r="I132" s="109" t="s">
        <v>56</v>
      </c>
      <c r="J132" s="71">
        <f t="shared" si="11"/>
        <v>11.07</v>
      </c>
      <c r="K132" s="72">
        <v>4531</v>
      </c>
      <c r="L132" s="74" t="s">
        <v>54</v>
      </c>
      <c r="M132" s="70">
        <f t="shared" si="5"/>
        <v>0.45309999999999995</v>
      </c>
      <c r="N132" s="72">
        <v>5211</v>
      </c>
      <c r="O132" s="74" t="s">
        <v>54</v>
      </c>
      <c r="P132" s="70">
        <f t="shared" si="6"/>
        <v>0.52110000000000001</v>
      </c>
    </row>
    <row r="133" spans="1:16">
      <c r="A133" s="112"/>
      <c r="B133" s="108">
        <v>45</v>
      </c>
      <c r="C133" s="109" t="s">
        <v>55</v>
      </c>
      <c r="D133" s="70">
        <f t="shared" si="10"/>
        <v>0.24861878453038674</v>
      </c>
      <c r="E133" s="110">
        <v>46.73</v>
      </c>
      <c r="F133" s="111">
        <v>1.8180000000000001</v>
      </c>
      <c r="G133" s="107">
        <f t="shared" si="8"/>
        <v>48.547999999999995</v>
      </c>
      <c r="H133" s="108">
        <v>11.84</v>
      </c>
      <c r="I133" s="109" t="s">
        <v>56</v>
      </c>
      <c r="J133" s="71">
        <f t="shared" si="11"/>
        <v>11.84</v>
      </c>
      <c r="K133" s="72">
        <v>4715</v>
      </c>
      <c r="L133" s="74" t="s">
        <v>54</v>
      </c>
      <c r="M133" s="70">
        <f t="shared" si="5"/>
        <v>0.47149999999999997</v>
      </c>
      <c r="N133" s="72">
        <v>5378</v>
      </c>
      <c r="O133" s="74" t="s">
        <v>54</v>
      </c>
      <c r="P133" s="70">
        <f t="shared" si="6"/>
        <v>0.53780000000000006</v>
      </c>
    </row>
    <row r="134" spans="1:16">
      <c r="A134" s="112"/>
      <c r="B134" s="108">
        <v>50</v>
      </c>
      <c r="C134" s="109" t="s">
        <v>55</v>
      </c>
      <c r="D134" s="70">
        <f t="shared" si="10"/>
        <v>0.27624309392265195</v>
      </c>
      <c r="E134" s="110">
        <v>50.43</v>
      </c>
      <c r="F134" s="111">
        <v>1.681</v>
      </c>
      <c r="G134" s="107">
        <f t="shared" si="8"/>
        <v>52.110999999999997</v>
      </c>
      <c r="H134" s="108">
        <v>12.55</v>
      </c>
      <c r="I134" s="109" t="s">
        <v>56</v>
      </c>
      <c r="J134" s="71">
        <f t="shared" si="11"/>
        <v>12.55</v>
      </c>
      <c r="K134" s="72">
        <v>4866</v>
      </c>
      <c r="L134" s="74" t="s">
        <v>54</v>
      </c>
      <c r="M134" s="70">
        <f t="shared" si="5"/>
        <v>0.48659999999999998</v>
      </c>
      <c r="N134" s="72">
        <v>5519</v>
      </c>
      <c r="O134" s="74" t="s">
        <v>54</v>
      </c>
      <c r="P134" s="70">
        <f t="shared" si="6"/>
        <v>0.55190000000000006</v>
      </c>
    </row>
    <row r="135" spans="1:16">
      <c r="A135" s="112"/>
      <c r="B135" s="108">
        <v>55</v>
      </c>
      <c r="C135" s="109" t="s">
        <v>55</v>
      </c>
      <c r="D135" s="70">
        <f t="shared" si="10"/>
        <v>0.30386740331491713</v>
      </c>
      <c r="E135" s="110">
        <v>53.87</v>
      </c>
      <c r="F135" s="111">
        <v>1.5649999999999999</v>
      </c>
      <c r="G135" s="107">
        <f t="shared" si="8"/>
        <v>55.434999999999995</v>
      </c>
      <c r="H135" s="108">
        <v>13.21</v>
      </c>
      <c r="I135" s="109" t="s">
        <v>56</v>
      </c>
      <c r="J135" s="71">
        <f t="shared" si="11"/>
        <v>13.21</v>
      </c>
      <c r="K135" s="72">
        <v>4994</v>
      </c>
      <c r="L135" s="74" t="s">
        <v>54</v>
      </c>
      <c r="M135" s="70">
        <f t="shared" si="5"/>
        <v>0.49939999999999996</v>
      </c>
      <c r="N135" s="72">
        <v>5640</v>
      </c>
      <c r="O135" s="74" t="s">
        <v>54</v>
      </c>
      <c r="P135" s="70">
        <f t="shared" si="6"/>
        <v>0.56399999999999995</v>
      </c>
    </row>
    <row r="136" spans="1:16">
      <c r="A136" s="112"/>
      <c r="B136" s="108">
        <v>60</v>
      </c>
      <c r="C136" s="109" t="s">
        <v>55</v>
      </c>
      <c r="D136" s="70">
        <f t="shared" si="10"/>
        <v>0.33149171270718231</v>
      </c>
      <c r="E136" s="110">
        <v>57.07</v>
      </c>
      <c r="F136" s="111">
        <v>1.466</v>
      </c>
      <c r="G136" s="107">
        <f t="shared" si="8"/>
        <v>58.536000000000001</v>
      </c>
      <c r="H136" s="108">
        <v>13.84</v>
      </c>
      <c r="I136" s="109" t="s">
        <v>56</v>
      </c>
      <c r="J136" s="71">
        <f t="shared" si="11"/>
        <v>13.84</v>
      </c>
      <c r="K136" s="72">
        <v>5104</v>
      </c>
      <c r="L136" s="74" t="s">
        <v>54</v>
      </c>
      <c r="M136" s="70">
        <f t="shared" si="5"/>
        <v>0.51039999999999996</v>
      </c>
      <c r="N136" s="72">
        <v>5746</v>
      </c>
      <c r="O136" s="74" t="s">
        <v>54</v>
      </c>
      <c r="P136" s="70">
        <f t="shared" si="6"/>
        <v>0.5746</v>
      </c>
    </row>
    <row r="137" spans="1:16">
      <c r="A137" s="112"/>
      <c r="B137" s="108">
        <v>65</v>
      </c>
      <c r="C137" s="109" t="s">
        <v>55</v>
      </c>
      <c r="D137" s="70">
        <f t="shared" si="10"/>
        <v>0.35911602209944754</v>
      </c>
      <c r="E137" s="110">
        <v>60.08</v>
      </c>
      <c r="F137" s="111">
        <v>1.38</v>
      </c>
      <c r="G137" s="107">
        <f t="shared" si="8"/>
        <v>61.46</v>
      </c>
      <c r="H137" s="108">
        <v>14.43</v>
      </c>
      <c r="I137" s="109" t="s">
        <v>56</v>
      </c>
      <c r="J137" s="71">
        <f t="shared" si="11"/>
        <v>14.43</v>
      </c>
      <c r="K137" s="72">
        <v>5201</v>
      </c>
      <c r="L137" s="74" t="s">
        <v>54</v>
      </c>
      <c r="M137" s="70">
        <f t="shared" si="5"/>
        <v>0.52010000000000001</v>
      </c>
      <c r="N137" s="72">
        <v>5840</v>
      </c>
      <c r="O137" s="74" t="s">
        <v>54</v>
      </c>
      <c r="P137" s="70">
        <f t="shared" si="6"/>
        <v>0.58399999999999996</v>
      </c>
    </row>
    <row r="138" spans="1:16">
      <c r="A138" s="112"/>
      <c r="B138" s="108">
        <v>70</v>
      </c>
      <c r="C138" s="109" t="s">
        <v>55</v>
      </c>
      <c r="D138" s="70">
        <f t="shared" si="10"/>
        <v>0.38674033149171272</v>
      </c>
      <c r="E138" s="110">
        <v>62.9</v>
      </c>
      <c r="F138" s="111">
        <v>1.304</v>
      </c>
      <c r="G138" s="107">
        <f t="shared" si="8"/>
        <v>64.203999999999994</v>
      </c>
      <c r="H138" s="108">
        <v>15</v>
      </c>
      <c r="I138" s="109" t="s">
        <v>56</v>
      </c>
      <c r="J138" s="71">
        <f t="shared" si="11"/>
        <v>15</v>
      </c>
      <c r="K138" s="72">
        <v>5287</v>
      </c>
      <c r="L138" s="74" t="s">
        <v>54</v>
      </c>
      <c r="M138" s="70">
        <f t="shared" si="5"/>
        <v>0.52869999999999995</v>
      </c>
      <c r="N138" s="72">
        <v>5923</v>
      </c>
      <c r="O138" s="74" t="s">
        <v>54</v>
      </c>
      <c r="P138" s="70">
        <f t="shared" si="6"/>
        <v>0.59230000000000005</v>
      </c>
    </row>
    <row r="139" spans="1:16">
      <c r="A139" s="112"/>
      <c r="B139" s="108">
        <v>80</v>
      </c>
      <c r="C139" s="109" t="s">
        <v>55</v>
      </c>
      <c r="D139" s="70">
        <f t="shared" si="10"/>
        <v>0.44198895027624308</v>
      </c>
      <c r="E139" s="110">
        <v>68.040000000000006</v>
      </c>
      <c r="F139" s="111">
        <v>1.177</v>
      </c>
      <c r="G139" s="107">
        <f t="shared" si="8"/>
        <v>69.217000000000013</v>
      </c>
      <c r="H139" s="108">
        <v>16.07</v>
      </c>
      <c r="I139" s="109" t="s">
        <v>56</v>
      </c>
      <c r="J139" s="71">
        <f t="shared" si="11"/>
        <v>16.07</v>
      </c>
      <c r="K139" s="72">
        <v>5539</v>
      </c>
      <c r="L139" s="74" t="s">
        <v>54</v>
      </c>
      <c r="M139" s="70">
        <f t="shared" si="5"/>
        <v>0.55389999999999995</v>
      </c>
      <c r="N139" s="72">
        <v>6066</v>
      </c>
      <c r="O139" s="74" t="s">
        <v>54</v>
      </c>
      <c r="P139" s="70">
        <f t="shared" si="6"/>
        <v>0.60660000000000003</v>
      </c>
    </row>
    <row r="140" spans="1:16">
      <c r="A140" s="112"/>
      <c r="B140" s="108">
        <v>90</v>
      </c>
      <c r="C140" s="113" t="s">
        <v>55</v>
      </c>
      <c r="D140" s="70">
        <f t="shared" si="10"/>
        <v>0.49723756906077349</v>
      </c>
      <c r="E140" s="110">
        <v>72.59</v>
      </c>
      <c r="F140" s="111">
        <v>1.075</v>
      </c>
      <c r="G140" s="107">
        <f t="shared" si="8"/>
        <v>73.665000000000006</v>
      </c>
      <c r="H140" s="108">
        <v>17.07</v>
      </c>
      <c r="I140" s="109" t="s">
        <v>56</v>
      </c>
      <c r="J140" s="71">
        <f t="shared" si="11"/>
        <v>17.07</v>
      </c>
      <c r="K140" s="72">
        <v>5748</v>
      </c>
      <c r="L140" s="74" t="s">
        <v>54</v>
      </c>
      <c r="M140" s="70">
        <f t="shared" si="5"/>
        <v>0.57479999999999998</v>
      </c>
      <c r="N140" s="72">
        <v>6186</v>
      </c>
      <c r="O140" s="74" t="s">
        <v>54</v>
      </c>
      <c r="P140" s="70">
        <f t="shared" si="6"/>
        <v>0.61860000000000004</v>
      </c>
    </row>
    <row r="141" spans="1:16">
      <c r="B141" s="108">
        <v>100</v>
      </c>
      <c r="C141" s="74" t="s">
        <v>55</v>
      </c>
      <c r="D141" s="70">
        <f t="shared" si="10"/>
        <v>0.5524861878453039</v>
      </c>
      <c r="E141" s="110">
        <v>76.599999999999994</v>
      </c>
      <c r="F141" s="111">
        <v>0.98980000000000001</v>
      </c>
      <c r="G141" s="107">
        <f t="shared" si="8"/>
        <v>77.589799999999997</v>
      </c>
      <c r="H141" s="72">
        <v>18.02</v>
      </c>
      <c r="I141" s="74" t="s">
        <v>56</v>
      </c>
      <c r="J141" s="71">
        <f t="shared" si="11"/>
        <v>18.02</v>
      </c>
      <c r="K141" s="72">
        <v>5927</v>
      </c>
      <c r="L141" s="74" t="s">
        <v>54</v>
      </c>
      <c r="M141" s="70">
        <f t="shared" si="5"/>
        <v>0.5927</v>
      </c>
      <c r="N141" s="72">
        <v>6289</v>
      </c>
      <c r="O141" s="74" t="s">
        <v>54</v>
      </c>
      <c r="P141" s="70">
        <f t="shared" si="6"/>
        <v>0.62890000000000001</v>
      </c>
    </row>
    <row r="142" spans="1:16">
      <c r="B142" s="108">
        <v>110</v>
      </c>
      <c r="C142" s="74" t="s">
        <v>55</v>
      </c>
      <c r="D142" s="70">
        <f t="shared" si="10"/>
        <v>0.60773480662983426</v>
      </c>
      <c r="E142" s="110">
        <v>80.150000000000006</v>
      </c>
      <c r="F142" s="111">
        <v>0.91859999999999997</v>
      </c>
      <c r="G142" s="107">
        <f t="shared" si="8"/>
        <v>81.068600000000004</v>
      </c>
      <c r="H142" s="72">
        <v>18.920000000000002</v>
      </c>
      <c r="I142" s="74" t="s">
        <v>56</v>
      </c>
      <c r="J142" s="71">
        <f t="shared" si="11"/>
        <v>18.920000000000002</v>
      </c>
      <c r="K142" s="72">
        <v>6085</v>
      </c>
      <c r="L142" s="74" t="s">
        <v>54</v>
      </c>
      <c r="M142" s="70">
        <f t="shared" si="5"/>
        <v>0.60850000000000004</v>
      </c>
      <c r="N142" s="72">
        <v>6378</v>
      </c>
      <c r="O142" s="74" t="s">
        <v>54</v>
      </c>
      <c r="P142" s="70">
        <f t="shared" si="6"/>
        <v>0.63780000000000003</v>
      </c>
    </row>
    <row r="143" spans="1:16">
      <c r="B143" s="108">
        <v>120</v>
      </c>
      <c r="C143" s="74" t="s">
        <v>55</v>
      </c>
      <c r="D143" s="70">
        <f t="shared" si="10"/>
        <v>0.66298342541436461</v>
      </c>
      <c r="E143" s="110">
        <v>83.27</v>
      </c>
      <c r="F143" s="111">
        <v>0.85770000000000002</v>
      </c>
      <c r="G143" s="107">
        <f t="shared" si="8"/>
        <v>84.12769999999999</v>
      </c>
      <c r="H143" s="72">
        <v>19.79</v>
      </c>
      <c r="I143" s="74" t="s">
        <v>56</v>
      </c>
      <c r="J143" s="71">
        <f t="shared" si="11"/>
        <v>19.79</v>
      </c>
      <c r="K143" s="72">
        <v>6225</v>
      </c>
      <c r="L143" s="74" t="s">
        <v>54</v>
      </c>
      <c r="M143" s="70">
        <f t="shared" si="5"/>
        <v>0.62249999999999994</v>
      </c>
      <c r="N143" s="72">
        <v>6457</v>
      </c>
      <c r="O143" s="74" t="s">
        <v>54</v>
      </c>
      <c r="P143" s="70">
        <f t="shared" si="6"/>
        <v>0.64569999999999994</v>
      </c>
    </row>
    <row r="144" spans="1:16">
      <c r="B144" s="108">
        <v>130</v>
      </c>
      <c r="C144" s="74" t="s">
        <v>55</v>
      </c>
      <c r="D144" s="70">
        <f t="shared" si="10"/>
        <v>0.71823204419889508</v>
      </c>
      <c r="E144" s="110">
        <v>86.04</v>
      </c>
      <c r="F144" s="111">
        <v>0.80510000000000004</v>
      </c>
      <c r="G144" s="107">
        <f t="shared" si="8"/>
        <v>86.845100000000002</v>
      </c>
      <c r="H144" s="72">
        <v>20.62</v>
      </c>
      <c r="I144" s="74" t="s">
        <v>56</v>
      </c>
      <c r="J144" s="71">
        <f t="shared" si="11"/>
        <v>20.62</v>
      </c>
      <c r="K144" s="72">
        <v>6353</v>
      </c>
      <c r="L144" s="74" t="s">
        <v>54</v>
      </c>
      <c r="M144" s="70">
        <f t="shared" si="5"/>
        <v>0.63529999999999998</v>
      </c>
      <c r="N144" s="72">
        <v>6528</v>
      </c>
      <c r="O144" s="74" t="s">
        <v>54</v>
      </c>
      <c r="P144" s="70">
        <f t="shared" si="6"/>
        <v>0.65279999999999994</v>
      </c>
    </row>
    <row r="145" spans="2:16">
      <c r="B145" s="108">
        <v>140</v>
      </c>
      <c r="C145" s="74" t="s">
        <v>55</v>
      </c>
      <c r="D145" s="70">
        <f t="shared" si="10"/>
        <v>0.77348066298342544</v>
      </c>
      <c r="E145" s="110">
        <v>88.49</v>
      </c>
      <c r="F145" s="111">
        <v>0.75900000000000001</v>
      </c>
      <c r="G145" s="107">
        <f t="shared" si="8"/>
        <v>89.248999999999995</v>
      </c>
      <c r="H145" s="72">
        <v>21.43</v>
      </c>
      <c r="I145" s="74" t="s">
        <v>56</v>
      </c>
      <c r="J145" s="71">
        <f t="shared" si="11"/>
        <v>21.43</v>
      </c>
      <c r="K145" s="72">
        <v>6471</v>
      </c>
      <c r="L145" s="74" t="s">
        <v>54</v>
      </c>
      <c r="M145" s="70">
        <f t="shared" si="5"/>
        <v>0.64710000000000001</v>
      </c>
      <c r="N145" s="72">
        <v>6593</v>
      </c>
      <c r="O145" s="74" t="s">
        <v>54</v>
      </c>
      <c r="P145" s="70">
        <f t="shared" si="6"/>
        <v>0.6593</v>
      </c>
    </row>
    <row r="146" spans="2:16">
      <c r="B146" s="108">
        <v>150</v>
      </c>
      <c r="C146" s="74" t="s">
        <v>55</v>
      </c>
      <c r="D146" s="70">
        <f t="shared" si="10"/>
        <v>0.82872928176795579</v>
      </c>
      <c r="E146" s="110">
        <v>90.66</v>
      </c>
      <c r="F146" s="111">
        <v>0.71840000000000004</v>
      </c>
      <c r="G146" s="107">
        <f t="shared" si="8"/>
        <v>91.378399999999999</v>
      </c>
      <c r="H146" s="72">
        <v>22.23</v>
      </c>
      <c r="I146" s="74" t="s">
        <v>56</v>
      </c>
      <c r="J146" s="71">
        <f t="shared" si="11"/>
        <v>22.23</v>
      </c>
      <c r="K146" s="72">
        <v>6580</v>
      </c>
      <c r="L146" s="74" t="s">
        <v>54</v>
      </c>
      <c r="M146" s="70">
        <f t="shared" si="5"/>
        <v>0.65800000000000003</v>
      </c>
      <c r="N146" s="72">
        <v>6652</v>
      </c>
      <c r="O146" s="74" t="s">
        <v>54</v>
      </c>
      <c r="P146" s="70">
        <f t="shared" si="6"/>
        <v>0.66520000000000001</v>
      </c>
    </row>
    <row r="147" spans="2:16">
      <c r="B147" s="108">
        <v>160</v>
      </c>
      <c r="C147" s="74" t="s">
        <v>55</v>
      </c>
      <c r="D147" s="70">
        <f t="shared" si="10"/>
        <v>0.88397790055248615</v>
      </c>
      <c r="E147" s="110">
        <v>92.6</v>
      </c>
      <c r="F147" s="111">
        <v>0.68220000000000003</v>
      </c>
      <c r="G147" s="107">
        <f t="shared" si="8"/>
        <v>93.282199999999989</v>
      </c>
      <c r="H147" s="72">
        <v>23</v>
      </c>
      <c r="I147" s="74" t="s">
        <v>56</v>
      </c>
      <c r="J147" s="71">
        <f t="shared" si="11"/>
        <v>23</v>
      </c>
      <c r="K147" s="72">
        <v>6682</v>
      </c>
      <c r="L147" s="74" t="s">
        <v>54</v>
      </c>
      <c r="M147" s="70">
        <f t="shared" si="5"/>
        <v>0.66820000000000002</v>
      </c>
      <c r="N147" s="72">
        <v>6706</v>
      </c>
      <c r="O147" s="74" t="s">
        <v>54</v>
      </c>
      <c r="P147" s="70">
        <f t="shared" si="6"/>
        <v>0.67060000000000008</v>
      </c>
    </row>
    <row r="148" spans="2:16">
      <c r="B148" s="108">
        <v>170</v>
      </c>
      <c r="C148" s="74" t="s">
        <v>55</v>
      </c>
      <c r="D148" s="70">
        <f t="shared" si="10"/>
        <v>0.93922651933701662</v>
      </c>
      <c r="E148" s="110">
        <v>94.34</v>
      </c>
      <c r="F148" s="111">
        <v>0.64980000000000004</v>
      </c>
      <c r="G148" s="107">
        <f t="shared" si="8"/>
        <v>94.989800000000002</v>
      </c>
      <c r="H148" s="72">
        <v>23.76</v>
      </c>
      <c r="I148" s="74" t="s">
        <v>56</v>
      </c>
      <c r="J148" s="71">
        <f t="shared" si="11"/>
        <v>23.76</v>
      </c>
      <c r="K148" s="72">
        <v>6779</v>
      </c>
      <c r="L148" s="74" t="s">
        <v>54</v>
      </c>
      <c r="M148" s="70">
        <f t="shared" ref="M148:M158" si="12">K148/1000/10</f>
        <v>0.67789999999999995</v>
      </c>
      <c r="N148" s="72">
        <v>6757</v>
      </c>
      <c r="O148" s="74" t="s">
        <v>54</v>
      </c>
      <c r="P148" s="70">
        <f t="shared" ref="P148:P176" si="13">N148/1000/10</f>
        <v>0.67569999999999997</v>
      </c>
    </row>
    <row r="149" spans="2:16">
      <c r="B149" s="108">
        <v>180</v>
      </c>
      <c r="C149" s="74" t="s">
        <v>55</v>
      </c>
      <c r="D149" s="70">
        <f t="shared" si="10"/>
        <v>0.99447513812154698</v>
      </c>
      <c r="E149" s="110">
        <v>95.9</v>
      </c>
      <c r="F149" s="111">
        <v>0.62050000000000005</v>
      </c>
      <c r="G149" s="107">
        <f t="shared" ref="G149:G212" si="14">E149+F149</f>
        <v>96.520500000000013</v>
      </c>
      <c r="H149" s="72">
        <v>24.51</v>
      </c>
      <c r="I149" s="74" t="s">
        <v>56</v>
      </c>
      <c r="J149" s="71">
        <f t="shared" si="11"/>
        <v>24.51</v>
      </c>
      <c r="K149" s="72">
        <v>6870</v>
      </c>
      <c r="L149" s="74" t="s">
        <v>54</v>
      </c>
      <c r="M149" s="70">
        <f t="shared" si="12"/>
        <v>0.68700000000000006</v>
      </c>
      <c r="N149" s="72">
        <v>6805</v>
      </c>
      <c r="O149" s="74" t="s">
        <v>54</v>
      </c>
      <c r="P149" s="70">
        <f t="shared" si="13"/>
        <v>0.68049999999999999</v>
      </c>
    </row>
    <row r="150" spans="2:16">
      <c r="B150" s="108">
        <v>200</v>
      </c>
      <c r="C150" s="74" t="s">
        <v>55</v>
      </c>
      <c r="D150" s="70">
        <f t="shared" si="10"/>
        <v>1.1049723756906078</v>
      </c>
      <c r="E150" s="110">
        <v>98.55</v>
      </c>
      <c r="F150" s="111">
        <v>0.56989999999999996</v>
      </c>
      <c r="G150" s="107">
        <f t="shared" si="14"/>
        <v>99.119900000000001</v>
      </c>
      <c r="H150" s="72">
        <v>25.97</v>
      </c>
      <c r="I150" s="74" t="s">
        <v>56</v>
      </c>
      <c r="J150" s="71">
        <f t="shared" si="11"/>
        <v>25.97</v>
      </c>
      <c r="K150" s="72">
        <v>7192</v>
      </c>
      <c r="L150" s="74" t="s">
        <v>54</v>
      </c>
      <c r="M150" s="70">
        <f t="shared" si="12"/>
        <v>0.71920000000000006</v>
      </c>
      <c r="N150" s="72">
        <v>6892</v>
      </c>
      <c r="O150" s="74" t="s">
        <v>54</v>
      </c>
      <c r="P150" s="70">
        <f t="shared" si="13"/>
        <v>0.68920000000000003</v>
      </c>
    </row>
    <row r="151" spans="2:16">
      <c r="B151" s="108">
        <v>225</v>
      </c>
      <c r="C151" s="74" t="s">
        <v>55</v>
      </c>
      <c r="D151" s="70">
        <f t="shared" si="10"/>
        <v>1.2430939226519337</v>
      </c>
      <c r="E151" s="110">
        <v>101.2</v>
      </c>
      <c r="F151" s="111">
        <v>0.51790000000000003</v>
      </c>
      <c r="G151" s="107">
        <f t="shared" si="14"/>
        <v>101.7179</v>
      </c>
      <c r="H151" s="72">
        <v>27.75</v>
      </c>
      <c r="I151" s="74" t="s">
        <v>56</v>
      </c>
      <c r="J151" s="71">
        <f t="shared" si="11"/>
        <v>27.75</v>
      </c>
      <c r="K151" s="72">
        <v>7638</v>
      </c>
      <c r="L151" s="74" t="s">
        <v>54</v>
      </c>
      <c r="M151" s="70">
        <f t="shared" si="12"/>
        <v>0.76380000000000003</v>
      </c>
      <c r="N151" s="72">
        <v>6989</v>
      </c>
      <c r="O151" s="74" t="s">
        <v>54</v>
      </c>
      <c r="P151" s="70">
        <f t="shared" si="13"/>
        <v>0.69889999999999997</v>
      </c>
    </row>
    <row r="152" spans="2:16">
      <c r="B152" s="108">
        <v>250</v>
      </c>
      <c r="C152" s="74" t="s">
        <v>55</v>
      </c>
      <c r="D152" s="70">
        <f t="shared" si="10"/>
        <v>1.3812154696132597</v>
      </c>
      <c r="E152" s="110">
        <v>103.3</v>
      </c>
      <c r="F152" s="111">
        <v>0.47520000000000001</v>
      </c>
      <c r="G152" s="107">
        <f t="shared" si="14"/>
        <v>103.7752</v>
      </c>
      <c r="H152" s="72">
        <v>29.49</v>
      </c>
      <c r="I152" s="74" t="s">
        <v>56</v>
      </c>
      <c r="J152" s="71">
        <f t="shared" si="11"/>
        <v>29.49</v>
      </c>
      <c r="K152" s="72">
        <v>8040</v>
      </c>
      <c r="L152" s="74" t="s">
        <v>54</v>
      </c>
      <c r="M152" s="70">
        <f t="shared" si="12"/>
        <v>0.80399999999999994</v>
      </c>
      <c r="N152" s="72">
        <v>7075</v>
      </c>
      <c r="O152" s="74" t="s">
        <v>54</v>
      </c>
      <c r="P152" s="70">
        <f t="shared" si="13"/>
        <v>0.70750000000000002</v>
      </c>
    </row>
    <row r="153" spans="2:16">
      <c r="B153" s="108">
        <v>275</v>
      </c>
      <c r="C153" s="74" t="s">
        <v>55</v>
      </c>
      <c r="D153" s="70">
        <f t="shared" ref="D153:D166" si="15">B153/$C$5</f>
        <v>1.5193370165745856</v>
      </c>
      <c r="E153" s="110">
        <v>104.9</v>
      </c>
      <c r="F153" s="111">
        <v>0.4395</v>
      </c>
      <c r="G153" s="107">
        <f t="shared" si="14"/>
        <v>105.3395</v>
      </c>
      <c r="H153" s="72">
        <v>31.21</v>
      </c>
      <c r="I153" s="74" t="s">
        <v>56</v>
      </c>
      <c r="J153" s="71">
        <f t="shared" si="11"/>
        <v>31.21</v>
      </c>
      <c r="K153" s="72">
        <v>8410</v>
      </c>
      <c r="L153" s="74" t="s">
        <v>54</v>
      </c>
      <c r="M153" s="70">
        <f t="shared" si="12"/>
        <v>0.84099999999999997</v>
      </c>
      <c r="N153" s="72">
        <v>7155</v>
      </c>
      <c r="O153" s="74" t="s">
        <v>54</v>
      </c>
      <c r="P153" s="70">
        <f t="shared" si="13"/>
        <v>0.71550000000000002</v>
      </c>
    </row>
    <row r="154" spans="2:16">
      <c r="B154" s="108">
        <v>300</v>
      </c>
      <c r="C154" s="74" t="s">
        <v>55</v>
      </c>
      <c r="D154" s="70">
        <f t="shared" si="15"/>
        <v>1.6574585635359116</v>
      </c>
      <c r="E154" s="110">
        <v>106.1</v>
      </c>
      <c r="F154" s="111">
        <v>0.40920000000000001</v>
      </c>
      <c r="G154" s="107">
        <f t="shared" si="14"/>
        <v>106.50919999999999</v>
      </c>
      <c r="H154" s="72">
        <v>32.89</v>
      </c>
      <c r="I154" s="74" t="s">
        <v>56</v>
      </c>
      <c r="J154" s="71">
        <f t="shared" si="11"/>
        <v>32.89</v>
      </c>
      <c r="K154" s="72">
        <v>8754</v>
      </c>
      <c r="L154" s="74" t="s">
        <v>54</v>
      </c>
      <c r="M154" s="70">
        <f t="shared" si="12"/>
        <v>0.87539999999999996</v>
      </c>
      <c r="N154" s="72">
        <v>7228</v>
      </c>
      <c r="O154" s="74" t="s">
        <v>54</v>
      </c>
      <c r="P154" s="70">
        <f t="shared" si="13"/>
        <v>0.7228</v>
      </c>
    </row>
    <row r="155" spans="2:16">
      <c r="B155" s="108">
        <v>325</v>
      </c>
      <c r="C155" s="74" t="s">
        <v>55</v>
      </c>
      <c r="D155" s="70">
        <f t="shared" si="15"/>
        <v>1.7955801104972375</v>
      </c>
      <c r="E155" s="110">
        <v>107.1</v>
      </c>
      <c r="F155" s="111">
        <v>0.38300000000000001</v>
      </c>
      <c r="G155" s="107">
        <f t="shared" si="14"/>
        <v>107.48299999999999</v>
      </c>
      <c r="H155" s="72">
        <v>34.57</v>
      </c>
      <c r="I155" s="74" t="s">
        <v>56</v>
      </c>
      <c r="J155" s="71">
        <f t="shared" si="11"/>
        <v>34.57</v>
      </c>
      <c r="K155" s="72">
        <v>9078</v>
      </c>
      <c r="L155" s="74" t="s">
        <v>54</v>
      </c>
      <c r="M155" s="70">
        <f t="shared" si="12"/>
        <v>0.90779999999999994</v>
      </c>
      <c r="N155" s="72">
        <v>7296</v>
      </c>
      <c r="O155" s="74" t="s">
        <v>54</v>
      </c>
      <c r="P155" s="70">
        <f t="shared" si="13"/>
        <v>0.72960000000000003</v>
      </c>
    </row>
    <row r="156" spans="2:16">
      <c r="B156" s="108">
        <v>350</v>
      </c>
      <c r="C156" s="74" t="s">
        <v>55</v>
      </c>
      <c r="D156" s="70">
        <f t="shared" si="15"/>
        <v>1.9337016574585635</v>
      </c>
      <c r="E156" s="110">
        <v>107.8</v>
      </c>
      <c r="F156" s="111">
        <v>0.36020000000000002</v>
      </c>
      <c r="G156" s="107">
        <f t="shared" si="14"/>
        <v>108.1602</v>
      </c>
      <c r="H156" s="72">
        <v>36.229999999999997</v>
      </c>
      <c r="I156" s="74" t="s">
        <v>56</v>
      </c>
      <c r="J156" s="71">
        <f t="shared" si="11"/>
        <v>36.229999999999997</v>
      </c>
      <c r="K156" s="72">
        <v>9386</v>
      </c>
      <c r="L156" s="74" t="s">
        <v>54</v>
      </c>
      <c r="M156" s="70">
        <f t="shared" si="12"/>
        <v>0.93859999999999988</v>
      </c>
      <c r="N156" s="72">
        <v>7360</v>
      </c>
      <c r="O156" s="74" t="s">
        <v>54</v>
      </c>
      <c r="P156" s="70">
        <f t="shared" si="13"/>
        <v>0.73599999999999999</v>
      </c>
    </row>
    <row r="157" spans="2:16">
      <c r="B157" s="108">
        <v>375</v>
      </c>
      <c r="C157" s="74" t="s">
        <v>55</v>
      </c>
      <c r="D157" s="70">
        <f t="shared" si="15"/>
        <v>2.0718232044198897</v>
      </c>
      <c r="E157" s="110">
        <v>109</v>
      </c>
      <c r="F157" s="111">
        <v>0.3402</v>
      </c>
      <c r="G157" s="107">
        <f t="shared" si="14"/>
        <v>109.3402</v>
      </c>
      <c r="H157" s="72">
        <v>37.869999999999997</v>
      </c>
      <c r="I157" s="74" t="s">
        <v>56</v>
      </c>
      <c r="J157" s="71">
        <f t="shared" si="11"/>
        <v>37.869999999999997</v>
      </c>
      <c r="K157" s="72">
        <v>9679</v>
      </c>
      <c r="L157" s="74" t="s">
        <v>54</v>
      </c>
      <c r="M157" s="70">
        <f t="shared" si="12"/>
        <v>0.96789999999999998</v>
      </c>
      <c r="N157" s="72">
        <v>7421</v>
      </c>
      <c r="O157" s="74" t="s">
        <v>54</v>
      </c>
      <c r="P157" s="70">
        <f t="shared" si="13"/>
        <v>0.74209999999999998</v>
      </c>
    </row>
    <row r="158" spans="2:16">
      <c r="B158" s="108">
        <v>400</v>
      </c>
      <c r="C158" s="74" t="s">
        <v>55</v>
      </c>
      <c r="D158" s="70">
        <f t="shared" si="15"/>
        <v>2.2099447513812156</v>
      </c>
      <c r="E158" s="110">
        <v>110.2</v>
      </c>
      <c r="F158" s="111">
        <v>0.32240000000000002</v>
      </c>
      <c r="G158" s="107">
        <f t="shared" si="14"/>
        <v>110.5224</v>
      </c>
      <c r="H158" s="72">
        <v>39.5</v>
      </c>
      <c r="I158" s="74" t="s">
        <v>56</v>
      </c>
      <c r="J158" s="71">
        <f t="shared" si="11"/>
        <v>39.5</v>
      </c>
      <c r="K158" s="72">
        <v>9957</v>
      </c>
      <c r="L158" s="74" t="s">
        <v>54</v>
      </c>
      <c r="M158" s="70">
        <f t="shared" si="12"/>
        <v>0.99570000000000003</v>
      </c>
      <c r="N158" s="72">
        <v>7478</v>
      </c>
      <c r="O158" s="74" t="s">
        <v>54</v>
      </c>
      <c r="P158" s="70">
        <f t="shared" si="13"/>
        <v>0.74780000000000002</v>
      </c>
    </row>
    <row r="159" spans="2:16">
      <c r="B159" s="108">
        <v>450</v>
      </c>
      <c r="C159" s="74" t="s">
        <v>55</v>
      </c>
      <c r="D159" s="70">
        <f t="shared" si="15"/>
        <v>2.4861878453038675</v>
      </c>
      <c r="E159" s="110">
        <v>111</v>
      </c>
      <c r="F159" s="111">
        <v>0.2923</v>
      </c>
      <c r="G159" s="107">
        <f t="shared" si="14"/>
        <v>111.2923</v>
      </c>
      <c r="H159" s="72">
        <v>42.73</v>
      </c>
      <c r="I159" s="74" t="s">
        <v>56</v>
      </c>
      <c r="J159" s="71">
        <f t="shared" si="11"/>
        <v>42.73</v>
      </c>
      <c r="K159" s="72">
        <v>1.1000000000000001</v>
      </c>
      <c r="L159" s="73" t="s">
        <v>56</v>
      </c>
      <c r="M159" s="71">
        <f t="shared" ref="M159:M216" si="16">K159</f>
        <v>1.1000000000000001</v>
      </c>
      <c r="N159" s="72">
        <v>7586</v>
      </c>
      <c r="O159" s="74" t="s">
        <v>54</v>
      </c>
      <c r="P159" s="70">
        <f t="shared" si="13"/>
        <v>0.75860000000000005</v>
      </c>
    </row>
    <row r="160" spans="2:16">
      <c r="B160" s="108">
        <v>500</v>
      </c>
      <c r="C160" s="74" t="s">
        <v>55</v>
      </c>
      <c r="D160" s="70">
        <f t="shared" si="15"/>
        <v>2.7624309392265194</v>
      </c>
      <c r="E160" s="110">
        <v>111.1</v>
      </c>
      <c r="F160" s="111">
        <v>0.2676</v>
      </c>
      <c r="G160" s="107">
        <f t="shared" si="14"/>
        <v>111.3676</v>
      </c>
      <c r="H160" s="72">
        <v>45.94</v>
      </c>
      <c r="I160" s="74" t="s">
        <v>56</v>
      </c>
      <c r="J160" s="71">
        <f t="shared" si="11"/>
        <v>45.94</v>
      </c>
      <c r="K160" s="72">
        <v>1.19</v>
      </c>
      <c r="L160" s="74" t="s">
        <v>56</v>
      </c>
      <c r="M160" s="71">
        <f t="shared" si="16"/>
        <v>1.19</v>
      </c>
      <c r="N160" s="72">
        <v>7686</v>
      </c>
      <c r="O160" s="74" t="s">
        <v>54</v>
      </c>
      <c r="P160" s="70">
        <f t="shared" si="13"/>
        <v>0.76859999999999995</v>
      </c>
    </row>
    <row r="161" spans="2:16">
      <c r="B161" s="108">
        <v>550</v>
      </c>
      <c r="C161" s="74" t="s">
        <v>55</v>
      </c>
      <c r="D161" s="70">
        <f t="shared" si="15"/>
        <v>3.0386740331491713</v>
      </c>
      <c r="E161" s="110">
        <v>111</v>
      </c>
      <c r="F161" s="111">
        <v>0.247</v>
      </c>
      <c r="G161" s="107">
        <f t="shared" si="14"/>
        <v>111.247</v>
      </c>
      <c r="H161" s="72">
        <v>49.15</v>
      </c>
      <c r="I161" s="74" t="s">
        <v>56</v>
      </c>
      <c r="J161" s="71">
        <f t="shared" si="11"/>
        <v>49.15</v>
      </c>
      <c r="K161" s="72">
        <v>1.27</v>
      </c>
      <c r="L161" s="74" t="s">
        <v>56</v>
      </c>
      <c r="M161" s="71">
        <f t="shared" si="16"/>
        <v>1.27</v>
      </c>
      <c r="N161" s="72">
        <v>7781</v>
      </c>
      <c r="O161" s="74" t="s">
        <v>54</v>
      </c>
      <c r="P161" s="70">
        <f t="shared" si="13"/>
        <v>0.77810000000000001</v>
      </c>
    </row>
    <row r="162" spans="2:16">
      <c r="B162" s="108">
        <v>600</v>
      </c>
      <c r="C162" s="74" t="s">
        <v>55</v>
      </c>
      <c r="D162" s="70">
        <f t="shared" si="15"/>
        <v>3.3149171270718232</v>
      </c>
      <c r="E162" s="110">
        <v>110.8</v>
      </c>
      <c r="F162" s="111">
        <v>0.22950000000000001</v>
      </c>
      <c r="G162" s="107">
        <f t="shared" si="14"/>
        <v>111.0295</v>
      </c>
      <c r="H162" s="72">
        <v>52.37</v>
      </c>
      <c r="I162" s="74" t="s">
        <v>56</v>
      </c>
      <c r="J162" s="71">
        <f t="shared" si="11"/>
        <v>52.37</v>
      </c>
      <c r="K162" s="72">
        <v>1.35</v>
      </c>
      <c r="L162" s="74" t="s">
        <v>56</v>
      </c>
      <c r="M162" s="71">
        <f t="shared" si="16"/>
        <v>1.35</v>
      </c>
      <c r="N162" s="72">
        <v>7871</v>
      </c>
      <c r="O162" s="74" t="s">
        <v>54</v>
      </c>
      <c r="P162" s="70">
        <f t="shared" si="13"/>
        <v>0.78710000000000002</v>
      </c>
    </row>
    <row r="163" spans="2:16">
      <c r="B163" s="108">
        <v>650</v>
      </c>
      <c r="C163" s="74" t="s">
        <v>55</v>
      </c>
      <c r="D163" s="70">
        <f t="shared" si="15"/>
        <v>3.5911602209944751</v>
      </c>
      <c r="E163" s="110">
        <v>110.5</v>
      </c>
      <c r="F163" s="111">
        <v>0.2145</v>
      </c>
      <c r="G163" s="107">
        <f t="shared" si="14"/>
        <v>110.7145</v>
      </c>
      <c r="H163" s="72">
        <v>55.6</v>
      </c>
      <c r="I163" s="74" t="s">
        <v>56</v>
      </c>
      <c r="J163" s="71">
        <f t="shared" si="11"/>
        <v>55.6</v>
      </c>
      <c r="K163" s="72">
        <v>1.43</v>
      </c>
      <c r="L163" s="74" t="s">
        <v>56</v>
      </c>
      <c r="M163" s="71">
        <f t="shared" si="16"/>
        <v>1.43</v>
      </c>
      <c r="N163" s="72">
        <v>7958</v>
      </c>
      <c r="O163" s="74" t="s">
        <v>54</v>
      </c>
      <c r="P163" s="70">
        <f t="shared" si="13"/>
        <v>0.79580000000000006</v>
      </c>
    </row>
    <row r="164" spans="2:16">
      <c r="B164" s="108">
        <v>700</v>
      </c>
      <c r="C164" s="74" t="s">
        <v>55</v>
      </c>
      <c r="D164" s="70">
        <f t="shared" si="15"/>
        <v>3.867403314917127</v>
      </c>
      <c r="E164" s="110">
        <v>110</v>
      </c>
      <c r="F164" s="111">
        <v>0.20150000000000001</v>
      </c>
      <c r="G164" s="107">
        <f t="shared" si="14"/>
        <v>110.2015</v>
      </c>
      <c r="H164" s="72">
        <v>58.84</v>
      </c>
      <c r="I164" s="74" t="s">
        <v>56</v>
      </c>
      <c r="J164" s="71">
        <f t="shared" si="11"/>
        <v>58.84</v>
      </c>
      <c r="K164" s="72">
        <v>1.5</v>
      </c>
      <c r="L164" s="74" t="s">
        <v>56</v>
      </c>
      <c r="M164" s="71">
        <f t="shared" si="16"/>
        <v>1.5</v>
      </c>
      <c r="N164" s="72">
        <v>8042</v>
      </c>
      <c r="O164" s="74" t="s">
        <v>54</v>
      </c>
      <c r="P164" s="70">
        <f t="shared" si="13"/>
        <v>0.80420000000000003</v>
      </c>
    </row>
    <row r="165" spans="2:16">
      <c r="B165" s="108">
        <v>800</v>
      </c>
      <c r="C165" s="74" t="s">
        <v>55</v>
      </c>
      <c r="D165" s="70">
        <f t="shared" si="15"/>
        <v>4.4198895027624312</v>
      </c>
      <c r="E165" s="110">
        <v>109</v>
      </c>
      <c r="F165" s="111">
        <v>0.1799</v>
      </c>
      <c r="G165" s="107">
        <f t="shared" si="14"/>
        <v>109.1799</v>
      </c>
      <c r="H165" s="72">
        <v>65.37</v>
      </c>
      <c r="I165" s="74" t="s">
        <v>56</v>
      </c>
      <c r="J165" s="71">
        <f t="shared" si="11"/>
        <v>65.37</v>
      </c>
      <c r="K165" s="72">
        <v>1.76</v>
      </c>
      <c r="L165" s="74" t="s">
        <v>56</v>
      </c>
      <c r="M165" s="71">
        <f t="shared" si="16"/>
        <v>1.76</v>
      </c>
      <c r="N165" s="72">
        <v>8204</v>
      </c>
      <c r="O165" s="74" t="s">
        <v>54</v>
      </c>
      <c r="P165" s="70">
        <f t="shared" si="13"/>
        <v>0.82040000000000002</v>
      </c>
    </row>
    <row r="166" spans="2:16">
      <c r="B166" s="108">
        <v>900</v>
      </c>
      <c r="C166" s="74" t="s">
        <v>55</v>
      </c>
      <c r="D166" s="70">
        <f t="shared" si="15"/>
        <v>4.972375690607735</v>
      </c>
      <c r="E166" s="110">
        <v>107.7</v>
      </c>
      <c r="F166" s="111">
        <v>0.16270000000000001</v>
      </c>
      <c r="G166" s="107">
        <f t="shared" si="14"/>
        <v>107.8627</v>
      </c>
      <c r="H166" s="72">
        <v>71.959999999999994</v>
      </c>
      <c r="I166" s="74" t="s">
        <v>56</v>
      </c>
      <c r="J166" s="71">
        <f t="shared" si="11"/>
        <v>71.959999999999994</v>
      </c>
      <c r="K166" s="72">
        <v>2</v>
      </c>
      <c r="L166" s="74" t="s">
        <v>56</v>
      </c>
      <c r="M166" s="71">
        <f t="shared" si="16"/>
        <v>2</v>
      </c>
      <c r="N166" s="72">
        <v>8360</v>
      </c>
      <c r="O166" s="74" t="s">
        <v>54</v>
      </c>
      <c r="P166" s="70">
        <f t="shared" si="13"/>
        <v>0.83599999999999997</v>
      </c>
    </row>
    <row r="167" spans="2:16">
      <c r="B167" s="108">
        <v>1</v>
      </c>
      <c r="C167" s="73" t="s">
        <v>57</v>
      </c>
      <c r="D167" s="70">
        <f t="shared" ref="D167:D228" si="17">B167*1000/$C$5</f>
        <v>5.5248618784530388</v>
      </c>
      <c r="E167" s="110">
        <v>106.4</v>
      </c>
      <c r="F167" s="111">
        <v>0.1487</v>
      </c>
      <c r="G167" s="107">
        <f t="shared" si="14"/>
        <v>106.54870000000001</v>
      </c>
      <c r="H167" s="72">
        <v>78.64</v>
      </c>
      <c r="I167" s="74" t="s">
        <v>56</v>
      </c>
      <c r="J167" s="71">
        <f t="shared" ref="J167:J192" si="18">H167</f>
        <v>78.64</v>
      </c>
      <c r="K167" s="72">
        <v>2.21</v>
      </c>
      <c r="L167" s="74" t="s">
        <v>56</v>
      </c>
      <c r="M167" s="71">
        <f t="shared" si="16"/>
        <v>2.21</v>
      </c>
      <c r="N167" s="72">
        <v>8512</v>
      </c>
      <c r="O167" s="74" t="s">
        <v>54</v>
      </c>
      <c r="P167" s="70">
        <f t="shared" si="13"/>
        <v>0.85120000000000007</v>
      </c>
    </row>
    <row r="168" spans="2:16">
      <c r="B168" s="108">
        <v>1.1000000000000001</v>
      </c>
      <c r="C168" s="74" t="s">
        <v>57</v>
      </c>
      <c r="D168" s="70">
        <f t="shared" si="17"/>
        <v>6.0773480662983426</v>
      </c>
      <c r="E168" s="110">
        <v>105</v>
      </c>
      <c r="F168" s="111">
        <v>0.1371</v>
      </c>
      <c r="G168" s="107">
        <f t="shared" si="14"/>
        <v>105.1371</v>
      </c>
      <c r="H168" s="72">
        <v>85.4</v>
      </c>
      <c r="I168" s="74" t="s">
        <v>56</v>
      </c>
      <c r="J168" s="71">
        <f t="shared" si="18"/>
        <v>85.4</v>
      </c>
      <c r="K168" s="72">
        <v>2.41</v>
      </c>
      <c r="L168" s="74" t="s">
        <v>56</v>
      </c>
      <c r="M168" s="71">
        <f t="shared" si="16"/>
        <v>2.41</v>
      </c>
      <c r="N168" s="72">
        <v>8661</v>
      </c>
      <c r="O168" s="74" t="s">
        <v>54</v>
      </c>
      <c r="P168" s="70">
        <f t="shared" si="13"/>
        <v>0.86609999999999998</v>
      </c>
    </row>
    <row r="169" spans="2:16">
      <c r="B169" s="108">
        <v>1.2</v>
      </c>
      <c r="C169" s="74" t="s">
        <v>57</v>
      </c>
      <c r="D169" s="70">
        <f t="shared" si="17"/>
        <v>6.6298342541436464</v>
      </c>
      <c r="E169" s="110">
        <v>103.6</v>
      </c>
      <c r="F169" s="111">
        <v>0.12720000000000001</v>
      </c>
      <c r="G169" s="107">
        <f t="shared" si="14"/>
        <v>103.7272</v>
      </c>
      <c r="H169" s="72">
        <v>92.26</v>
      </c>
      <c r="I169" s="74" t="s">
        <v>56</v>
      </c>
      <c r="J169" s="71">
        <f t="shared" si="18"/>
        <v>92.26</v>
      </c>
      <c r="K169" s="72">
        <v>2.6</v>
      </c>
      <c r="L169" s="74" t="s">
        <v>56</v>
      </c>
      <c r="M169" s="71">
        <f t="shared" si="16"/>
        <v>2.6</v>
      </c>
      <c r="N169" s="72">
        <v>8808</v>
      </c>
      <c r="O169" s="74" t="s">
        <v>54</v>
      </c>
      <c r="P169" s="70">
        <f t="shared" si="13"/>
        <v>0.88080000000000003</v>
      </c>
    </row>
    <row r="170" spans="2:16">
      <c r="B170" s="108">
        <v>1.3</v>
      </c>
      <c r="C170" s="74" t="s">
        <v>57</v>
      </c>
      <c r="D170" s="70">
        <f t="shared" si="17"/>
        <v>7.1823204419889501</v>
      </c>
      <c r="E170" s="110">
        <v>102.2</v>
      </c>
      <c r="F170" s="111">
        <v>0.1188</v>
      </c>
      <c r="G170" s="107">
        <f t="shared" si="14"/>
        <v>102.3188</v>
      </c>
      <c r="H170" s="72">
        <v>99.2</v>
      </c>
      <c r="I170" s="74" t="s">
        <v>56</v>
      </c>
      <c r="J170" s="71">
        <f t="shared" si="18"/>
        <v>99.2</v>
      </c>
      <c r="K170" s="72">
        <v>2.78</v>
      </c>
      <c r="L170" s="74" t="s">
        <v>56</v>
      </c>
      <c r="M170" s="71">
        <f t="shared" si="16"/>
        <v>2.78</v>
      </c>
      <c r="N170" s="72">
        <v>8953</v>
      </c>
      <c r="O170" s="74" t="s">
        <v>54</v>
      </c>
      <c r="P170" s="70">
        <f t="shared" si="13"/>
        <v>0.89529999999999998</v>
      </c>
    </row>
    <row r="171" spans="2:16">
      <c r="B171" s="108">
        <v>1.4</v>
      </c>
      <c r="C171" s="74" t="s">
        <v>57</v>
      </c>
      <c r="D171" s="70">
        <f t="shared" si="17"/>
        <v>7.7348066298342539</v>
      </c>
      <c r="E171" s="110">
        <v>100.9</v>
      </c>
      <c r="F171" s="111">
        <v>0.1114</v>
      </c>
      <c r="G171" s="107">
        <f t="shared" si="14"/>
        <v>101.01140000000001</v>
      </c>
      <c r="H171" s="72">
        <v>106.24</v>
      </c>
      <c r="I171" s="74" t="s">
        <v>56</v>
      </c>
      <c r="J171" s="71">
        <f t="shared" si="18"/>
        <v>106.24</v>
      </c>
      <c r="K171" s="72">
        <v>2.95</v>
      </c>
      <c r="L171" s="74" t="s">
        <v>56</v>
      </c>
      <c r="M171" s="71">
        <f t="shared" si="16"/>
        <v>2.95</v>
      </c>
      <c r="N171" s="72">
        <v>9098</v>
      </c>
      <c r="O171" s="74" t="s">
        <v>54</v>
      </c>
      <c r="P171" s="70">
        <f t="shared" si="13"/>
        <v>0.90980000000000005</v>
      </c>
    </row>
    <row r="172" spans="2:16">
      <c r="B172" s="108">
        <v>1.5</v>
      </c>
      <c r="C172" s="74" t="s">
        <v>57</v>
      </c>
      <c r="D172" s="70">
        <f t="shared" si="17"/>
        <v>8.2872928176795586</v>
      </c>
      <c r="E172" s="110">
        <v>99.51</v>
      </c>
      <c r="F172" s="111">
        <v>0.105</v>
      </c>
      <c r="G172" s="107">
        <f t="shared" si="14"/>
        <v>99.615000000000009</v>
      </c>
      <c r="H172" s="72">
        <v>113.38</v>
      </c>
      <c r="I172" s="74" t="s">
        <v>56</v>
      </c>
      <c r="J172" s="71">
        <f t="shared" si="18"/>
        <v>113.38</v>
      </c>
      <c r="K172" s="72">
        <v>3.12</v>
      </c>
      <c r="L172" s="74" t="s">
        <v>56</v>
      </c>
      <c r="M172" s="71">
        <f t="shared" si="16"/>
        <v>3.12</v>
      </c>
      <c r="N172" s="72">
        <v>9243</v>
      </c>
      <c r="O172" s="74" t="s">
        <v>54</v>
      </c>
      <c r="P172" s="70">
        <f t="shared" si="13"/>
        <v>0.92430000000000001</v>
      </c>
    </row>
    <row r="173" spans="2:16">
      <c r="B173" s="108">
        <v>1.6</v>
      </c>
      <c r="C173" s="74" t="s">
        <v>57</v>
      </c>
      <c r="D173" s="70">
        <f t="shared" si="17"/>
        <v>8.8397790055248624</v>
      </c>
      <c r="E173" s="110">
        <v>98.19</v>
      </c>
      <c r="F173" s="111">
        <v>9.9290000000000003E-2</v>
      </c>
      <c r="G173" s="107">
        <f t="shared" si="14"/>
        <v>98.289289999999994</v>
      </c>
      <c r="H173" s="72">
        <v>120.62</v>
      </c>
      <c r="I173" s="74" t="s">
        <v>56</v>
      </c>
      <c r="J173" s="71">
        <f t="shared" si="18"/>
        <v>120.62</v>
      </c>
      <c r="K173" s="72">
        <v>3.28</v>
      </c>
      <c r="L173" s="74" t="s">
        <v>56</v>
      </c>
      <c r="M173" s="71">
        <f t="shared" si="16"/>
        <v>3.28</v>
      </c>
      <c r="N173" s="72">
        <v>9388</v>
      </c>
      <c r="O173" s="74" t="s">
        <v>54</v>
      </c>
      <c r="P173" s="70">
        <f t="shared" si="13"/>
        <v>0.93879999999999997</v>
      </c>
    </row>
    <row r="174" spans="2:16">
      <c r="B174" s="108">
        <v>1.7</v>
      </c>
      <c r="C174" s="74" t="s">
        <v>57</v>
      </c>
      <c r="D174" s="70">
        <f t="shared" si="17"/>
        <v>9.3922651933701662</v>
      </c>
      <c r="E174" s="110">
        <v>96.9</v>
      </c>
      <c r="F174" s="111">
        <v>9.4219999999999998E-2</v>
      </c>
      <c r="G174" s="107">
        <f t="shared" si="14"/>
        <v>96.994220000000013</v>
      </c>
      <c r="H174" s="72">
        <v>127.95</v>
      </c>
      <c r="I174" s="74" t="s">
        <v>56</v>
      </c>
      <c r="J174" s="71">
        <f t="shared" si="18"/>
        <v>127.95</v>
      </c>
      <c r="K174" s="72">
        <v>3.44</v>
      </c>
      <c r="L174" s="74" t="s">
        <v>56</v>
      </c>
      <c r="M174" s="71">
        <f t="shared" si="16"/>
        <v>3.44</v>
      </c>
      <c r="N174" s="72">
        <v>9533</v>
      </c>
      <c r="O174" s="74" t="s">
        <v>54</v>
      </c>
      <c r="P174" s="70">
        <f t="shared" si="13"/>
        <v>0.95329999999999993</v>
      </c>
    </row>
    <row r="175" spans="2:16">
      <c r="B175" s="108">
        <v>1.8</v>
      </c>
      <c r="C175" s="74" t="s">
        <v>57</v>
      </c>
      <c r="D175" s="70">
        <f t="shared" si="17"/>
        <v>9.94475138121547</v>
      </c>
      <c r="E175" s="110">
        <v>95.64</v>
      </c>
      <c r="F175" s="111">
        <v>8.9660000000000004E-2</v>
      </c>
      <c r="G175" s="107">
        <f t="shared" si="14"/>
        <v>95.729659999999996</v>
      </c>
      <c r="H175" s="72">
        <v>135.38</v>
      </c>
      <c r="I175" s="74" t="s">
        <v>56</v>
      </c>
      <c r="J175" s="71">
        <f t="shared" si="18"/>
        <v>135.38</v>
      </c>
      <c r="K175" s="72">
        <v>3.6</v>
      </c>
      <c r="L175" s="74" t="s">
        <v>56</v>
      </c>
      <c r="M175" s="71">
        <f t="shared" si="16"/>
        <v>3.6</v>
      </c>
      <c r="N175" s="72">
        <v>9678</v>
      </c>
      <c r="O175" s="74" t="s">
        <v>54</v>
      </c>
      <c r="P175" s="70">
        <f t="shared" si="13"/>
        <v>0.9678000000000001</v>
      </c>
    </row>
    <row r="176" spans="2:16">
      <c r="B176" s="108">
        <v>2</v>
      </c>
      <c r="C176" s="74" t="s">
        <v>57</v>
      </c>
      <c r="D176" s="70">
        <f t="shared" si="17"/>
        <v>11.049723756906078</v>
      </c>
      <c r="E176" s="110">
        <v>93.24</v>
      </c>
      <c r="F176" s="111">
        <v>8.183E-2</v>
      </c>
      <c r="G176" s="107">
        <f t="shared" si="14"/>
        <v>93.321829999999991</v>
      </c>
      <c r="H176" s="72">
        <v>150.53</v>
      </c>
      <c r="I176" s="74" t="s">
        <v>56</v>
      </c>
      <c r="J176" s="71">
        <f t="shared" si="18"/>
        <v>150.53</v>
      </c>
      <c r="K176" s="72">
        <v>4.1900000000000004</v>
      </c>
      <c r="L176" s="74" t="s">
        <v>56</v>
      </c>
      <c r="M176" s="71">
        <f t="shared" si="16"/>
        <v>4.1900000000000004</v>
      </c>
      <c r="N176" s="72">
        <v>9972</v>
      </c>
      <c r="O176" s="74" t="s">
        <v>54</v>
      </c>
      <c r="P176" s="70">
        <f t="shared" si="13"/>
        <v>0.99719999999999998</v>
      </c>
    </row>
    <row r="177" spans="1:16">
      <c r="A177" s="4"/>
      <c r="B177" s="108">
        <v>2.25</v>
      </c>
      <c r="C177" s="74" t="s">
        <v>57</v>
      </c>
      <c r="D177" s="70">
        <f t="shared" si="17"/>
        <v>12.430939226519337</v>
      </c>
      <c r="E177" s="110">
        <v>90.43</v>
      </c>
      <c r="F177" s="111">
        <v>7.3859999999999995E-2</v>
      </c>
      <c r="G177" s="107">
        <f t="shared" si="14"/>
        <v>90.503860000000003</v>
      </c>
      <c r="H177" s="72">
        <v>170</v>
      </c>
      <c r="I177" s="74" t="s">
        <v>56</v>
      </c>
      <c r="J177" s="71">
        <f t="shared" si="18"/>
        <v>170</v>
      </c>
      <c r="K177" s="72">
        <v>5.0199999999999996</v>
      </c>
      <c r="L177" s="74" t="s">
        <v>56</v>
      </c>
      <c r="M177" s="71">
        <f t="shared" si="16"/>
        <v>5.0199999999999996</v>
      </c>
      <c r="N177" s="72">
        <v>1.03</v>
      </c>
      <c r="O177" s="73" t="s">
        <v>56</v>
      </c>
      <c r="P177" s="71">
        <f t="shared" ref="P177:P181" si="19">N177</f>
        <v>1.03</v>
      </c>
    </row>
    <row r="178" spans="1:16">
      <c r="B178" s="72">
        <v>2.5</v>
      </c>
      <c r="C178" s="74" t="s">
        <v>57</v>
      </c>
      <c r="D178" s="70">
        <f t="shared" si="17"/>
        <v>13.812154696132596</v>
      </c>
      <c r="E178" s="110">
        <v>87.81</v>
      </c>
      <c r="F178" s="111">
        <v>6.7379999999999995E-2</v>
      </c>
      <c r="G178" s="107">
        <f t="shared" si="14"/>
        <v>87.877380000000002</v>
      </c>
      <c r="H178" s="72">
        <v>190.08</v>
      </c>
      <c r="I178" s="74" t="s">
        <v>56</v>
      </c>
      <c r="J178" s="71">
        <f t="shared" si="18"/>
        <v>190.08</v>
      </c>
      <c r="K178" s="72">
        <v>5.77</v>
      </c>
      <c r="L178" s="74" t="s">
        <v>56</v>
      </c>
      <c r="M178" s="71">
        <f t="shared" si="16"/>
        <v>5.77</v>
      </c>
      <c r="N178" s="72">
        <v>1.07</v>
      </c>
      <c r="O178" s="74" t="s">
        <v>56</v>
      </c>
      <c r="P178" s="71">
        <f t="shared" si="19"/>
        <v>1.07</v>
      </c>
    </row>
    <row r="179" spans="1:16">
      <c r="B179" s="108">
        <v>2.75</v>
      </c>
      <c r="C179" s="109" t="s">
        <v>57</v>
      </c>
      <c r="D179" s="70">
        <f t="shared" si="17"/>
        <v>15.193370165745856</v>
      </c>
      <c r="E179" s="110">
        <v>85.37</v>
      </c>
      <c r="F179" s="111">
        <v>6.2E-2</v>
      </c>
      <c r="G179" s="107">
        <f t="shared" si="14"/>
        <v>85.432000000000002</v>
      </c>
      <c r="H179" s="72">
        <v>210.73</v>
      </c>
      <c r="I179" s="74" t="s">
        <v>56</v>
      </c>
      <c r="J179" s="71">
        <f t="shared" si="18"/>
        <v>210.73</v>
      </c>
      <c r="K179" s="72">
        <v>6.46</v>
      </c>
      <c r="L179" s="74" t="s">
        <v>56</v>
      </c>
      <c r="M179" s="71">
        <f t="shared" si="16"/>
        <v>6.46</v>
      </c>
      <c r="N179" s="72">
        <v>1.1100000000000001</v>
      </c>
      <c r="O179" s="74" t="s">
        <v>56</v>
      </c>
      <c r="P179" s="71">
        <f t="shared" si="19"/>
        <v>1.1100000000000001</v>
      </c>
    </row>
    <row r="180" spans="1:16">
      <c r="B180" s="108">
        <v>3</v>
      </c>
      <c r="C180" s="109" t="s">
        <v>57</v>
      </c>
      <c r="D180" s="70">
        <f t="shared" si="17"/>
        <v>16.574585635359117</v>
      </c>
      <c r="E180" s="110">
        <v>83.08</v>
      </c>
      <c r="F180" s="111">
        <v>5.7459999999999997E-2</v>
      </c>
      <c r="G180" s="107">
        <f t="shared" si="14"/>
        <v>83.137460000000004</v>
      </c>
      <c r="H180" s="72">
        <v>231.97</v>
      </c>
      <c r="I180" s="74" t="s">
        <v>56</v>
      </c>
      <c r="J180" s="71">
        <f t="shared" si="18"/>
        <v>231.97</v>
      </c>
      <c r="K180" s="72">
        <v>7.13</v>
      </c>
      <c r="L180" s="74" t="s">
        <v>56</v>
      </c>
      <c r="M180" s="71">
        <f t="shared" si="16"/>
        <v>7.13</v>
      </c>
      <c r="N180" s="72">
        <v>1.1499999999999999</v>
      </c>
      <c r="O180" s="74" t="s">
        <v>56</v>
      </c>
      <c r="P180" s="71">
        <f t="shared" si="19"/>
        <v>1.1499999999999999</v>
      </c>
    </row>
    <row r="181" spans="1:16">
      <c r="B181" s="108">
        <v>3.25</v>
      </c>
      <c r="C181" s="109" t="s">
        <v>57</v>
      </c>
      <c r="D181" s="70">
        <f t="shared" si="17"/>
        <v>17.955801104972377</v>
      </c>
      <c r="E181" s="110">
        <v>80.92</v>
      </c>
      <c r="F181" s="111">
        <v>5.3560000000000003E-2</v>
      </c>
      <c r="G181" s="107">
        <f t="shared" si="14"/>
        <v>80.973560000000006</v>
      </c>
      <c r="H181" s="72">
        <v>253.79</v>
      </c>
      <c r="I181" s="74" t="s">
        <v>56</v>
      </c>
      <c r="J181" s="71">
        <f t="shared" si="18"/>
        <v>253.79</v>
      </c>
      <c r="K181" s="72">
        <v>7.77</v>
      </c>
      <c r="L181" s="74" t="s">
        <v>56</v>
      </c>
      <c r="M181" s="71">
        <f t="shared" si="16"/>
        <v>7.77</v>
      </c>
      <c r="N181" s="72">
        <v>1.19</v>
      </c>
      <c r="O181" s="74" t="s">
        <v>56</v>
      </c>
      <c r="P181" s="71">
        <f t="shared" si="19"/>
        <v>1.19</v>
      </c>
    </row>
    <row r="182" spans="1:16">
      <c r="B182" s="108">
        <v>3.5</v>
      </c>
      <c r="C182" s="109" t="s">
        <v>57</v>
      </c>
      <c r="D182" s="70">
        <f t="shared" si="17"/>
        <v>19.337016574585636</v>
      </c>
      <c r="E182" s="110">
        <v>78.88</v>
      </c>
      <c r="F182" s="111">
        <v>5.0189999999999999E-2</v>
      </c>
      <c r="G182" s="107">
        <f t="shared" si="14"/>
        <v>78.930189999999996</v>
      </c>
      <c r="H182" s="72">
        <v>276.18</v>
      </c>
      <c r="I182" s="74" t="s">
        <v>56</v>
      </c>
      <c r="J182" s="71">
        <f t="shared" si="18"/>
        <v>276.18</v>
      </c>
      <c r="K182" s="72">
        <v>8.39</v>
      </c>
      <c r="L182" s="74" t="s">
        <v>56</v>
      </c>
      <c r="M182" s="71">
        <f t="shared" si="16"/>
        <v>8.39</v>
      </c>
      <c r="N182" s="72">
        <v>1.23</v>
      </c>
      <c r="O182" s="74" t="s">
        <v>56</v>
      </c>
      <c r="P182" s="71">
        <f t="shared" ref="P182:P228" si="20">N182</f>
        <v>1.23</v>
      </c>
    </row>
    <row r="183" spans="1:16">
      <c r="B183" s="108">
        <v>3.75</v>
      </c>
      <c r="C183" s="109" t="s">
        <v>57</v>
      </c>
      <c r="D183" s="70">
        <f t="shared" si="17"/>
        <v>20.718232044198896</v>
      </c>
      <c r="E183" s="110">
        <v>76.94</v>
      </c>
      <c r="F183" s="111">
        <v>4.7239999999999997E-2</v>
      </c>
      <c r="G183" s="107">
        <f t="shared" si="14"/>
        <v>76.98724</v>
      </c>
      <c r="H183" s="72">
        <v>299.14</v>
      </c>
      <c r="I183" s="74" t="s">
        <v>56</v>
      </c>
      <c r="J183" s="71">
        <f t="shared" si="18"/>
        <v>299.14</v>
      </c>
      <c r="K183" s="72">
        <v>9</v>
      </c>
      <c r="L183" s="74" t="s">
        <v>56</v>
      </c>
      <c r="M183" s="71">
        <f t="shared" si="16"/>
        <v>9</v>
      </c>
      <c r="N183" s="72">
        <v>1.27</v>
      </c>
      <c r="O183" s="74" t="s">
        <v>56</v>
      </c>
      <c r="P183" s="71">
        <f t="shared" si="20"/>
        <v>1.27</v>
      </c>
    </row>
    <row r="184" spans="1:16">
      <c r="B184" s="108">
        <v>4</v>
      </c>
      <c r="C184" s="109" t="s">
        <v>57</v>
      </c>
      <c r="D184" s="70">
        <f t="shared" si="17"/>
        <v>22.099447513812155</v>
      </c>
      <c r="E184" s="110">
        <v>75.09</v>
      </c>
      <c r="F184" s="111">
        <v>4.4630000000000003E-2</v>
      </c>
      <c r="G184" s="107">
        <f t="shared" si="14"/>
        <v>75.134630000000001</v>
      </c>
      <c r="H184" s="72">
        <v>322.67</v>
      </c>
      <c r="I184" s="74" t="s">
        <v>56</v>
      </c>
      <c r="J184" s="71">
        <f t="shared" si="18"/>
        <v>322.67</v>
      </c>
      <c r="K184" s="72">
        <v>9.59</v>
      </c>
      <c r="L184" s="74" t="s">
        <v>56</v>
      </c>
      <c r="M184" s="71">
        <f t="shared" si="16"/>
        <v>9.59</v>
      </c>
      <c r="N184" s="72">
        <v>1.32</v>
      </c>
      <c r="O184" s="74" t="s">
        <v>56</v>
      </c>
      <c r="P184" s="71">
        <f t="shared" si="20"/>
        <v>1.32</v>
      </c>
    </row>
    <row r="185" spans="1:16">
      <c r="B185" s="108">
        <v>4.5</v>
      </c>
      <c r="C185" s="109" t="s">
        <v>57</v>
      </c>
      <c r="D185" s="70">
        <f t="shared" si="17"/>
        <v>24.861878453038674</v>
      </c>
      <c r="E185" s="110">
        <v>71.59</v>
      </c>
      <c r="F185" s="111">
        <v>4.0239999999999998E-2</v>
      </c>
      <c r="G185" s="107">
        <f t="shared" si="14"/>
        <v>71.630240000000001</v>
      </c>
      <c r="H185" s="72">
        <v>371.47</v>
      </c>
      <c r="I185" s="74" t="s">
        <v>56</v>
      </c>
      <c r="J185" s="71">
        <f t="shared" si="18"/>
        <v>371.47</v>
      </c>
      <c r="K185" s="72">
        <v>11.82</v>
      </c>
      <c r="L185" s="74" t="s">
        <v>56</v>
      </c>
      <c r="M185" s="71">
        <f t="shared" si="16"/>
        <v>11.82</v>
      </c>
      <c r="N185" s="72">
        <v>1.41</v>
      </c>
      <c r="O185" s="74" t="s">
        <v>56</v>
      </c>
      <c r="P185" s="71">
        <f t="shared" si="20"/>
        <v>1.41</v>
      </c>
    </row>
    <row r="186" spans="1:16">
      <c r="B186" s="108">
        <v>5</v>
      </c>
      <c r="C186" s="109" t="s">
        <v>57</v>
      </c>
      <c r="D186" s="70">
        <f t="shared" si="17"/>
        <v>27.624309392265193</v>
      </c>
      <c r="E186" s="110">
        <v>68.3</v>
      </c>
      <c r="F186" s="111">
        <v>3.6659999999999998E-2</v>
      </c>
      <c r="G186" s="107">
        <f t="shared" si="14"/>
        <v>68.336659999999995</v>
      </c>
      <c r="H186" s="72">
        <v>422.65</v>
      </c>
      <c r="I186" s="74" t="s">
        <v>56</v>
      </c>
      <c r="J186" s="71">
        <f t="shared" si="18"/>
        <v>422.65</v>
      </c>
      <c r="K186" s="72">
        <v>13.86</v>
      </c>
      <c r="L186" s="74" t="s">
        <v>56</v>
      </c>
      <c r="M186" s="71">
        <f t="shared" si="16"/>
        <v>13.86</v>
      </c>
      <c r="N186" s="72">
        <v>1.5</v>
      </c>
      <c r="O186" s="74" t="s">
        <v>56</v>
      </c>
      <c r="P186" s="71">
        <f t="shared" si="20"/>
        <v>1.5</v>
      </c>
    </row>
    <row r="187" spans="1:16">
      <c r="B187" s="108">
        <v>5.5</v>
      </c>
      <c r="C187" s="109" t="s">
        <v>57</v>
      </c>
      <c r="D187" s="70">
        <f t="shared" si="17"/>
        <v>30.386740331491712</v>
      </c>
      <c r="E187" s="110">
        <v>65.150000000000006</v>
      </c>
      <c r="F187" s="111">
        <v>3.3700000000000001E-2</v>
      </c>
      <c r="G187" s="107">
        <f t="shared" si="14"/>
        <v>65.183700000000002</v>
      </c>
      <c r="H187" s="72">
        <v>476.3</v>
      </c>
      <c r="I187" s="74" t="s">
        <v>56</v>
      </c>
      <c r="J187" s="71">
        <f t="shared" si="18"/>
        <v>476.3</v>
      </c>
      <c r="K187" s="72">
        <v>15.8</v>
      </c>
      <c r="L187" s="74" t="s">
        <v>56</v>
      </c>
      <c r="M187" s="71">
        <f t="shared" si="16"/>
        <v>15.8</v>
      </c>
      <c r="N187" s="72">
        <v>1.6</v>
      </c>
      <c r="O187" s="74" t="s">
        <v>56</v>
      </c>
      <c r="P187" s="71">
        <f t="shared" si="20"/>
        <v>1.6</v>
      </c>
    </row>
    <row r="188" spans="1:16">
      <c r="B188" s="108">
        <v>6</v>
      </c>
      <c r="C188" s="109" t="s">
        <v>57</v>
      </c>
      <c r="D188" s="70">
        <f t="shared" si="17"/>
        <v>33.149171270718234</v>
      </c>
      <c r="E188" s="110">
        <v>62.18</v>
      </c>
      <c r="F188" s="111">
        <v>3.1199999999999999E-2</v>
      </c>
      <c r="G188" s="107">
        <f t="shared" si="14"/>
        <v>62.211199999999998</v>
      </c>
      <c r="H188" s="72">
        <v>532.52</v>
      </c>
      <c r="I188" s="74" t="s">
        <v>56</v>
      </c>
      <c r="J188" s="71">
        <f t="shared" si="18"/>
        <v>532.52</v>
      </c>
      <c r="K188" s="72">
        <v>17.690000000000001</v>
      </c>
      <c r="L188" s="74" t="s">
        <v>56</v>
      </c>
      <c r="M188" s="71">
        <f t="shared" si="16"/>
        <v>17.690000000000001</v>
      </c>
      <c r="N188" s="72">
        <v>1.7</v>
      </c>
      <c r="O188" s="74" t="s">
        <v>56</v>
      </c>
      <c r="P188" s="71">
        <f t="shared" si="20"/>
        <v>1.7</v>
      </c>
    </row>
    <row r="189" spans="1:16">
      <c r="B189" s="108">
        <v>6.5</v>
      </c>
      <c r="C189" s="109" t="s">
        <v>57</v>
      </c>
      <c r="D189" s="70">
        <f t="shared" si="17"/>
        <v>35.911602209944753</v>
      </c>
      <c r="E189" s="110">
        <v>59.51</v>
      </c>
      <c r="F189" s="111">
        <v>2.9069999999999999E-2</v>
      </c>
      <c r="G189" s="107">
        <f t="shared" si="14"/>
        <v>59.539069999999995</v>
      </c>
      <c r="H189" s="72">
        <v>591.35</v>
      </c>
      <c r="I189" s="74" t="s">
        <v>56</v>
      </c>
      <c r="J189" s="71">
        <f t="shared" si="18"/>
        <v>591.35</v>
      </c>
      <c r="K189" s="72">
        <v>19.55</v>
      </c>
      <c r="L189" s="74" t="s">
        <v>56</v>
      </c>
      <c r="M189" s="71">
        <f t="shared" si="16"/>
        <v>19.55</v>
      </c>
      <c r="N189" s="72">
        <v>1.8</v>
      </c>
      <c r="O189" s="74" t="s">
        <v>56</v>
      </c>
      <c r="P189" s="71">
        <f t="shared" si="20"/>
        <v>1.8</v>
      </c>
    </row>
    <row r="190" spans="1:16">
      <c r="B190" s="108">
        <v>7</v>
      </c>
      <c r="C190" s="109" t="s">
        <v>57</v>
      </c>
      <c r="D190" s="70">
        <f t="shared" si="17"/>
        <v>38.674033149171272</v>
      </c>
      <c r="E190" s="110">
        <v>57.08</v>
      </c>
      <c r="F190" s="111">
        <v>2.7220000000000001E-2</v>
      </c>
      <c r="G190" s="107">
        <f t="shared" si="14"/>
        <v>57.107219999999998</v>
      </c>
      <c r="H190" s="72">
        <v>652.75</v>
      </c>
      <c r="I190" s="74" t="s">
        <v>56</v>
      </c>
      <c r="J190" s="71">
        <f t="shared" si="18"/>
        <v>652.75</v>
      </c>
      <c r="K190" s="72">
        <v>21.4</v>
      </c>
      <c r="L190" s="74" t="s">
        <v>56</v>
      </c>
      <c r="M190" s="71">
        <f t="shared" si="16"/>
        <v>21.4</v>
      </c>
      <c r="N190" s="72">
        <v>1.91</v>
      </c>
      <c r="O190" s="74" t="s">
        <v>56</v>
      </c>
      <c r="P190" s="71">
        <f t="shared" si="20"/>
        <v>1.91</v>
      </c>
    </row>
    <row r="191" spans="1:16">
      <c r="B191" s="108">
        <v>8</v>
      </c>
      <c r="C191" s="109" t="s">
        <v>57</v>
      </c>
      <c r="D191" s="70">
        <f t="shared" si="17"/>
        <v>44.19889502762431</v>
      </c>
      <c r="E191" s="110">
        <v>52.85</v>
      </c>
      <c r="F191" s="111">
        <v>2.4170000000000001E-2</v>
      </c>
      <c r="G191" s="107">
        <f t="shared" si="14"/>
        <v>52.874169999999999</v>
      </c>
      <c r="H191" s="72">
        <v>783.08</v>
      </c>
      <c r="I191" s="74" t="s">
        <v>56</v>
      </c>
      <c r="J191" s="71">
        <f t="shared" si="18"/>
        <v>783.08</v>
      </c>
      <c r="K191" s="72">
        <v>28.25</v>
      </c>
      <c r="L191" s="74" t="s">
        <v>56</v>
      </c>
      <c r="M191" s="71">
        <f t="shared" si="16"/>
        <v>28.25</v>
      </c>
      <c r="N191" s="72">
        <v>2.15</v>
      </c>
      <c r="O191" s="74" t="s">
        <v>56</v>
      </c>
      <c r="P191" s="71">
        <f t="shared" si="20"/>
        <v>2.15</v>
      </c>
    </row>
    <row r="192" spans="1:16">
      <c r="B192" s="108">
        <v>9</v>
      </c>
      <c r="C192" s="109" t="s">
        <v>57</v>
      </c>
      <c r="D192" s="70">
        <f t="shared" si="17"/>
        <v>49.723756906077348</v>
      </c>
      <c r="E192" s="110">
        <v>49.29</v>
      </c>
      <c r="F192" s="111">
        <v>2.1770000000000001E-2</v>
      </c>
      <c r="G192" s="107">
        <f t="shared" si="14"/>
        <v>49.311769999999996</v>
      </c>
      <c r="H192" s="72">
        <v>923.32</v>
      </c>
      <c r="I192" s="74" t="s">
        <v>56</v>
      </c>
      <c r="J192" s="71">
        <f t="shared" si="18"/>
        <v>923.32</v>
      </c>
      <c r="K192" s="72">
        <v>34.520000000000003</v>
      </c>
      <c r="L192" s="74" t="s">
        <v>56</v>
      </c>
      <c r="M192" s="71">
        <f t="shared" si="16"/>
        <v>34.520000000000003</v>
      </c>
      <c r="N192" s="72">
        <v>2.4</v>
      </c>
      <c r="O192" s="74" t="s">
        <v>56</v>
      </c>
      <c r="P192" s="71">
        <f t="shared" si="20"/>
        <v>2.4</v>
      </c>
    </row>
    <row r="193" spans="2:16">
      <c r="B193" s="108">
        <v>10</v>
      </c>
      <c r="C193" s="109" t="s">
        <v>57</v>
      </c>
      <c r="D193" s="70">
        <f t="shared" si="17"/>
        <v>55.248618784530386</v>
      </c>
      <c r="E193" s="110">
        <v>46.25</v>
      </c>
      <c r="F193" s="111">
        <v>1.9820000000000001E-2</v>
      </c>
      <c r="G193" s="107">
        <f t="shared" si="14"/>
        <v>46.269820000000003</v>
      </c>
      <c r="H193" s="72">
        <v>1.07</v>
      </c>
      <c r="I193" s="73" t="s">
        <v>12</v>
      </c>
      <c r="J193" s="75">
        <f t="shared" ref="J193:J228" si="21">H193*1000</f>
        <v>1070</v>
      </c>
      <c r="K193" s="72">
        <v>40.51</v>
      </c>
      <c r="L193" s="74" t="s">
        <v>56</v>
      </c>
      <c r="M193" s="71">
        <f t="shared" si="16"/>
        <v>40.51</v>
      </c>
      <c r="N193" s="72">
        <v>2.67</v>
      </c>
      <c r="O193" s="74" t="s">
        <v>56</v>
      </c>
      <c r="P193" s="71">
        <f t="shared" si="20"/>
        <v>2.67</v>
      </c>
    </row>
    <row r="194" spans="2:16">
      <c r="B194" s="108">
        <v>11</v>
      </c>
      <c r="C194" s="109" t="s">
        <v>57</v>
      </c>
      <c r="D194" s="70">
        <f t="shared" si="17"/>
        <v>60.773480662983424</v>
      </c>
      <c r="E194" s="110">
        <v>43.63</v>
      </c>
      <c r="F194" s="111">
        <v>1.8200000000000001E-2</v>
      </c>
      <c r="G194" s="107">
        <f t="shared" si="14"/>
        <v>43.648200000000003</v>
      </c>
      <c r="H194" s="72">
        <v>1.23</v>
      </c>
      <c r="I194" s="74" t="s">
        <v>12</v>
      </c>
      <c r="J194" s="75">
        <f t="shared" si="21"/>
        <v>1230</v>
      </c>
      <c r="K194" s="72">
        <v>46.36</v>
      </c>
      <c r="L194" s="74" t="s">
        <v>56</v>
      </c>
      <c r="M194" s="71">
        <f t="shared" si="16"/>
        <v>46.36</v>
      </c>
      <c r="N194" s="72">
        <v>2.95</v>
      </c>
      <c r="O194" s="74" t="s">
        <v>56</v>
      </c>
      <c r="P194" s="71">
        <f t="shared" si="20"/>
        <v>2.95</v>
      </c>
    </row>
    <row r="195" spans="2:16">
      <c r="B195" s="108">
        <v>12</v>
      </c>
      <c r="C195" s="109" t="s">
        <v>57</v>
      </c>
      <c r="D195" s="70">
        <f t="shared" si="17"/>
        <v>66.298342541436469</v>
      </c>
      <c r="E195" s="110">
        <v>41.34</v>
      </c>
      <c r="F195" s="111">
        <v>1.6840000000000001E-2</v>
      </c>
      <c r="G195" s="107">
        <f t="shared" si="14"/>
        <v>41.356840000000005</v>
      </c>
      <c r="H195" s="72">
        <v>1.4</v>
      </c>
      <c r="I195" s="74" t="s">
        <v>12</v>
      </c>
      <c r="J195" s="75">
        <f t="shared" si="21"/>
        <v>1400</v>
      </c>
      <c r="K195" s="72">
        <v>52.13</v>
      </c>
      <c r="L195" s="74" t="s">
        <v>56</v>
      </c>
      <c r="M195" s="71">
        <f t="shared" si="16"/>
        <v>52.13</v>
      </c>
      <c r="N195" s="72">
        <v>3.25</v>
      </c>
      <c r="O195" s="74" t="s">
        <v>56</v>
      </c>
      <c r="P195" s="71">
        <f t="shared" si="20"/>
        <v>3.25</v>
      </c>
    </row>
    <row r="196" spans="2:16">
      <c r="B196" s="108">
        <v>13</v>
      </c>
      <c r="C196" s="109" t="s">
        <v>57</v>
      </c>
      <c r="D196" s="70">
        <f t="shared" si="17"/>
        <v>71.823204419889507</v>
      </c>
      <c r="E196" s="110">
        <v>39.32</v>
      </c>
      <c r="F196" s="111">
        <v>1.567E-2</v>
      </c>
      <c r="G196" s="107">
        <f t="shared" si="14"/>
        <v>39.33567</v>
      </c>
      <c r="H196" s="72">
        <v>1.58</v>
      </c>
      <c r="I196" s="74" t="s">
        <v>12</v>
      </c>
      <c r="J196" s="75">
        <f t="shared" si="21"/>
        <v>1580</v>
      </c>
      <c r="K196" s="72">
        <v>57.87</v>
      </c>
      <c r="L196" s="74" t="s">
        <v>56</v>
      </c>
      <c r="M196" s="71">
        <f t="shared" si="16"/>
        <v>57.87</v>
      </c>
      <c r="N196" s="72">
        <v>3.56</v>
      </c>
      <c r="O196" s="74" t="s">
        <v>56</v>
      </c>
      <c r="P196" s="71">
        <f t="shared" si="20"/>
        <v>3.56</v>
      </c>
    </row>
    <row r="197" spans="2:16">
      <c r="B197" s="108">
        <v>14</v>
      </c>
      <c r="C197" s="109" t="s">
        <v>57</v>
      </c>
      <c r="D197" s="70">
        <f t="shared" si="17"/>
        <v>77.348066298342545</v>
      </c>
      <c r="E197" s="110">
        <v>37.53</v>
      </c>
      <c r="F197" s="111">
        <v>1.4670000000000001E-2</v>
      </c>
      <c r="G197" s="107">
        <f t="shared" si="14"/>
        <v>37.544670000000004</v>
      </c>
      <c r="H197" s="72">
        <v>1.76</v>
      </c>
      <c r="I197" s="74" t="s">
        <v>12</v>
      </c>
      <c r="J197" s="75">
        <f t="shared" si="21"/>
        <v>1760</v>
      </c>
      <c r="K197" s="72">
        <v>63.59</v>
      </c>
      <c r="L197" s="74" t="s">
        <v>56</v>
      </c>
      <c r="M197" s="71">
        <f t="shared" si="16"/>
        <v>63.59</v>
      </c>
      <c r="N197" s="72">
        <v>3.88</v>
      </c>
      <c r="O197" s="74" t="s">
        <v>56</v>
      </c>
      <c r="P197" s="71">
        <f t="shared" si="20"/>
        <v>3.88</v>
      </c>
    </row>
    <row r="198" spans="2:16">
      <c r="B198" s="108">
        <v>15</v>
      </c>
      <c r="C198" s="109" t="s">
        <v>57</v>
      </c>
      <c r="D198" s="70">
        <f t="shared" si="17"/>
        <v>82.872928176795583</v>
      </c>
      <c r="E198" s="110">
        <v>35.93</v>
      </c>
      <c r="F198" s="111">
        <v>1.379E-2</v>
      </c>
      <c r="G198" s="107">
        <f t="shared" si="14"/>
        <v>35.94379</v>
      </c>
      <c r="H198" s="72">
        <v>1.96</v>
      </c>
      <c r="I198" s="74" t="s">
        <v>12</v>
      </c>
      <c r="J198" s="75">
        <f t="shared" si="21"/>
        <v>1960</v>
      </c>
      <c r="K198" s="72">
        <v>69.31</v>
      </c>
      <c r="L198" s="74" t="s">
        <v>56</v>
      </c>
      <c r="M198" s="71">
        <f t="shared" si="16"/>
        <v>69.31</v>
      </c>
      <c r="N198" s="72">
        <v>4.22</v>
      </c>
      <c r="O198" s="74" t="s">
        <v>56</v>
      </c>
      <c r="P198" s="71">
        <f t="shared" si="20"/>
        <v>4.22</v>
      </c>
    </row>
    <row r="199" spans="2:16">
      <c r="B199" s="108">
        <v>16</v>
      </c>
      <c r="C199" s="109" t="s">
        <v>57</v>
      </c>
      <c r="D199" s="70">
        <f t="shared" si="17"/>
        <v>88.39779005524862</v>
      </c>
      <c r="E199" s="110">
        <v>34.5</v>
      </c>
      <c r="F199" s="111">
        <v>1.3010000000000001E-2</v>
      </c>
      <c r="G199" s="107">
        <f t="shared" si="14"/>
        <v>34.513010000000001</v>
      </c>
      <c r="H199" s="72">
        <v>2.16</v>
      </c>
      <c r="I199" s="74" t="s">
        <v>12</v>
      </c>
      <c r="J199" s="75">
        <f t="shared" si="21"/>
        <v>2160</v>
      </c>
      <c r="K199" s="72">
        <v>75.040000000000006</v>
      </c>
      <c r="L199" s="74" t="s">
        <v>56</v>
      </c>
      <c r="M199" s="71">
        <f t="shared" si="16"/>
        <v>75.040000000000006</v>
      </c>
      <c r="N199" s="72">
        <v>4.58</v>
      </c>
      <c r="O199" s="74" t="s">
        <v>56</v>
      </c>
      <c r="P199" s="71">
        <f t="shared" si="20"/>
        <v>4.58</v>
      </c>
    </row>
    <row r="200" spans="2:16">
      <c r="B200" s="108">
        <v>17</v>
      </c>
      <c r="C200" s="109" t="s">
        <v>57</v>
      </c>
      <c r="D200" s="70">
        <f t="shared" si="17"/>
        <v>93.922651933701658</v>
      </c>
      <c r="E200" s="110">
        <v>33.200000000000003</v>
      </c>
      <c r="F200" s="111">
        <v>1.2319999999999999E-2</v>
      </c>
      <c r="G200" s="107">
        <f t="shared" si="14"/>
        <v>33.212320000000005</v>
      </c>
      <c r="H200" s="72">
        <v>2.37</v>
      </c>
      <c r="I200" s="74" t="s">
        <v>12</v>
      </c>
      <c r="J200" s="75">
        <f t="shared" si="21"/>
        <v>2370</v>
      </c>
      <c r="K200" s="72">
        <v>80.790000000000006</v>
      </c>
      <c r="L200" s="74" t="s">
        <v>56</v>
      </c>
      <c r="M200" s="71">
        <f t="shared" si="16"/>
        <v>80.790000000000006</v>
      </c>
      <c r="N200" s="72">
        <v>4.9400000000000004</v>
      </c>
      <c r="O200" s="74" t="s">
        <v>56</v>
      </c>
      <c r="P200" s="71">
        <f t="shared" si="20"/>
        <v>4.9400000000000004</v>
      </c>
    </row>
    <row r="201" spans="2:16">
      <c r="B201" s="108">
        <v>18</v>
      </c>
      <c r="C201" s="109" t="s">
        <v>57</v>
      </c>
      <c r="D201" s="70">
        <f t="shared" si="17"/>
        <v>99.447513812154696</v>
      </c>
      <c r="E201" s="110">
        <v>32.020000000000003</v>
      </c>
      <c r="F201" s="111">
        <v>1.171E-2</v>
      </c>
      <c r="G201" s="107">
        <f t="shared" si="14"/>
        <v>32.031710000000004</v>
      </c>
      <c r="H201" s="72">
        <v>2.59</v>
      </c>
      <c r="I201" s="74" t="s">
        <v>12</v>
      </c>
      <c r="J201" s="75">
        <f t="shared" si="21"/>
        <v>2590</v>
      </c>
      <c r="K201" s="72">
        <v>86.55</v>
      </c>
      <c r="L201" s="74" t="s">
        <v>56</v>
      </c>
      <c r="M201" s="71">
        <f t="shared" si="16"/>
        <v>86.55</v>
      </c>
      <c r="N201" s="72">
        <v>5.32</v>
      </c>
      <c r="O201" s="74" t="s">
        <v>56</v>
      </c>
      <c r="P201" s="71">
        <f t="shared" si="20"/>
        <v>5.32</v>
      </c>
    </row>
    <row r="202" spans="2:16">
      <c r="B202" s="108">
        <v>20</v>
      </c>
      <c r="C202" s="109" t="s">
        <v>57</v>
      </c>
      <c r="D202" s="70">
        <f t="shared" si="17"/>
        <v>110.49723756906077</v>
      </c>
      <c r="E202" s="110">
        <v>29.95</v>
      </c>
      <c r="F202" s="111">
        <v>1.065E-2</v>
      </c>
      <c r="G202" s="107">
        <f t="shared" si="14"/>
        <v>29.960649999999998</v>
      </c>
      <c r="H202" s="72">
        <v>3.06</v>
      </c>
      <c r="I202" s="74" t="s">
        <v>12</v>
      </c>
      <c r="J202" s="75">
        <f t="shared" si="21"/>
        <v>3060</v>
      </c>
      <c r="K202" s="72">
        <v>108.49</v>
      </c>
      <c r="L202" s="74" t="s">
        <v>56</v>
      </c>
      <c r="M202" s="71">
        <f t="shared" si="16"/>
        <v>108.49</v>
      </c>
      <c r="N202" s="72">
        <v>6.1</v>
      </c>
      <c r="O202" s="74" t="s">
        <v>56</v>
      </c>
      <c r="P202" s="71">
        <f t="shared" si="20"/>
        <v>6.1</v>
      </c>
    </row>
    <row r="203" spans="2:16">
      <c r="B203" s="108">
        <v>22.5</v>
      </c>
      <c r="C203" s="109" t="s">
        <v>57</v>
      </c>
      <c r="D203" s="70">
        <f t="shared" si="17"/>
        <v>124.30939226519337</v>
      </c>
      <c r="E203" s="110">
        <v>27.81</v>
      </c>
      <c r="F203" s="111">
        <v>9.5770000000000004E-3</v>
      </c>
      <c r="G203" s="107">
        <f t="shared" si="14"/>
        <v>27.819576999999999</v>
      </c>
      <c r="H203" s="72">
        <v>3.68</v>
      </c>
      <c r="I203" s="74" t="s">
        <v>12</v>
      </c>
      <c r="J203" s="75">
        <f t="shared" si="21"/>
        <v>3680</v>
      </c>
      <c r="K203" s="72">
        <v>139.52000000000001</v>
      </c>
      <c r="L203" s="74" t="s">
        <v>56</v>
      </c>
      <c r="M203" s="71">
        <f t="shared" si="16"/>
        <v>139.52000000000001</v>
      </c>
      <c r="N203" s="72">
        <v>7.15</v>
      </c>
      <c r="O203" s="74" t="s">
        <v>56</v>
      </c>
      <c r="P203" s="71">
        <f t="shared" si="20"/>
        <v>7.15</v>
      </c>
    </row>
    <row r="204" spans="2:16">
      <c r="B204" s="108">
        <v>25</v>
      </c>
      <c r="C204" s="109" t="s">
        <v>57</v>
      </c>
      <c r="D204" s="70">
        <f t="shared" si="17"/>
        <v>138.12154696132598</v>
      </c>
      <c r="E204" s="110">
        <v>26.05</v>
      </c>
      <c r="F204" s="111">
        <v>8.7089999999999997E-3</v>
      </c>
      <c r="G204" s="107">
        <f t="shared" si="14"/>
        <v>26.058709</v>
      </c>
      <c r="H204" s="72">
        <v>4.34</v>
      </c>
      <c r="I204" s="74" t="s">
        <v>12</v>
      </c>
      <c r="J204" s="75">
        <f t="shared" si="21"/>
        <v>4340</v>
      </c>
      <c r="K204" s="72">
        <v>168.27</v>
      </c>
      <c r="L204" s="74" t="s">
        <v>56</v>
      </c>
      <c r="M204" s="71">
        <f t="shared" si="16"/>
        <v>168.27</v>
      </c>
      <c r="N204" s="72">
        <v>8.26</v>
      </c>
      <c r="O204" s="74" t="s">
        <v>56</v>
      </c>
      <c r="P204" s="71">
        <f t="shared" si="20"/>
        <v>8.26</v>
      </c>
    </row>
    <row r="205" spans="2:16">
      <c r="B205" s="108">
        <v>27.5</v>
      </c>
      <c r="C205" s="109" t="s">
        <v>57</v>
      </c>
      <c r="D205" s="70">
        <f t="shared" si="17"/>
        <v>151.93370165745856</v>
      </c>
      <c r="E205" s="110">
        <v>24.56</v>
      </c>
      <c r="F205" s="111">
        <v>7.9909999999999998E-3</v>
      </c>
      <c r="G205" s="107">
        <f t="shared" si="14"/>
        <v>24.567990999999999</v>
      </c>
      <c r="H205" s="72">
        <v>5.05</v>
      </c>
      <c r="I205" s="74" t="s">
        <v>12</v>
      </c>
      <c r="J205" s="75">
        <f t="shared" si="21"/>
        <v>5050</v>
      </c>
      <c r="K205" s="72">
        <v>195.79</v>
      </c>
      <c r="L205" s="74" t="s">
        <v>56</v>
      </c>
      <c r="M205" s="71">
        <f t="shared" si="16"/>
        <v>195.79</v>
      </c>
      <c r="N205" s="72">
        <v>9.42</v>
      </c>
      <c r="O205" s="74" t="s">
        <v>56</v>
      </c>
      <c r="P205" s="71">
        <f t="shared" si="20"/>
        <v>9.42</v>
      </c>
    </row>
    <row r="206" spans="2:16">
      <c r="B206" s="108">
        <v>30</v>
      </c>
      <c r="C206" s="109" t="s">
        <v>57</v>
      </c>
      <c r="D206" s="70">
        <f t="shared" si="17"/>
        <v>165.74585635359117</v>
      </c>
      <c r="E206" s="110">
        <v>23.29</v>
      </c>
      <c r="F206" s="111">
        <v>7.3870000000000003E-3</v>
      </c>
      <c r="G206" s="107">
        <f t="shared" si="14"/>
        <v>23.297387000000001</v>
      </c>
      <c r="H206" s="72">
        <v>5.8</v>
      </c>
      <c r="I206" s="74" t="s">
        <v>12</v>
      </c>
      <c r="J206" s="75">
        <f t="shared" si="21"/>
        <v>5800</v>
      </c>
      <c r="K206" s="72">
        <v>222.58</v>
      </c>
      <c r="L206" s="74" t="s">
        <v>56</v>
      </c>
      <c r="M206" s="71">
        <f t="shared" si="16"/>
        <v>222.58</v>
      </c>
      <c r="N206" s="72">
        <v>10.64</v>
      </c>
      <c r="O206" s="74" t="s">
        <v>56</v>
      </c>
      <c r="P206" s="71">
        <f t="shared" si="20"/>
        <v>10.64</v>
      </c>
    </row>
    <row r="207" spans="2:16">
      <c r="B207" s="108">
        <v>32.5</v>
      </c>
      <c r="C207" s="109" t="s">
        <v>57</v>
      </c>
      <c r="D207" s="70">
        <f t="shared" si="17"/>
        <v>179.55801104972375</v>
      </c>
      <c r="E207" s="110">
        <v>22.2</v>
      </c>
      <c r="F207" s="111">
        <v>6.8719999999999996E-3</v>
      </c>
      <c r="G207" s="107">
        <f t="shared" si="14"/>
        <v>22.206872000000001</v>
      </c>
      <c r="H207" s="72">
        <v>6.58</v>
      </c>
      <c r="I207" s="74" t="s">
        <v>12</v>
      </c>
      <c r="J207" s="75">
        <f t="shared" si="21"/>
        <v>6580</v>
      </c>
      <c r="K207" s="72">
        <v>248.87</v>
      </c>
      <c r="L207" s="74" t="s">
        <v>56</v>
      </c>
      <c r="M207" s="71">
        <f t="shared" si="16"/>
        <v>248.87</v>
      </c>
      <c r="N207" s="72">
        <v>11.91</v>
      </c>
      <c r="O207" s="74" t="s">
        <v>56</v>
      </c>
      <c r="P207" s="71">
        <f t="shared" si="20"/>
        <v>11.91</v>
      </c>
    </row>
    <row r="208" spans="2:16">
      <c r="B208" s="108">
        <v>35</v>
      </c>
      <c r="C208" s="109" t="s">
        <v>57</v>
      </c>
      <c r="D208" s="70">
        <f t="shared" si="17"/>
        <v>193.37016574585635</v>
      </c>
      <c r="E208" s="110">
        <v>21.24</v>
      </c>
      <c r="F208" s="111">
        <v>6.4260000000000003E-3</v>
      </c>
      <c r="G208" s="107">
        <f t="shared" si="14"/>
        <v>21.246426</v>
      </c>
      <c r="H208" s="72">
        <v>7.41</v>
      </c>
      <c r="I208" s="74" t="s">
        <v>12</v>
      </c>
      <c r="J208" s="75">
        <f t="shared" si="21"/>
        <v>7410</v>
      </c>
      <c r="K208" s="72">
        <v>274.82</v>
      </c>
      <c r="L208" s="74" t="s">
        <v>56</v>
      </c>
      <c r="M208" s="71">
        <f t="shared" si="16"/>
        <v>274.82</v>
      </c>
      <c r="N208" s="72">
        <v>13.23</v>
      </c>
      <c r="O208" s="74" t="s">
        <v>56</v>
      </c>
      <c r="P208" s="71">
        <f t="shared" si="20"/>
        <v>13.23</v>
      </c>
    </row>
    <row r="209" spans="2:16">
      <c r="B209" s="108">
        <v>37.5</v>
      </c>
      <c r="C209" s="109" t="s">
        <v>57</v>
      </c>
      <c r="D209" s="70">
        <f t="shared" si="17"/>
        <v>207.18232044198896</v>
      </c>
      <c r="E209" s="110">
        <v>20.41</v>
      </c>
      <c r="F209" s="111">
        <v>6.0369999999999998E-3</v>
      </c>
      <c r="G209" s="107">
        <f t="shared" si="14"/>
        <v>20.416036999999999</v>
      </c>
      <c r="H209" s="72">
        <v>8.27</v>
      </c>
      <c r="I209" s="74" t="s">
        <v>12</v>
      </c>
      <c r="J209" s="75">
        <f t="shared" si="21"/>
        <v>8270</v>
      </c>
      <c r="K209" s="72">
        <v>300.51</v>
      </c>
      <c r="L209" s="74" t="s">
        <v>56</v>
      </c>
      <c r="M209" s="71">
        <f t="shared" si="16"/>
        <v>300.51</v>
      </c>
      <c r="N209" s="72">
        <v>14.59</v>
      </c>
      <c r="O209" s="74" t="s">
        <v>56</v>
      </c>
      <c r="P209" s="71">
        <f t="shared" si="20"/>
        <v>14.59</v>
      </c>
    </row>
    <row r="210" spans="2:16">
      <c r="B210" s="108">
        <v>40</v>
      </c>
      <c r="C210" s="109" t="s">
        <v>57</v>
      </c>
      <c r="D210" s="70">
        <f t="shared" si="17"/>
        <v>220.99447513812154</v>
      </c>
      <c r="E210" s="110">
        <v>19.670000000000002</v>
      </c>
      <c r="F210" s="111">
        <v>5.6940000000000003E-3</v>
      </c>
      <c r="G210" s="107">
        <f t="shared" si="14"/>
        <v>19.675694</v>
      </c>
      <c r="H210" s="72">
        <v>9.16</v>
      </c>
      <c r="I210" s="74" t="s">
        <v>12</v>
      </c>
      <c r="J210" s="75">
        <f t="shared" si="21"/>
        <v>9160</v>
      </c>
      <c r="K210" s="72">
        <v>325.99</v>
      </c>
      <c r="L210" s="74" t="s">
        <v>56</v>
      </c>
      <c r="M210" s="71">
        <f t="shared" si="16"/>
        <v>325.99</v>
      </c>
      <c r="N210" s="72">
        <v>15.99</v>
      </c>
      <c r="O210" s="74" t="s">
        <v>56</v>
      </c>
      <c r="P210" s="71">
        <f t="shared" si="20"/>
        <v>15.99</v>
      </c>
    </row>
    <row r="211" spans="2:16">
      <c r="B211" s="108">
        <v>45</v>
      </c>
      <c r="C211" s="109" t="s">
        <v>57</v>
      </c>
      <c r="D211" s="70">
        <f t="shared" si="17"/>
        <v>248.61878453038673</v>
      </c>
      <c r="E211" s="110">
        <v>18.41</v>
      </c>
      <c r="F211" s="111">
        <v>5.117E-3</v>
      </c>
      <c r="G211" s="107">
        <f t="shared" si="14"/>
        <v>18.415116999999999</v>
      </c>
      <c r="H211" s="72">
        <v>11.04</v>
      </c>
      <c r="I211" s="74" t="s">
        <v>12</v>
      </c>
      <c r="J211" s="75">
        <f t="shared" si="21"/>
        <v>11040</v>
      </c>
      <c r="K211" s="72">
        <v>420.83</v>
      </c>
      <c r="L211" s="74" t="s">
        <v>56</v>
      </c>
      <c r="M211" s="71">
        <f t="shared" si="16"/>
        <v>420.83</v>
      </c>
      <c r="N211" s="72">
        <v>18.899999999999999</v>
      </c>
      <c r="O211" s="74" t="s">
        <v>56</v>
      </c>
      <c r="P211" s="71">
        <f t="shared" si="20"/>
        <v>18.899999999999999</v>
      </c>
    </row>
    <row r="212" spans="2:16">
      <c r="B212" s="108">
        <v>50</v>
      </c>
      <c r="C212" s="109" t="s">
        <v>57</v>
      </c>
      <c r="D212" s="70">
        <f t="shared" si="17"/>
        <v>276.24309392265195</v>
      </c>
      <c r="E212" s="110">
        <v>17.37</v>
      </c>
      <c r="F212" s="111">
        <v>4.6499999999999996E-3</v>
      </c>
      <c r="G212" s="107">
        <f t="shared" si="14"/>
        <v>17.374650000000003</v>
      </c>
      <c r="H212" s="72">
        <v>13.04</v>
      </c>
      <c r="I212" s="74" t="s">
        <v>12</v>
      </c>
      <c r="J212" s="75">
        <f t="shared" si="21"/>
        <v>13040</v>
      </c>
      <c r="K212" s="72">
        <v>507.21</v>
      </c>
      <c r="L212" s="74" t="s">
        <v>56</v>
      </c>
      <c r="M212" s="71">
        <f t="shared" si="16"/>
        <v>507.21</v>
      </c>
      <c r="N212" s="72">
        <v>21.95</v>
      </c>
      <c r="O212" s="74" t="s">
        <v>56</v>
      </c>
      <c r="P212" s="71">
        <f t="shared" si="20"/>
        <v>21.95</v>
      </c>
    </row>
    <row r="213" spans="2:16">
      <c r="B213" s="108">
        <v>55</v>
      </c>
      <c r="C213" s="109" t="s">
        <v>57</v>
      </c>
      <c r="D213" s="70">
        <f t="shared" si="17"/>
        <v>303.86740331491711</v>
      </c>
      <c r="E213" s="110">
        <v>16.52</v>
      </c>
      <c r="F213" s="111">
        <v>4.2640000000000004E-3</v>
      </c>
      <c r="G213" s="107">
        <f t="shared" ref="G213:G228" si="22">E213+F213</f>
        <v>16.524263999999999</v>
      </c>
      <c r="H213" s="72">
        <v>15.16</v>
      </c>
      <c r="I213" s="74" t="s">
        <v>12</v>
      </c>
      <c r="J213" s="75">
        <f t="shared" si="21"/>
        <v>15160</v>
      </c>
      <c r="K213" s="72">
        <v>588.73</v>
      </c>
      <c r="L213" s="74" t="s">
        <v>56</v>
      </c>
      <c r="M213" s="71">
        <f t="shared" si="16"/>
        <v>588.73</v>
      </c>
      <c r="N213" s="72">
        <v>25.11</v>
      </c>
      <c r="O213" s="74" t="s">
        <v>56</v>
      </c>
      <c r="P213" s="71">
        <f t="shared" si="20"/>
        <v>25.11</v>
      </c>
    </row>
    <row r="214" spans="2:16">
      <c r="B214" s="108">
        <v>60</v>
      </c>
      <c r="C214" s="109" t="s">
        <v>57</v>
      </c>
      <c r="D214" s="70">
        <f t="shared" si="17"/>
        <v>331.49171270718233</v>
      </c>
      <c r="E214" s="110">
        <v>15.8</v>
      </c>
      <c r="F214" s="111">
        <v>3.9399999999999999E-3</v>
      </c>
      <c r="G214" s="107">
        <f t="shared" si="22"/>
        <v>15.803940000000001</v>
      </c>
      <c r="H214" s="72">
        <v>17.37</v>
      </c>
      <c r="I214" s="74" t="s">
        <v>12</v>
      </c>
      <c r="J214" s="75">
        <f t="shared" si="21"/>
        <v>17370</v>
      </c>
      <c r="K214" s="72">
        <v>666.95</v>
      </c>
      <c r="L214" s="74" t="s">
        <v>56</v>
      </c>
      <c r="M214" s="71">
        <f t="shared" si="16"/>
        <v>666.95</v>
      </c>
      <c r="N214" s="72">
        <v>28.38</v>
      </c>
      <c r="O214" s="74" t="s">
        <v>56</v>
      </c>
      <c r="P214" s="71">
        <f t="shared" si="20"/>
        <v>28.38</v>
      </c>
    </row>
    <row r="215" spans="2:16">
      <c r="B215" s="108">
        <v>65</v>
      </c>
      <c r="C215" s="109" t="s">
        <v>57</v>
      </c>
      <c r="D215" s="70">
        <f t="shared" si="17"/>
        <v>359.11602209944749</v>
      </c>
      <c r="E215" s="110">
        <v>15.19</v>
      </c>
      <c r="F215" s="111">
        <v>3.663E-3</v>
      </c>
      <c r="G215" s="107">
        <f t="shared" si="22"/>
        <v>15.193662999999999</v>
      </c>
      <c r="H215" s="72">
        <v>19.68</v>
      </c>
      <c r="I215" s="74" t="s">
        <v>12</v>
      </c>
      <c r="J215" s="75">
        <f t="shared" si="21"/>
        <v>19680</v>
      </c>
      <c r="K215" s="72">
        <v>742.72</v>
      </c>
      <c r="L215" s="74" t="s">
        <v>56</v>
      </c>
      <c r="M215" s="71">
        <f t="shared" si="16"/>
        <v>742.72</v>
      </c>
      <c r="N215" s="72">
        <v>31.74</v>
      </c>
      <c r="O215" s="74" t="s">
        <v>56</v>
      </c>
      <c r="P215" s="71">
        <f t="shared" si="20"/>
        <v>31.74</v>
      </c>
    </row>
    <row r="216" spans="2:16">
      <c r="B216" s="108">
        <v>70</v>
      </c>
      <c r="C216" s="109" t="s">
        <v>57</v>
      </c>
      <c r="D216" s="70">
        <f t="shared" si="17"/>
        <v>386.74033149171271</v>
      </c>
      <c r="E216" s="110">
        <v>14.66</v>
      </c>
      <c r="F216" s="111">
        <v>3.424E-3</v>
      </c>
      <c r="G216" s="107">
        <f t="shared" si="22"/>
        <v>14.663424000000001</v>
      </c>
      <c r="H216" s="72">
        <v>22.08</v>
      </c>
      <c r="I216" s="74" t="s">
        <v>12</v>
      </c>
      <c r="J216" s="75">
        <f t="shared" si="21"/>
        <v>22080</v>
      </c>
      <c r="K216" s="72">
        <v>816.53</v>
      </c>
      <c r="L216" s="74" t="s">
        <v>56</v>
      </c>
      <c r="M216" s="71">
        <f t="shared" si="16"/>
        <v>816.53</v>
      </c>
      <c r="N216" s="72">
        <v>35.17</v>
      </c>
      <c r="O216" s="74" t="s">
        <v>56</v>
      </c>
      <c r="P216" s="71">
        <f t="shared" si="20"/>
        <v>35.17</v>
      </c>
    </row>
    <row r="217" spans="2:16">
      <c r="B217" s="108">
        <v>80</v>
      </c>
      <c r="C217" s="109" t="s">
        <v>57</v>
      </c>
      <c r="D217" s="70">
        <f t="shared" si="17"/>
        <v>441.98895027624309</v>
      </c>
      <c r="E217" s="110">
        <v>13.81</v>
      </c>
      <c r="F217" s="111">
        <v>3.032E-3</v>
      </c>
      <c r="G217" s="107">
        <f t="shared" si="22"/>
        <v>13.813032</v>
      </c>
      <c r="H217" s="72">
        <v>27.11</v>
      </c>
      <c r="I217" s="74" t="s">
        <v>12</v>
      </c>
      <c r="J217" s="75">
        <f t="shared" si="21"/>
        <v>27110</v>
      </c>
      <c r="K217" s="72">
        <v>1.08</v>
      </c>
      <c r="L217" s="73" t="s">
        <v>12</v>
      </c>
      <c r="M217" s="75">
        <f t="shared" ref="M217:M228" si="23">K217*1000</f>
        <v>1080</v>
      </c>
      <c r="N217" s="72">
        <v>42.24</v>
      </c>
      <c r="O217" s="74" t="s">
        <v>56</v>
      </c>
      <c r="P217" s="71">
        <f t="shared" si="20"/>
        <v>42.24</v>
      </c>
    </row>
    <row r="218" spans="2:16">
      <c r="B218" s="108">
        <v>90</v>
      </c>
      <c r="C218" s="109" t="s">
        <v>57</v>
      </c>
      <c r="D218" s="70">
        <f t="shared" si="17"/>
        <v>497.23756906077347</v>
      </c>
      <c r="E218" s="110">
        <v>13.15</v>
      </c>
      <c r="F218" s="111">
        <v>2.7230000000000002E-3</v>
      </c>
      <c r="G218" s="107">
        <f t="shared" si="22"/>
        <v>13.152723</v>
      </c>
      <c r="H218" s="72">
        <v>32.43</v>
      </c>
      <c r="I218" s="74" t="s">
        <v>12</v>
      </c>
      <c r="J218" s="75">
        <f t="shared" si="21"/>
        <v>32430</v>
      </c>
      <c r="K218" s="72">
        <v>1.32</v>
      </c>
      <c r="L218" s="74" t="s">
        <v>12</v>
      </c>
      <c r="M218" s="75">
        <f t="shared" si="23"/>
        <v>1320</v>
      </c>
      <c r="N218" s="72">
        <v>49.52</v>
      </c>
      <c r="O218" s="74" t="s">
        <v>56</v>
      </c>
      <c r="P218" s="71">
        <f t="shared" si="20"/>
        <v>49.52</v>
      </c>
    </row>
    <row r="219" spans="2:16">
      <c r="B219" s="108">
        <v>100</v>
      </c>
      <c r="C219" s="109" t="s">
        <v>57</v>
      </c>
      <c r="D219" s="70">
        <f t="shared" si="17"/>
        <v>552.4861878453039</v>
      </c>
      <c r="E219" s="110">
        <v>12.62</v>
      </c>
      <c r="F219" s="111">
        <v>2.4729999999999999E-3</v>
      </c>
      <c r="G219" s="107">
        <f t="shared" si="22"/>
        <v>12.622472999999999</v>
      </c>
      <c r="H219" s="72">
        <v>37.99</v>
      </c>
      <c r="I219" s="74" t="s">
        <v>12</v>
      </c>
      <c r="J219" s="75">
        <f t="shared" si="21"/>
        <v>37990</v>
      </c>
      <c r="K219" s="72">
        <v>1.54</v>
      </c>
      <c r="L219" s="74" t="s">
        <v>12</v>
      </c>
      <c r="M219" s="75">
        <f t="shared" si="23"/>
        <v>1540</v>
      </c>
      <c r="N219" s="72">
        <v>56.94</v>
      </c>
      <c r="O219" s="74" t="s">
        <v>56</v>
      </c>
      <c r="P219" s="71">
        <f t="shared" si="20"/>
        <v>56.94</v>
      </c>
    </row>
    <row r="220" spans="2:16">
      <c r="B220" s="108">
        <v>110</v>
      </c>
      <c r="C220" s="109" t="s">
        <v>57</v>
      </c>
      <c r="D220" s="70">
        <f t="shared" si="17"/>
        <v>607.73480662983422</v>
      </c>
      <c r="E220" s="110">
        <v>12.19</v>
      </c>
      <c r="F220" s="111">
        <v>2.2659999999999998E-3</v>
      </c>
      <c r="G220" s="107">
        <f t="shared" si="22"/>
        <v>12.192266</v>
      </c>
      <c r="H220" s="72">
        <v>43.76</v>
      </c>
      <c r="I220" s="74" t="s">
        <v>12</v>
      </c>
      <c r="J220" s="75">
        <f t="shared" si="21"/>
        <v>43760</v>
      </c>
      <c r="K220" s="72">
        <v>1.74</v>
      </c>
      <c r="L220" s="74" t="s">
        <v>12</v>
      </c>
      <c r="M220" s="75">
        <f t="shared" si="23"/>
        <v>1740</v>
      </c>
      <c r="N220" s="72">
        <v>64.47</v>
      </c>
      <c r="O220" s="74" t="s">
        <v>56</v>
      </c>
      <c r="P220" s="71">
        <f t="shared" si="20"/>
        <v>64.47</v>
      </c>
    </row>
    <row r="221" spans="2:16">
      <c r="B221" s="108">
        <v>120</v>
      </c>
      <c r="C221" s="109" t="s">
        <v>57</v>
      </c>
      <c r="D221" s="70">
        <f t="shared" si="17"/>
        <v>662.98342541436466</v>
      </c>
      <c r="E221" s="110">
        <v>11.85</v>
      </c>
      <c r="F221" s="111">
        <v>2.0929999999999998E-3</v>
      </c>
      <c r="G221" s="107">
        <f t="shared" si="22"/>
        <v>11.852093</v>
      </c>
      <c r="H221" s="72">
        <v>49.71</v>
      </c>
      <c r="I221" s="74" t="s">
        <v>12</v>
      </c>
      <c r="J221" s="75">
        <f t="shared" si="21"/>
        <v>49710</v>
      </c>
      <c r="K221" s="72">
        <v>1.93</v>
      </c>
      <c r="L221" s="74" t="s">
        <v>12</v>
      </c>
      <c r="M221" s="75">
        <f t="shared" si="23"/>
        <v>1930</v>
      </c>
      <c r="N221" s="72">
        <v>72.069999999999993</v>
      </c>
      <c r="O221" s="74" t="s">
        <v>56</v>
      </c>
      <c r="P221" s="71">
        <f t="shared" si="20"/>
        <v>72.069999999999993</v>
      </c>
    </row>
    <row r="222" spans="2:16">
      <c r="B222" s="108">
        <v>130</v>
      </c>
      <c r="C222" s="109" t="s">
        <v>57</v>
      </c>
      <c r="D222" s="70">
        <f t="shared" si="17"/>
        <v>718.23204419889498</v>
      </c>
      <c r="E222" s="110">
        <v>11.55</v>
      </c>
      <c r="F222" s="111">
        <v>1.9449999999999999E-3</v>
      </c>
      <c r="G222" s="107">
        <f t="shared" si="22"/>
        <v>11.551945</v>
      </c>
      <c r="H222" s="72">
        <v>55.83</v>
      </c>
      <c r="I222" s="74" t="s">
        <v>12</v>
      </c>
      <c r="J222" s="75">
        <f t="shared" si="21"/>
        <v>55830</v>
      </c>
      <c r="K222" s="72">
        <v>2.12</v>
      </c>
      <c r="L222" s="74" t="s">
        <v>12</v>
      </c>
      <c r="M222" s="75">
        <f t="shared" si="23"/>
        <v>2120</v>
      </c>
      <c r="N222" s="72">
        <v>79.7</v>
      </c>
      <c r="O222" s="74" t="s">
        <v>56</v>
      </c>
      <c r="P222" s="71">
        <f t="shared" si="20"/>
        <v>79.7</v>
      </c>
    </row>
    <row r="223" spans="2:16">
      <c r="B223" s="108">
        <v>140</v>
      </c>
      <c r="C223" s="109" t="s">
        <v>57</v>
      </c>
      <c r="D223" s="70">
        <f t="shared" si="17"/>
        <v>773.48066298342542</v>
      </c>
      <c r="E223" s="110">
        <v>11.31</v>
      </c>
      <c r="F223" s="111">
        <v>1.817E-3</v>
      </c>
      <c r="G223" s="107">
        <f t="shared" si="22"/>
        <v>11.311817000000001</v>
      </c>
      <c r="H223" s="72">
        <v>62.09</v>
      </c>
      <c r="I223" s="74" t="s">
        <v>12</v>
      </c>
      <c r="J223" s="75">
        <f t="shared" si="21"/>
        <v>62090</v>
      </c>
      <c r="K223" s="72">
        <v>2.29</v>
      </c>
      <c r="L223" s="74" t="s">
        <v>12</v>
      </c>
      <c r="M223" s="75">
        <f t="shared" si="23"/>
        <v>2290</v>
      </c>
      <c r="N223" s="72">
        <v>87.36</v>
      </c>
      <c r="O223" s="74" t="s">
        <v>56</v>
      </c>
      <c r="P223" s="71">
        <f t="shared" si="20"/>
        <v>87.36</v>
      </c>
    </row>
    <row r="224" spans="2:16">
      <c r="B224" s="108">
        <v>150</v>
      </c>
      <c r="C224" s="109" t="s">
        <v>57</v>
      </c>
      <c r="D224" s="70">
        <f t="shared" si="17"/>
        <v>828.72928176795585</v>
      </c>
      <c r="E224" s="110">
        <v>11.1</v>
      </c>
      <c r="F224" s="111">
        <v>1.7060000000000001E-3</v>
      </c>
      <c r="G224" s="107">
        <f t="shared" si="22"/>
        <v>11.101706</v>
      </c>
      <c r="H224" s="72">
        <v>68.48</v>
      </c>
      <c r="I224" s="74" t="s">
        <v>12</v>
      </c>
      <c r="J224" s="75">
        <f t="shared" si="21"/>
        <v>68480</v>
      </c>
      <c r="K224" s="72">
        <v>2.4700000000000002</v>
      </c>
      <c r="L224" s="74" t="s">
        <v>12</v>
      </c>
      <c r="M224" s="75">
        <f t="shared" si="23"/>
        <v>2470</v>
      </c>
      <c r="N224" s="72">
        <v>95.01</v>
      </c>
      <c r="O224" s="74" t="s">
        <v>56</v>
      </c>
      <c r="P224" s="71">
        <f t="shared" si="20"/>
        <v>95.01</v>
      </c>
    </row>
    <row r="225" spans="1:16">
      <c r="B225" s="108">
        <v>160</v>
      </c>
      <c r="C225" s="109" t="s">
        <v>57</v>
      </c>
      <c r="D225" s="70">
        <f t="shared" si="17"/>
        <v>883.97790055248618</v>
      </c>
      <c r="E225" s="110">
        <v>10.93</v>
      </c>
      <c r="F225" s="111">
        <v>1.6080000000000001E-3</v>
      </c>
      <c r="G225" s="107">
        <f t="shared" si="22"/>
        <v>10.931607999999999</v>
      </c>
      <c r="H225" s="72">
        <v>74.98</v>
      </c>
      <c r="I225" s="74" t="s">
        <v>12</v>
      </c>
      <c r="J225" s="75">
        <f t="shared" si="21"/>
        <v>74980</v>
      </c>
      <c r="K225" s="72">
        <v>2.63</v>
      </c>
      <c r="L225" s="74" t="s">
        <v>12</v>
      </c>
      <c r="M225" s="75">
        <f t="shared" si="23"/>
        <v>2630</v>
      </c>
      <c r="N225" s="72">
        <v>102.64</v>
      </c>
      <c r="O225" s="74" t="s">
        <v>56</v>
      </c>
      <c r="P225" s="71">
        <f t="shared" si="20"/>
        <v>102.64</v>
      </c>
    </row>
    <row r="226" spans="1:16">
      <c r="B226" s="108">
        <v>170</v>
      </c>
      <c r="C226" s="109" t="s">
        <v>57</v>
      </c>
      <c r="D226" s="70">
        <f t="shared" si="17"/>
        <v>939.22651933701661</v>
      </c>
      <c r="E226" s="110">
        <v>10.78</v>
      </c>
      <c r="F226" s="111">
        <v>1.521E-3</v>
      </c>
      <c r="G226" s="107">
        <f t="shared" si="22"/>
        <v>10.781521</v>
      </c>
      <c r="H226" s="72">
        <v>81.58</v>
      </c>
      <c r="I226" s="74" t="s">
        <v>12</v>
      </c>
      <c r="J226" s="75">
        <f t="shared" si="21"/>
        <v>81580</v>
      </c>
      <c r="K226" s="72">
        <v>2.79</v>
      </c>
      <c r="L226" s="74" t="s">
        <v>12</v>
      </c>
      <c r="M226" s="75">
        <f t="shared" si="23"/>
        <v>2790</v>
      </c>
      <c r="N226" s="72">
        <v>110.25</v>
      </c>
      <c r="O226" s="74" t="s">
        <v>56</v>
      </c>
      <c r="P226" s="71">
        <f t="shared" si="20"/>
        <v>110.25</v>
      </c>
    </row>
    <row r="227" spans="1:16">
      <c r="B227" s="108">
        <v>180</v>
      </c>
      <c r="C227" s="109" t="s">
        <v>57</v>
      </c>
      <c r="D227" s="70">
        <f t="shared" si="17"/>
        <v>994.47513812154693</v>
      </c>
      <c r="E227" s="110">
        <v>10.64</v>
      </c>
      <c r="F227" s="111">
        <v>1.4430000000000001E-3</v>
      </c>
      <c r="G227" s="107">
        <f t="shared" si="22"/>
        <v>10.641443000000001</v>
      </c>
      <c r="H227" s="72">
        <v>88.26</v>
      </c>
      <c r="I227" s="74" t="s">
        <v>12</v>
      </c>
      <c r="J227" s="75">
        <f t="shared" si="21"/>
        <v>88260</v>
      </c>
      <c r="K227" s="72">
        <v>2.95</v>
      </c>
      <c r="L227" s="74" t="s">
        <v>12</v>
      </c>
      <c r="M227" s="75">
        <f t="shared" si="23"/>
        <v>2950</v>
      </c>
      <c r="N227" s="72">
        <v>117.82</v>
      </c>
      <c r="O227" s="74" t="s">
        <v>56</v>
      </c>
      <c r="P227" s="71">
        <f t="shared" si="20"/>
        <v>117.82</v>
      </c>
    </row>
    <row r="228" spans="1:16">
      <c r="A228" s="4">
        <v>228</v>
      </c>
      <c r="B228" s="108">
        <v>181</v>
      </c>
      <c r="C228" s="109" t="s">
        <v>57</v>
      </c>
      <c r="D228" s="70">
        <f t="shared" si="17"/>
        <v>1000</v>
      </c>
      <c r="E228" s="110">
        <v>10.63</v>
      </c>
      <c r="F228" s="111">
        <v>1.436E-3</v>
      </c>
      <c r="G228" s="107">
        <f t="shared" si="22"/>
        <v>10.631436000000001</v>
      </c>
      <c r="H228" s="72">
        <v>88.93</v>
      </c>
      <c r="I228" s="74" t="s">
        <v>12</v>
      </c>
      <c r="J228" s="75">
        <f t="shared" si="21"/>
        <v>88930</v>
      </c>
      <c r="K228" s="72">
        <v>2.95</v>
      </c>
      <c r="L228" s="74" t="s">
        <v>12</v>
      </c>
      <c r="M228" s="75">
        <f t="shared" si="23"/>
        <v>2950</v>
      </c>
      <c r="N228" s="72">
        <v>118.57</v>
      </c>
      <c r="O228" s="74" t="s">
        <v>56</v>
      </c>
      <c r="P228" s="71">
        <f t="shared" si="20"/>
        <v>118.57</v>
      </c>
    </row>
  </sheetData>
  <mergeCells count="1">
    <mergeCell ref="E18:G18"/>
  </mergeCells>
  <phoneticPr fontId="23"/>
  <pageMargins left="0.23622047244094491" right="0.23622047244094491" top="0.74803149606299213" bottom="0" header="0.31496062992125984" footer="0"/>
  <pageSetup paperSize="9" scale="70" fitToHeight="0" orientation="landscape" horizontalDpi="300" verticalDpi="300" r:id="rId1"/>
  <headerFooter>
    <oddHeader>&amp;L&amp;F &amp;A</oddHead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5"/>
  <dimension ref="A1:Y228"/>
  <sheetViews>
    <sheetView zoomScale="70" zoomScaleNormal="70" workbookViewId="0">
      <selection activeCell="F3" sqref="F3"/>
    </sheetView>
  </sheetViews>
  <sheetFormatPr defaultRowHeight="12"/>
  <cols>
    <col min="1" max="1" width="4.375" style="1" customWidth="1"/>
    <col min="2" max="2" width="9.875" style="1" customWidth="1"/>
    <col min="3" max="3" width="8.625" style="1" customWidth="1"/>
    <col min="4" max="4" width="7.75" style="1" customWidth="1"/>
    <col min="5" max="6" width="8.875" style="1" bestFit="1" customWidth="1"/>
    <col min="7" max="7" width="8.875" style="1" customWidth="1"/>
    <col min="8" max="8" width="6.125" style="1" customWidth="1"/>
    <col min="9" max="9" width="5.75" style="1" customWidth="1"/>
    <col min="10" max="10" width="7.875" style="1" customWidth="1"/>
    <col min="11" max="11" width="9.875" style="1" customWidth="1"/>
    <col min="12" max="12" width="3.75" style="1" customWidth="1"/>
    <col min="13" max="13" width="7.5" style="1" customWidth="1"/>
    <col min="14" max="14" width="6.375" style="1" customWidth="1"/>
    <col min="15" max="15" width="3.875" style="1" customWidth="1"/>
    <col min="16" max="16" width="6.75" style="1" customWidth="1"/>
    <col min="17" max="17" width="3.125" style="1" customWidth="1"/>
    <col min="18" max="18" width="8" style="5" customWidth="1"/>
    <col min="19" max="19" width="9.625" style="55" customWidth="1"/>
    <col min="20" max="20" width="9" style="1"/>
    <col min="21" max="21" width="9.75" style="1" customWidth="1"/>
    <col min="22" max="22" width="8.875" style="1" bestFit="1" customWidth="1"/>
    <col min="23" max="23" width="7.25" style="1" customWidth="1"/>
    <col min="24" max="24" width="9.125" style="1" customWidth="1"/>
    <col min="25" max="25" width="5.625" style="1" customWidth="1"/>
    <col min="26" max="16384" width="9" style="1"/>
  </cols>
  <sheetData>
    <row r="1" spans="1:25">
      <c r="A1" s="1">
        <v>1</v>
      </c>
      <c r="B1" s="2">
        <v>2</v>
      </c>
      <c r="C1" s="3">
        <v>3</v>
      </c>
      <c r="D1" s="3">
        <v>4</v>
      </c>
      <c r="E1" s="3">
        <v>5</v>
      </c>
      <c r="F1" s="3">
        <v>6</v>
      </c>
      <c r="G1" s="3">
        <v>7</v>
      </c>
      <c r="H1" s="2">
        <v>8</v>
      </c>
      <c r="I1" s="2">
        <v>9</v>
      </c>
      <c r="J1" s="3">
        <v>10</v>
      </c>
      <c r="K1" s="4">
        <v>11</v>
      </c>
      <c r="L1" s="1">
        <v>12</v>
      </c>
      <c r="M1" s="4">
        <v>13</v>
      </c>
      <c r="N1" s="1">
        <v>14</v>
      </c>
      <c r="O1" s="1">
        <v>15</v>
      </c>
      <c r="P1" s="4">
        <v>16</v>
      </c>
      <c r="R1" s="46"/>
      <c r="S1" s="120"/>
      <c r="T1" s="25"/>
      <c r="U1" s="25"/>
      <c r="V1" s="25"/>
      <c r="W1" s="25"/>
      <c r="X1" s="25"/>
      <c r="Y1" s="25"/>
    </row>
    <row r="2" spans="1:25" ht="18.75">
      <c r="A2" s="1">
        <v>2</v>
      </c>
      <c r="B2" s="6" t="s">
        <v>91</v>
      </c>
      <c r="F2" s="7"/>
      <c r="G2" s="7"/>
      <c r="L2" s="5" t="s">
        <v>92</v>
      </c>
      <c r="M2" s="8"/>
      <c r="N2" s="9" t="s">
        <v>13</v>
      </c>
      <c r="R2" s="46"/>
      <c r="S2" s="127"/>
      <c r="T2" s="25"/>
      <c r="U2" s="46"/>
      <c r="V2" s="128"/>
      <c r="W2" s="25"/>
      <c r="X2" s="25"/>
      <c r="Y2" s="25"/>
    </row>
    <row r="3" spans="1:25">
      <c r="A3" s="4">
        <v>3</v>
      </c>
      <c r="B3" s="12" t="s">
        <v>14</v>
      </c>
      <c r="C3" s="13" t="s">
        <v>15</v>
      </c>
      <c r="E3" s="12" t="s">
        <v>108</v>
      </c>
      <c r="F3" s="184"/>
      <c r="G3" s="14" t="s">
        <v>16</v>
      </c>
      <c r="H3" s="14"/>
      <c r="I3" s="14"/>
      <c r="K3" s="15"/>
      <c r="L3" s="5" t="s">
        <v>93</v>
      </c>
      <c r="M3" s="16"/>
      <c r="N3" s="9" t="s">
        <v>94</v>
      </c>
      <c r="O3" s="9"/>
      <c r="R3" s="25"/>
      <c r="S3" s="25"/>
      <c r="T3" s="25"/>
      <c r="U3" s="46"/>
      <c r="V3" s="121"/>
      <c r="W3" s="122"/>
      <c r="X3" s="25"/>
      <c r="Y3" s="25"/>
    </row>
    <row r="4" spans="1:25">
      <c r="A4" s="4">
        <v>4</v>
      </c>
      <c r="B4" s="12" t="s">
        <v>95</v>
      </c>
      <c r="C4" s="20">
        <v>73</v>
      </c>
      <c r="D4" s="21"/>
      <c r="F4" s="14" t="s">
        <v>11</v>
      </c>
      <c r="G4" s="14" t="s">
        <v>11</v>
      </c>
      <c r="H4" s="14" t="s">
        <v>17</v>
      </c>
      <c r="I4" s="14" t="s">
        <v>1</v>
      </c>
      <c r="J4" s="9"/>
      <c r="K4" s="22" t="s">
        <v>18</v>
      </c>
      <c r="L4" s="9"/>
      <c r="M4" s="9"/>
      <c r="N4" s="9"/>
      <c r="O4" s="9"/>
      <c r="R4" s="46"/>
      <c r="S4" s="23"/>
      <c r="T4" s="25"/>
      <c r="U4" s="25"/>
      <c r="V4" s="129"/>
      <c r="W4" s="25"/>
      <c r="X4" s="25"/>
      <c r="Y4" s="25"/>
    </row>
    <row r="5" spans="1:25">
      <c r="A5" s="1">
        <v>5</v>
      </c>
      <c r="B5" s="12" t="s">
        <v>19</v>
      </c>
      <c r="C5" s="20">
        <v>181</v>
      </c>
      <c r="D5" s="21" t="s">
        <v>20</v>
      </c>
      <c r="F5" s="14" t="s">
        <v>0</v>
      </c>
      <c r="G5" s="14" t="s">
        <v>21</v>
      </c>
      <c r="H5" s="14" t="s">
        <v>22</v>
      </c>
      <c r="I5" s="14" t="s">
        <v>22</v>
      </c>
      <c r="J5" s="24" t="s">
        <v>23</v>
      </c>
      <c r="K5" s="5" t="s">
        <v>58</v>
      </c>
      <c r="L5" s="14"/>
      <c r="M5" s="14"/>
      <c r="N5" s="9"/>
      <c r="O5" s="15" t="s">
        <v>106</v>
      </c>
      <c r="P5" s="1" t="str">
        <f ca="1">RIGHT(CELL("filename",A1),LEN(CELL("filename",A1))-FIND("]",CELL("filename",A1)))</f>
        <v>srim181Ta_EJ212</v>
      </c>
      <c r="R5" s="46"/>
      <c r="S5" s="23"/>
      <c r="T5" s="123"/>
      <c r="U5" s="120"/>
      <c r="V5" s="98"/>
      <c r="W5" s="25"/>
      <c r="X5" s="25"/>
      <c r="Y5" s="25"/>
    </row>
    <row r="6" spans="1:25">
      <c r="A6" s="4">
        <v>6</v>
      </c>
      <c r="B6" s="12" t="s">
        <v>59</v>
      </c>
      <c r="C6" s="26" t="s">
        <v>79</v>
      </c>
      <c r="D6" s="21" t="s">
        <v>25</v>
      </c>
      <c r="F6" s="27" t="s">
        <v>3</v>
      </c>
      <c r="G6" s="28">
        <v>1</v>
      </c>
      <c r="H6" s="28">
        <v>52.38</v>
      </c>
      <c r="I6" s="29">
        <v>8.4499999999999993</v>
      </c>
      <c r="J6" s="4">
        <v>1</v>
      </c>
      <c r="K6" s="30">
        <v>10.23</v>
      </c>
      <c r="L6" s="22" t="s">
        <v>96</v>
      </c>
      <c r="M6" s="9"/>
      <c r="N6" s="9"/>
      <c r="O6" s="15" t="s">
        <v>105</v>
      </c>
      <c r="P6" s="130" t="s">
        <v>107</v>
      </c>
      <c r="R6" s="46"/>
      <c r="S6" s="23"/>
      <c r="T6" s="58"/>
      <c r="U6" s="120"/>
      <c r="V6" s="98"/>
      <c r="W6" s="25"/>
      <c r="X6" s="25"/>
      <c r="Y6" s="25"/>
    </row>
    <row r="7" spans="1:25">
      <c r="A7" s="1">
        <v>7</v>
      </c>
      <c r="B7" s="31"/>
      <c r="C7" s="26" t="s">
        <v>80</v>
      </c>
      <c r="F7" s="32" t="s">
        <v>4</v>
      </c>
      <c r="G7" s="33">
        <v>6</v>
      </c>
      <c r="H7" s="33">
        <v>47.62</v>
      </c>
      <c r="I7" s="34">
        <v>91.55</v>
      </c>
      <c r="J7" s="4">
        <v>2</v>
      </c>
      <c r="K7" s="35">
        <v>102.3</v>
      </c>
      <c r="L7" s="22" t="s">
        <v>97</v>
      </c>
      <c r="M7" s="9"/>
      <c r="N7" s="9"/>
      <c r="O7" s="9"/>
      <c r="R7" s="46"/>
      <c r="S7" s="23"/>
      <c r="T7" s="25"/>
      <c r="U7" s="120"/>
      <c r="V7" s="98"/>
      <c r="W7" s="25"/>
      <c r="X7" s="36"/>
      <c r="Y7" s="25"/>
    </row>
    <row r="8" spans="1:25">
      <c r="A8" s="1">
        <v>8</v>
      </c>
      <c r="B8" s="12" t="s">
        <v>98</v>
      </c>
      <c r="C8" s="37">
        <v>1.0229999999999999</v>
      </c>
      <c r="D8" s="38" t="s">
        <v>9</v>
      </c>
      <c r="F8" s="32"/>
      <c r="G8" s="33"/>
      <c r="H8" s="33"/>
      <c r="I8" s="34"/>
      <c r="J8" s="4">
        <v>3</v>
      </c>
      <c r="K8" s="35">
        <v>102.3</v>
      </c>
      <c r="L8" s="22" t="s">
        <v>27</v>
      </c>
      <c r="M8" s="9"/>
      <c r="N8" s="9"/>
      <c r="O8" s="9"/>
      <c r="R8" s="46"/>
      <c r="S8" s="23"/>
      <c r="T8" s="25"/>
      <c r="U8" s="120"/>
      <c r="V8" s="99"/>
      <c r="W8" s="25"/>
      <c r="X8" s="40"/>
      <c r="Y8" s="124"/>
    </row>
    <row r="9" spans="1:25">
      <c r="A9" s="1">
        <v>9</v>
      </c>
      <c r="B9" s="31"/>
      <c r="C9" s="37">
        <v>9.8606000000000001E+22</v>
      </c>
      <c r="D9" s="21" t="s">
        <v>10</v>
      </c>
      <c r="F9" s="32"/>
      <c r="G9" s="33"/>
      <c r="H9" s="33"/>
      <c r="I9" s="34"/>
      <c r="J9" s="4">
        <v>4</v>
      </c>
      <c r="K9" s="35">
        <v>1</v>
      </c>
      <c r="L9" s="22" t="s">
        <v>62</v>
      </c>
      <c r="M9" s="9"/>
      <c r="N9" s="9"/>
      <c r="O9" s="9"/>
      <c r="R9" s="46"/>
      <c r="S9" s="41"/>
      <c r="T9" s="125"/>
      <c r="U9" s="120"/>
      <c r="V9" s="99"/>
      <c r="W9" s="25"/>
      <c r="X9" s="40"/>
      <c r="Y9" s="124"/>
    </row>
    <row r="10" spans="1:25">
      <c r="A10" s="1">
        <v>10</v>
      </c>
      <c r="B10" s="12" t="s">
        <v>99</v>
      </c>
      <c r="C10" s="42">
        <v>-6.5699999999999995E-2</v>
      </c>
      <c r="D10" s="21"/>
      <c r="F10" s="32"/>
      <c r="G10" s="33"/>
      <c r="H10" s="33"/>
      <c r="I10" s="34"/>
      <c r="J10" s="4">
        <v>5</v>
      </c>
      <c r="K10" s="35">
        <v>1</v>
      </c>
      <c r="L10" s="22" t="s">
        <v>100</v>
      </c>
      <c r="M10" s="9"/>
      <c r="N10" s="9"/>
      <c r="O10" s="9"/>
      <c r="R10" s="46"/>
      <c r="S10" s="41"/>
      <c r="T10" s="58"/>
      <c r="U10" s="120"/>
      <c r="V10" s="99"/>
      <c r="W10" s="25"/>
      <c r="X10" s="40"/>
      <c r="Y10" s="124"/>
    </row>
    <row r="11" spans="1:25">
      <c r="A11" s="1">
        <v>11</v>
      </c>
      <c r="C11" s="43" t="s">
        <v>63</v>
      </c>
      <c r="D11" s="7" t="s">
        <v>32</v>
      </c>
      <c r="F11" s="32"/>
      <c r="G11" s="33"/>
      <c r="H11" s="33"/>
      <c r="I11" s="34"/>
      <c r="J11" s="4">
        <v>6</v>
      </c>
      <c r="K11" s="35">
        <v>1000</v>
      </c>
      <c r="L11" s="22" t="s">
        <v>64</v>
      </c>
      <c r="M11" s="9"/>
      <c r="N11" s="9"/>
      <c r="O11" s="9"/>
      <c r="R11" s="46"/>
      <c r="S11" s="47"/>
      <c r="T11" s="25"/>
      <c r="U11" s="25"/>
      <c r="V11" s="36"/>
      <c r="W11" s="36"/>
      <c r="X11" s="36"/>
      <c r="Y11" s="25"/>
    </row>
    <row r="12" spans="1:25">
      <c r="A12" s="1">
        <v>12</v>
      </c>
      <c r="B12" s="5" t="s">
        <v>65</v>
      </c>
      <c r="C12" s="44">
        <v>20</v>
      </c>
      <c r="D12" s="45">
        <f>$C$5/100</f>
        <v>1.81</v>
      </c>
      <c r="E12" s="21" t="s">
        <v>89</v>
      </c>
      <c r="F12" s="32"/>
      <c r="G12" s="33"/>
      <c r="H12" s="33"/>
      <c r="I12" s="34"/>
      <c r="J12" s="4">
        <v>7</v>
      </c>
      <c r="K12" s="35">
        <v>10.374000000000001</v>
      </c>
      <c r="L12" s="22" t="s">
        <v>35</v>
      </c>
      <c r="M12" s="9"/>
      <c r="R12" s="46"/>
      <c r="S12" s="47"/>
      <c r="T12" s="25"/>
      <c r="U12" s="25"/>
      <c r="V12" s="93"/>
      <c r="W12" s="93"/>
      <c r="X12" s="93"/>
      <c r="Y12" s="25"/>
    </row>
    <row r="13" spans="1:25">
      <c r="A13" s="1">
        <v>13</v>
      </c>
      <c r="B13" s="5" t="s">
        <v>36</v>
      </c>
      <c r="C13" s="48">
        <v>228</v>
      </c>
      <c r="D13" s="45">
        <f>$C$5*1000000</f>
        <v>181000000</v>
      </c>
      <c r="E13" s="21" t="s">
        <v>67</v>
      </c>
      <c r="F13" s="49"/>
      <c r="G13" s="50"/>
      <c r="H13" s="50"/>
      <c r="I13" s="51"/>
      <c r="J13" s="4">
        <v>8</v>
      </c>
      <c r="K13" s="52">
        <v>2.2821000000000001E-2</v>
      </c>
      <c r="L13" s="22" t="s">
        <v>37</v>
      </c>
      <c r="R13" s="46"/>
      <c r="S13" s="47"/>
      <c r="T13" s="25"/>
      <c r="U13" s="46"/>
      <c r="V13" s="93"/>
      <c r="W13" s="93"/>
      <c r="X13" s="39"/>
      <c r="Y13" s="25"/>
    </row>
    <row r="14" spans="1:25" ht="13.5">
      <c r="A14" s="1">
        <v>14</v>
      </c>
      <c r="B14" s="5" t="s">
        <v>212</v>
      </c>
      <c r="C14" s="81"/>
      <c r="D14" s="21" t="s">
        <v>213</v>
      </c>
      <c r="E14" s="25"/>
      <c r="F14" s="25"/>
      <c r="G14" s="25"/>
      <c r="H14" s="85">
        <f>SUM(H6:H13)</f>
        <v>100</v>
      </c>
      <c r="I14" s="85">
        <f>SUM(I6:I13)</f>
        <v>100</v>
      </c>
      <c r="J14" s="4">
        <v>0</v>
      </c>
      <c r="K14" s="53" t="s">
        <v>38</v>
      </c>
      <c r="L14" s="54"/>
      <c r="N14" s="43"/>
      <c r="O14" s="43"/>
      <c r="P14" s="43"/>
      <c r="R14" s="46"/>
      <c r="S14" s="47"/>
      <c r="T14" s="25"/>
      <c r="U14" s="46"/>
      <c r="V14" s="96"/>
      <c r="W14" s="96"/>
      <c r="X14" s="126"/>
      <c r="Y14" s="25"/>
    </row>
    <row r="15" spans="1:25" ht="13.5">
      <c r="A15" s="1">
        <v>15</v>
      </c>
      <c r="B15" s="5" t="s">
        <v>199</v>
      </c>
      <c r="C15" s="82"/>
      <c r="D15" s="80" t="s">
        <v>208</v>
      </c>
      <c r="E15" s="100"/>
      <c r="F15" s="100"/>
      <c r="G15" s="100"/>
      <c r="H15" s="58"/>
      <c r="I15" s="58"/>
      <c r="J15" s="94" t="s">
        <v>86</v>
      </c>
      <c r="K15" s="59"/>
      <c r="L15" s="60"/>
      <c r="M15" s="101"/>
      <c r="N15" s="21"/>
      <c r="O15" s="21"/>
      <c r="P15" s="101"/>
      <c r="R15" s="46"/>
      <c r="S15" s="47"/>
      <c r="T15" s="25"/>
      <c r="U15" s="25"/>
      <c r="V15" s="97"/>
      <c r="W15" s="97"/>
      <c r="X15" s="40"/>
      <c r="Y15" s="25"/>
    </row>
    <row r="16" spans="1:25" ht="13.5">
      <c r="A16" s="1">
        <v>16</v>
      </c>
      <c r="B16" s="21"/>
      <c r="C16" s="56"/>
      <c r="D16" s="57"/>
      <c r="F16" s="61" t="s">
        <v>39</v>
      </c>
      <c r="G16" s="100"/>
      <c r="H16" s="62"/>
      <c r="I16" s="58"/>
      <c r="J16" s="102"/>
      <c r="K16" s="94" t="s">
        <v>87</v>
      </c>
      <c r="L16" s="60"/>
      <c r="M16" s="21"/>
      <c r="N16" s="21"/>
      <c r="O16" s="21"/>
      <c r="P16" s="21"/>
      <c r="R16" s="46"/>
      <c r="S16" s="47"/>
      <c r="T16" s="25"/>
      <c r="U16" s="25"/>
      <c r="V16" s="97"/>
      <c r="W16" s="97"/>
      <c r="X16" s="40"/>
      <c r="Y16" s="25"/>
    </row>
    <row r="17" spans="1:16">
      <c r="A17" s="1">
        <v>17</v>
      </c>
      <c r="B17" s="63" t="s">
        <v>40</v>
      </c>
      <c r="C17" s="11"/>
      <c r="D17" s="10"/>
      <c r="E17" s="63" t="s">
        <v>41</v>
      </c>
      <c r="F17" s="64" t="s">
        <v>42</v>
      </c>
      <c r="G17" s="65" t="s">
        <v>43</v>
      </c>
      <c r="H17" s="63" t="s">
        <v>44</v>
      </c>
      <c r="I17" s="11"/>
      <c r="J17" s="10"/>
      <c r="K17" s="63" t="s">
        <v>45</v>
      </c>
      <c r="L17" s="66"/>
      <c r="M17" s="67"/>
      <c r="N17" s="63" t="s">
        <v>46</v>
      </c>
      <c r="O17" s="11"/>
      <c r="P17" s="10"/>
    </row>
    <row r="18" spans="1:16">
      <c r="A18" s="1">
        <v>18</v>
      </c>
      <c r="B18" s="68" t="s">
        <v>47</v>
      </c>
      <c r="C18" s="25"/>
      <c r="D18" s="119" t="s">
        <v>48</v>
      </c>
      <c r="E18" s="181" t="s">
        <v>49</v>
      </c>
      <c r="F18" s="182"/>
      <c r="G18" s="183"/>
      <c r="H18" s="68" t="s">
        <v>50</v>
      </c>
      <c r="I18" s="25"/>
      <c r="J18" s="119" t="s">
        <v>51</v>
      </c>
      <c r="K18" s="68" t="s">
        <v>52</v>
      </c>
      <c r="L18" s="69"/>
      <c r="M18" s="119" t="s">
        <v>51</v>
      </c>
      <c r="N18" s="68" t="s">
        <v>52</v>
      </c>
      <c r="O18" s="25"/>
      <c r="P18" s="119" t="s">
        <v>51</v>
      </c>
    </row>
    <row r="19" spans="1:16">
      <c r="A19" s="1">
        <v>19</v>
      </c>
      <c r="B19" s="17"/>
      <c r="C19" s="18"/>
      <c r="D19" s="19"/>
      <c r="E19" s="17"/>
      <c r="F19" s="18"/>
      <c r="G19" s="19"/>
      <c r="H19" s="17"/>
      <c r="I19" s="18"/>
      <c r="J19" s="19"/>
      <c r="K19" s="17"/>
      <c r="L19" s="18"/>
      <c r="M19" s="19"/>
      <c r="N19" s="17"/>
      <c r="O19" s="18"/>
      <c r="P19" s="19"/>
    </row>
    <row r="20" spans="1:16">
      <c r="A20" s="4">
        <v>20</v>
      </c>
      <c r="B20" s="103">
        <v>2</v>
      </c>
      <c r="C20" s="104" t="s">
        <v>53</v>
      </c>
      <c r="D20" s="117">
        <f>B20/1000/$C$5</f>
        <v>1.1049723756906078E-5</v>
      </c>
      <c r="E20" s="105">
        <v>0.33960000000000001</v>
      </c>
      <c r="F20" s="106">
        <v>3.7309999999999999</v>
      </c>
      <c r="G20" s="107">
        <f>E20+F20</f>
        <v>4.0705999999999998</v>
      </c>
      <c r="H20" s="103">
        <v>105</v>
      </c>
      <c r="I20" s="104" t="s">
        <v>54</v>
      </c>
      <c r="J20" s="76">
        <f>H20/1000/10</f>
        <v>1.0499999999999999E-2</v>
      </c>
      <c r="K20" s="103">
        <v>19</v>
      </c>
      <c r="L20" s="104" t="s">
        <v>54</v>
      </c>
      <c r="M20" s="76">
        <f t="shared" ref="M20:M83" si="0">K20/1000/10</f>
        <v>1.9E-3</v>
      </c>
      <c r="N20" s="103">
        <v>13</v>
      </c>
      <c r="O20" s="104" t="s">
        <v>54</v>
      </c>
      <c r="P20" s="76">
        <f t="shared" ref="P20:P83" si="1">N20/1000/10</f>
        <v>1.2999999999999999E-3</v>
      </c>
    </row>
    <row r="21" spans="1:16">
      <c r="B21" s="108">
        <v>2.25</v>
      </c>
      <c r="C21" s="109" t="s">
        <v>53</v>
      </c>
      <c r="D21" s="95">
        <f t="shared" ref="D21:D84" si="2">B21/1000/$C$5</f>
        <v>1.2430939226519336E-5</v>
      </c>
      <c r="E21" s="110">
        <v>0.36020000000000002</v>
      </c>
      <c r="F21" s="111">
        <v>3.9550000000000001</v>
      </c>
      <c r="G21" s="107">
        <f t="shared" ref="G21:G84" si="3">E21+F21</f>
        <v>4.3151999999999999</v>
      </c>
      <c r="H21" s="108">
        <v>111</v>
      </c>
      <c r="I21" s="109" t="s">
        <v>54</v>
      </c>
      <c r="J21" s="70">
        <f t="shared" ref="J21:J84" si="4">H21/1000/10</f>
        <v>1.11E-2</v>
      </c>
      <c r="K21" s="108">
        <v>20</v>
      </c>
      <c r="L21" s="109" t="s">
        <v>54</v>
      </c>
      <c r="M21" s="70">
        <f t="shared" si="0"/>
        <v>2E-3</v>
      </c>
      <c r="N21" s="108">
        <v>14</v>
      </c>
      <c r="O21" s="109" t="s">
        <v>54</v>
      </c>
      <c r="P21" s="70">
        <f t="shared" si="1"/>
        <v>1.4E-3</v>
      </c>
    </row>
    <row r="22" spans="1:16">
      <c r="B22" s="108">
        <v>2.5</v>
      </c>
      <c r="C22" s="109" t="s">
        <v>53</v>
      </c>
      <c r="D22" s="95">
        <f t="shared" si="2"/>
        <v>1.3812154696132597E-5</v>
      </c>
      <c r="E22" s="110">
        <v>0.37969999999999998</v>
      </c>
      <c r="F22" s="111">
        <v>4.1630000000000003</v>
      </c>
      <c r="G22" s="107">
        <f t="shared" si="3"/>
        <v>4.5427</v>
      </c>
      <c r="H22" s="108">
        <v>116</v>
      </c>
      <c r="I22" s="109" t="s">
        <v>54</v>
      </c>
      <c r="J22" s="70">
        <f t="shared" si="4"/>
        <v>1.1600000000000001E-2</v>
      </c>
      <c r="K22" s="108">
        <v>21</v>
      </c>
      <c r="L22" s="109" t="s">
        <v>54</v>
      </c>
      <c r="M22" s="70">
        <f t="shared" si="0"/>
        <v>2.1000000000000003E-3</v>
      </c>
      <c r="N22" s="108">
        <v>15</v>
      </c>
      <c r="O22" s="109" t="s">
        <v>54</v>
      </c>
      <c r="P22" s="70">
        <f t="shared" si="1"/>
        <v>1.5E-3</v>
      </c>
    </row>
    <row r="23" spans="1:16">
      <c r="B23" s="108">
        <v>2.75</v>
      </c>
      <c r="C23" s="109" t="s">
        <v>53</v>
      </c>
      <c r="D23" s="95">
        <f t="shared" si="2"/>
        <v>1.5193370165745856E-5</v>
      </c>
      <c r="E23" s="110">
        <v>0.3982</v>
      </c>
      <c r="F23" s="111">
        <v>4.359</v>
      </c>
      <c r="G23" s="107">
        <f t="shared" si="3"/>
        <v>4.7572000000000001</v>
      </c>
      <c r="H23" s="108">
        <v>121</v>
      </c>
      <c r="I23" s="109" t="s">
        <v>54</v>
      </c>
      <c r="J23" s="70">
        <f t="shared" si="4"/>
        <v>1.21E-2</v>
      </c>
      <c r="K23" s="108">
        <v>22</v>
      </c>
      <c r="L23" s="109" t="s">
        <v>54</v>
      </c>
      <c r="M23" s="70">
        <f t="shared" si="0"/>
        <v>2.1999999999999997E-3</v>
      </c>
      <c r="N23" s="108">
        <v>15</v>
      </c>
      <c r="O23" s="109" t="s">
        <v>54</v>
      </c>
      <c r="P23" s="70">
        <f t="shared" si="1"/>
        <v>1.5E-3</v>
      </c>
    </row>
    <row r="24" spans="1:16">
      <c r="B24" s="108">
        <v>3</v>
      </c>
      <c r="C24" s="109" t="s">
        <v>53</v>
      </c>
      <c r="D24" s="95">
        <f t="shared" si="2"/>
        <v>1.6574585635359117E-5</v>
      </c>
      <c r="E24" s="110">
        <v>0.41599999999999998</v>
      </c>
      <c r="F24" s="111">
        <v>4.5439999999999996</v>
      </c>
      <c r="G24" s="107">
        <f t="shared" si="3"/>
        <v>4.96</v>
      </c>
      <c r="H24" s="108">
        <v>125</v>
      </c>
      <c r="I24" s="109" t="s">
        <v>54</v>
      </c>
      <c r="J24" s="70">
        <f t="shared" si="4"/>
        <v>1.2500000000000001E-2</v>
      </c>
      <c r="K24" s="108">
        <v>23</v>
      </c>
      <c r="L24" s="109" t="s">
        <v>54</v>
      </c>
      <c r="M24" s="70">
        <f t="shared" si="0"/>
        <v>2.3E-3</v>
      </c>
      <c r="N24" s="108">
        <v>16</v>
      </c>
      <c r="O24" s="109" t="s">
        <v>54</v>
      </c>
      <c r="P24" s="70">
        <f t="shared" si="1"/>
        <v>1.6000000000000001E-3</v>
      </c>
    </row>
    <row r="25" spans="1:16">
      <c r="B25" s="108">
        <v>3.25</v>
      </c>
      <c r="C25" s="109" t="s">
        <v>53</v>
      </c>
      <c r="D25" s="95">
        <f t="shared" si="2"/>
        <v>1.7955801104972374E-5</v>
      </c>
      <c r="E25" s="110">
        <v>0.43290000000000001</v>
      </c>
      <c r="F25" s="111">
        <v>4.7190000000000003</v>
      </c>
      <c r="G25" s="107">
        <f t="shared" si="3"/>
        <v>5.1519000000000004</v>
      </c>
      <c r="H25" s="108">
        <v>130</v>
      </c>
      <c r="I25" s="109" t="s">
        <v>54</v>
      </c>
      <c r="J25" s="70">
        <f t="shared" si="4"/>
        <v>1.3000000000000001E-2</v>
      </c>
      <c r="K25" s="108">
        <v>23</v>
      </c>
      <c r="L25" s="109" t="s">
        <v>54</v>
      </c>
      <c r="M25" s="70">
        <f t="shared" si="0"/>
        <v>2.3E-3</v>
      </c>
      <c r="N25" s="108">
        <v>16</v>
      </c>
      <c r="O25" s="109" t="s">
        <v>54</v>
      </c>
      <c r="P25" s="70">
        <f t="shared" si="1"/>
        <v>1.6000000000000001E-3</v>
      </c>
    </row>
    <row r="26" spans="1:16">
      <c r="B26" s="108">
        <v>3.5</v>
      </c>
      <c r="C26" s="109" t="s">
        <v>53</v>
      </c>
      <c r="D26" s="95">
        <f t="shared" si="2"/>
        <v>1.9337016574585635E-5</v>
      </c>
      <c r="E26" s="110">
        <v>0.44929999999999998</v>
      </c>
      <c r="F26" s="111">
        <v>4.8849999999999998</v>
      </c>
      <c r="G26" s="107">
        <f t="shared" si="3"/>
        <v>5.3342999999999998</v>
      </c>
      <c r="H26" s="108">
        <v>134</v>
      </c>
      <c r="I26" s="109" t="s">
        <v>54</v>
      </c>
      <c r="J26" s="70">
        <f t="shared" si="4"/>
        <v>1.34E-2</v>
      </c>
      <c r="K26" s="108">
        <v>24</v>
      </c>
      <c r="L26" s="109" t="s">
        <v>54</v>
      </c>
      <c r="M26" s="70">
        <f t="shared" si="0"/>
        <v>2.4000000000000002E-3</v>
      </c>
      <c r="N26" s="108">
        <v>17</v>
      </c>
      <c r="O26" s="109" t="s">
        <v>54</v>
      </c>
      <c r="P26" s="70">
        <f t="shared" si="1"/>
        <v>1.7000000000000001E-3</v>
      </c>
    </row>
    <row r="27" spans="1:16">
      <c r="B27" s="108">
        <v>3.75</v>
      </c>
      <c r="C27" s="109" t="s">
        <v>53</v>
      </c>
      <c r="D27" s="95">
        <f t="shared" si="2"/>
        <v>2.0718232044198896E-5</v>
      </c>
      <c r="E27" s="110">
        <v>0.46510000000000001</v>
      </c>
      <c r="F27" s="111">
        <v>5.0439999999999996</v>
      </c>
      <c r="G27" s="107">
        <f t="shared" si="3"/>
        <v>5.5090999999999992</v>
      </c>
      <c r="H27" s="108">
        <v>139</v>
      </c>
      <c r="I27" s="109" t="s">
        <v>54</v>
      </c>
      <c r="J27" s="70">
        <f t="shared" si="4"/>
        <v>1.3900000000000001E-2</v>
      </c>
      <c r="K27" s="108">
        <v>25</v>
      </c>
      <c r="L27" s="109" t="s">
        <v>54</v>
      </c>
      <c r="M27" s="70">
        <f t="shared" si="0"/>
        <v>2.5000000000000001E-3</v>
      </c>
      <c r="N27" s="108">
        <v>17</v>
      </c>
      <c r="O27" s="109" t="s">
        <v>54</v>
      </c>
      <c r="P27" s="70">
        <f t="shared" si="1"/>
        <v>1.7000000000000001E-3</v>
      </c>
    </row>
    <row r="28" spans="1:16">
      <c r="B28" s="108">
        <v>4</v>
      </c>
      <c r="C28" s="109" t="s">
        <v>53</v>
      </c>
      <c r="D28" s="95">
        <f t="shared" si="2"/>
        <v>2.2099447513812157E-5</v>
      </c>
      <c r="E28" s="110">
        <v>0.4803</v>
      </c>
      <c r="F28" s="111">
        <v>5.1950000000000003</v>
      </c>
      <c r="G28" s="107">
        <f t="shared" si="3"/>
        <v>5.6753</v>
      </c>
      <c r="H28" s="108">
        <v>143</v>
      </c>
      <c r="I28" s="109" t="s">
        <v>54</v>
      </c>
      <c r="J28" s="70">
        <f t="shared" si="4"/>
        <v>1.4299999999999998E-2</v>
      </c>
      <c r="K28" s="108">
        <v>25</v>
      </c>
      <c r="L28" s="109" t="s">
        <v>54</v>
      </c>
      <c r="M28" s="70">
        <f t="shared" si="0"/>
        <v>2.5000000000000001E-3</v>
      </c>
      <c r="N28" s="108">
        <v>18</v>
      </c>
      <c r="O28" s="109" t="s">
        <v>54</v>
      </c>
      <c r="P28" s="70">
        <f t="shared" si="1"/>
        <v>1.8E-3</v>
      </c>
    </row>
    <row r="29" spans="1:16">
      <c r="B29" s="108">
        <v>4.5</v>
      </c>
      <c r="C29" s="109" t="s">
        <v>53</v>
      </c>
      <c r="D29" s="95">
        <f t="shared" si="2"/>
        <v>2.4861878453038672E-5</v>
      </c>
      <c r="E29" s="110">
        <v>0.50939999999999996</v>
      </c>
      <c r="F29" s="111">
        <v>5.4790000000000001</v>
      </c>
      <c r="G29" s="107">
        <f t="shared" si="3"/>
        <v>5.9884000000000004</v>
      </c>
      <c r="H29" s="108">
        <v>151</v>
      </c>
      <c r="I29" s="109" t="s">
        <v>54</v>
      </c>
      <c r="J29" s="70">
        <f t="shared" si="4"/>
        <v>1.5099999999999999E-2</v>
      </c>
      <c r="K29" s="108">
        <v>27</v>
      </c>
      <c r="L29" s="109" t="s">
        <v>54</v>
      </c>
      <c r="M29" s="70">
        <f t="shared" si="0"/>
        <v>2.7000000000000001E-3</v>
      </c>
      <c r="N29" s="108">
        <v>19</v>
      </c>
      <c r="O29" s="109" t="s">
        <v>54</v>
      </c>
      <c r="P29" s="70">
        <f t="shared" si="1"/>
        <v>1.9E-3</v>
      </c>
    </row>
    <row r="30" spans="1:16">
      <c r="B30" s="108">
        <v>5</v>
      </c>
      <c r="C30" s="109" t="s">
        <v>53</v>
      </c>
      <c r="D30" s="95">
        <f t="shared" si="2"/>
        <v>2.7624309392265193E-5</v>
      </c>
      <c r="E30" s="110">
        <v>0.53700000000000003</v>
      </c>
      <c r="F30" s="111">
        <v>5.7409999999999997</v>
      </c>
      <c r="G30" s="107">
        <f t="shared" si="3"/>
        <v>6.2779999999999996</v>
      </c>
      <c r="H30" s="108">
        <v>158</v>
      </c>
      <c r="I30" s="109" t="s">
        <v>54</v>
      </c>
      <c r="J30" s="70">
        <f t="shared" si="4"/>
        <v>1.5800000000000002E-2</v>
      </c>
      <c r="K30" s="108">
        <v>28</v>
      </c>
      <c r="L30" s="109" t="s">
        <v>54</v>
      </c>
      <c r="M30" s="70">
        <f t="shared" si="0"/>
        <v>2.8E-3</v>
      </c>
      <c r="N30" s="108">
        <v>20</v>
      </c>
      <c r="O30" s="109" t="s">
        <v>54</v>
      </c>
      <c r="P30" s="70">
        <f t="shared" si="1"/>
        <v>2E-3</v>
      </c>
    </row>
    <row r="31" spans="1:16">
      <c r="B31" s="108">
        <v>5.5</v>
      </c>
      <c r="C31" s="109" t="s">
        <v>53</v>
      </c>
      <c r="D31" s="95">
        <f t="shared" si="2"/>
        <v>3.0386740331491712E-5</v>
      </c>
      <c r="E31" s="110">
        <v>0.56320000000000003</v>
      </c>
      <c r="F31" s="111">
        <v>5.9859999999999998</v>
      </c>
      <c r="G31" s="107">
        <f t="shared" si="3"/>
        <v>6.5491999999999999</v>
      </c>
      <c r="H31" s="108">
        <v>166</v>
      </c>
      <c r="I31" s="109" t="s">
        <v>54</v>
      </c>
      <c r="J31" s="70">
        <f t="shared" si="4"/>
        <v>1.66E-2</v>
      </c>
      <c r="K31" s="108">
        <v>29</v>
      </c>
      <c r="L31" s="109" t="s">
        <v>54</v>
      </c>
      <c r="M31" s="70">
        <f t="shared" si="0"/>
        <v>2.9000000000000002E-3</v>
      </c>
      <c r="N31" s="108">
        <v>21</v>
      </c>
      <c r="O31" s="109" t="s">
        <v>54</v>
      </c>
      <c r="P31" s="70">
        <f t="shared" si="1"/>
        <v>2.1000000000000003E-3</v>
      </c>
    </row>
    <row r="32" spans="1:16">
      <c r="B32" s="108">
        <v>6</v>
      </c>
      <c r="C32" s="109" t="s">
        <v>53</v>
      </c>
      <c r="D32" s="95">
        <f t="shared" si="2"/>
        <v>3.3149171270718233E-5</v>
      </c>
      <c r="E32" s="110">
        <v>0.58830000000000005</v>
      </c>
      <c r="F32" s="111">
        <v>6.2140000000000004</v>
      </c>
      <c r="G32" s="107">
        <f t="shared" si="3"/>
        <v>6.8023000000000007</v>
      </c>
      <c r="H32" s="108">
        <v>172</v>
      </c>
      <c r="I32" s="109" t="s">
        <v>54</v>
      </c>
      <c r="J32" s="70">
        <f t="shared" si="4"/>
        <v>1.72E-2</v>
      </c>
      <c r="K32" s="108">
        <v>30</v>
      </c>
      <c r="L32" s="109" t="s">
        <v>54</v>
      </c>
      <c r="M32" s="70">
        <f t="shared" si="0"/>
        <v>3.0000000000000001E-3</v>
      </c>
      <c r="N32" s="108">
        <v>21</v>
      </c>
      <c r="O32" s="109" t="s">
        <v>54</v>
      </c>
      <c r="P32" s="70">
        <f t="shared" si="1"/>
        <v>2.1000000000000003E-3</v>
      </c>
    </row>
    <row r="33" spans="2:16">
      <c r="B33" s="108">
        <v>6.5</v>
      </c>
      <c r="C33" s="109" t="s">
        <v>53</v>
      </c>
      <c r="D33" s="95">
        <f t="shared" si="2"/>
        <v>3.5911602209944748E-5</v>
      </c>
      <c r="E33" s="110">
        <v>0.61229999999999996</v>
      </c>
      <c r="F33" s="111">
        <v>6.4290000000000003</v>
      </c>
      <c r="G33" s="107">
        <f t="shared" si="3"/>
        <v>7.0413000000000006</v>
      </c>
      <c r="H33" s="108">
        <v>179</v>
      </c>
      <c r="I33" s="109" t="s">
        <v>54</v>
      </c>
      <c r="J33" s="70">
        <f t="shared" si="4"/>
        <v>1.7899999999999999E-2</v>
      </c>
      <c r="K33" s="108">
        <v>31</v>
      </c>
      <c r="L33" s="109" t="s">
        <v>54</v>
      </c>
      <c r="M33" s="70">
        <f t="shared" si="0"/>
        <v>3.0999999999999999E-3</v>
      </c>
      <c r="N33" s="108">
        <v>22</v>
      </c>
      <c r="O33" s="109" t="s">
        <v>54</v>
      </c>
      <c r="P33" s="70">
        <f t="shared" si="1"/>
        <v>2.1999999999999997E-3</v>
      </c>
    </row>
    <row r="34" spans="2:16">
      <c r="B34" s="108">
        <v>7</v>
      </c>
      <c r="C34" s="109" t="s">
        <v>53</v>
      </c>
      <c r="D34" s="95">
        <f t="shared" si="2"/>
        <v>3.867403314917127E-5</v>
      </c>
      <c r="E34" s="110">
        <v>0.63539999999999996</v>
      </c>
      <c r="F34" s="111">
        <v>6.6319999999999997</v>
      </c>
      <c r="G34" s="107">
        <f t="shared" si="3"/>
        <v>7.2673999999999994</v>
      </c>
      <c r="H34" s="108">
        <v>186</v>
      </c>
      <c r="I34" s="109" t="s">
        <v>54</v>
      </c>
      <c r="J34" s="70">
        <f t="shared" si="4"/>
        <v>1.8599999999999998E-2</v>
      </c>
      <c r="K34" s="108">
        <v>32</v>
      </c>
      <c r="L34" s="109" t="s">
        <v>54</v>
      </c>
      <c r="M34" s="70">
        <f t="shared" si="0"/>
        <v>3.2000000000000002E-3</v>
      </c>
      <c r="N34" s="108">
        <v>23</v>
      </c>
      <c r="O34" s="109" t="s">
        <v>54</v>
      </c>
      <c r="P34" s="70">
        <f t="shared" si="1"/>
        <v>2.3E-3</v>
      </c>
    </row>
    <row r="35" spans="2:16">
      <c r="B35" s="108">
        <v>8</v>
      </c>
      <c r="C35" s="109" t="s">
        <v>53</v>
      </c>
      <c r="D35" s="95">
        <f t="shared" si="2"/>
        <v>4.4198895027624314E-5</v>
      </c>
      <c r="E35" s="110">
        <v>0.67930000000000001</v>
      </c>
      <c r="F35" s="111">
        <v>7.0069999999999997</v>
      </c>
      <c r="G35" s="107">
        <f t="shared" si="3"/>
        <v>7.6862999999999992</v>
      </c>
      <c r="H35" s="108">
        <v>198</v>
      </c>
      <c r="I35" s="109" t="s">
        <v>54</v>
      </c>
      <c r="J35" s="70">
        <f t="shared" si="4"/>
        <v>1.9800000000000002E-2</v>
      </c>
      <c r="K35" s="108">
        <v>34</v>
      </c>
      <c r="L35" s="109" t="s">
        <v>54</v>
      </c>
      <c r="M35" s="70">
        <f t="shared" si="0"/>
        <v>3.4000000000000002E-3</v>
      </c>
      <c r="N35" s="108">
        <v>24</v>
      </c>
      <c r="O35" s="109" t="s">
        <v>54</v>
      </c>
      <c r="P35" s="70">
        <f t="shared" si="1"/>
        <v>2.4000000000000002E-3</v>
      </c>
    </row>
    <row r="36" spans="2:16">
      <c r="B36" s="108">
        <v>9</v>
      </c>
      <c r="C36" s="109" t="s">
        <v>53</v>
      </c>
      <c r="D36" s="95">
        <f t="shared" si="2"/>
        <v>4.9723756906077343E-5</v>
      </c>
      <c r="E36" s="110">
        <v>0.72050000000000003</v>
      </c>
      <c r="F36" s="111">
        <v>7.3470000000000004</v>
      </c>
      <c r="G36" s="107">
        <f t="shared" si="3"/>
        <v>8.0675000000000008</v>
      </c>
      <c r="H36" s="108">
        <v>210</v>
      </c>
      <c r="I36" s="109" t="s">
        <v>54</v>
      </c>
      <c r="J36" s="70">
        <f t="shared" si="4"/>
        <v>2.0999999999999998E-2</v>
      </c>
      <c r="K36" s="108">
        <v>36</v>
      </c>
      <c r="L36" s="109" t="s">
        <v>54</v>
      </c>
      <c r="M36" s="70">
        <f t="shared" si="0"/>
        <v>3.5999999999999999E-3</v>
      </c>
      <c r="N36" s="108">
        <v>26</v>
      </c>
      <c r="O36" s="109" t="s">
        <v>54</v>
      </c>
      <c r="P36" s="70">
        <f t="shared" si="1"/>
        <v>2.5999999999999999E-3</v>
      </c>
    </row>
    <row r="37" spans="2:16">
      <c r="B37" s="108">
        <v>10</v>
      </c>
      <c r="C37" s="109" t="s">
        <v>53</v>
      </c>
      <c r="D37" s="95">
        <f t="shared" si="2"/>
        <v>5.5248618784530387E-5</v>
      </c>
      <c r="E37" s="110">
        <v>0.75939999999999996</v>
      </c>
      <c r="F37" s="111">
        <v>7.6580000000000004</v>
      </c>
      <c r="G37" s="107">
        <f t="shared" si="3"/>
        <v>8.4174000000000007</v>
      </c>
      <c r="H37" s="108">
        <v>221</v>
      </c>
      <c r="I37" s="109" t="s">
        <v>54</v>
      </c>
      <c r="J37" s="70">
        <f t="shared" si="4"/>
        <v>2.2100000000000002E-2</v>
      </c>
      <c r="K37" s="108">
        <v>37</v>
      </c>
      <c r="L37" s="109" t="s">
        <v>54</v>
      </c>
      <c r="M37" s="70">
        <f t="shared" si="0"/>
        <v>3.6999999999999997E-3</v>
      </c>
      <c r="N37" s="108">
        <v>27</v>
      </c>
      <c r="O37" s="109" t="s">
        <v>54</v>
      </c>
      <c r="P37" s="70">
        <f t="shared" si="1"/>
        <v>2.7000000000000001E-3</v>
      </c>
    </row>
    <row r="38" spans="2:16">
      <c r="B38" s="108">
        <v>11</v>
      </c>
      <c r="C38" s="109" t="s">
        <v>53</v>
      </c>
      <c r="D38" s="95">
        <f t="shared" si="2"/>
        <v>6.0773480662983424E-5</v>
      </c>
      <c r="E38" s="110">
        <v>0.79649999999999999</v>
      </c>
      <c r="F38" s="111">
        <v>7.944</v>
      </c>
      <c r="G38" s="107">
        <f t="shared" si="3"/>
        <v>8.7405000000000008</v>
      </c>
      <c r="H38" s="108">
        <v>232</v>
      </c>
      <c r="I38" s="109" t="s">
        <v>54</v>
      </c>
      <c r="J38" s="70">
        <f t="shared" si="4"/>
        <v>2.3200000000000002E-2</v>
      </c>
      <c r="K38" s="108">
        <v>39</v>
      </c>
      <c r="L38" s="109" t="s">
        <v>54</v>
      </c>
      <c r="M38" s="70">
        <f t="shared" si="0"/>
        <v>3.8999999999999998E-3</v>
      </c>
      <c r="N38" s="108">
        <v>28</v>
      </c>
      <c r="O38" s="109" t="s">
        <v>54</v>
      </c>
      <c r="P38" s="70">
        <f t="shared" si="1"/>
        <v>2.8E-3</v>
      </c>
    </row>
    <row r="39" spans="2:16">
      <c r="B39" s="108">
        <v>12</v>
      </c>
      <c r="C39" s="109" t="s">
        <v>53</v>
      </c>
      <c r="D39" s="95">
        <f t="shared" si="2"/>
        <v>6.6298342541436467E-5</v>
      </c>
      <c r="E39" s="110">
        <v>0.83189999999999997</v>
      </c>
      <c r="F39" s="111">
        <v>8.2100000000000009</v>
      </c>
      <c r="G39" s="107">
        <f t="shared" si="3"/>
        <v>9.0419</v>
      </c>
      <c r="H39" s="108">
        <v>242</v>
      </c>
      <c r="I39" s="109" t="s">
        <v>54</v>
      </c>
      <c r="J39" s="70">
        <f t="shared" si="4"/>
        <v>2.4199999999999999E-2</v>
      </c>
      <c r="K39" s="108">
        <v>40</v>
      </c>
      <c r="L39" s="109" t="s">
        <v>54</v>
      </c>
      <c r="M39" s="70">
        <f t="shared" si="0"/>
        <v>4.0000000000000001E-3</v>
      </c>
      <c r="N39" s="108">
        <v>30</v>
      </c>
      <c r="O39" s="109" t="s">
        <v>54</v>
      </c>
      <c r="P39" s="70">
        <f t="shared" si="1"/>
        <v>3.0000000000000001E-3</v>
      </c>
    </row>
    <row r="40" spans="2:16">
      <c r="B40" s="108">
        <v>13</v>
      </c>
      <c r="C40" s="109" t="s">
        <v>53</v>
      </c>
      <c r="D40" s="95">
        <f t="shared" si="2"/>
        <v>7.1823204419889497E-5</v>
      </c>
      <c r="E40" s="110">
        <v>0.8659</v>
      </c>
      <c r="F40" s="111">
        <v>8.4570000000000007</v>
      </c>
      <c r="G40" s="107">
        <f t="shared" si="3"/>
        <v>9.3229000000000006</v>
      </c>
      <c r="H40" s="108">
        <v>252</v>
      </c>
      <c r="I40" s="109" t="s">
        <v>54</v>
      </c>
      <c r="J40" s="70">
        <f t="shared" si="4"/>
        <v>2.52E-2</v>
      </c>
      <c r="K40" s="108">
        <v>42</v>
      </c>
      <c r="L40" s="109" t="s">
        <v>54</v>
      </c>
      <c r="M40" s="70">
        <f t="shared" si="0"/>
        <v>4.2000000000000006E-3</v>
      </c>
      <c r="N40" s="108">
        <v>31</v>
      </c>
      <c r="O40" s="109" t="s">
        <v>54</v>
      </c>
      <c r="P40" s="70">
        <f t="shared" si="1"/>
        <v>3.0999999999999999E-3</v>
      </c>
    </row>
    <row r="41" spans="2:16">
      <c r="B41" s="108">
        <v>14</v>
      </c>
      <c r="C41" s="109" t="s">
        <v>53</v>
      </c>
      <c r="D41" s="95">
        <f t="shared" si="2"/>
        <v>7.734806629834254E-5</v>
      </c>
      <c r="E41" s="110">
        <v>0.89859999999999995</v>
      </c>
      <c r="F41" s="111">
        <v>8.6890000000000001</v>
      </c>
      <c r="G41" s="107">
        <f t="shared" si="3"/>
        <v>9.5876000000000001</v>
      </c>
      <c r="H41" s="108">
        <v>262</v>
      </c>
      <c r="I41" s="109" t="s">
        <v>54</v>
      </c>
      <c r="J41" s="70">
        <f t="shared" si="4"/>
        <v>2.6200000000000001E-2</v>
      </c>
      <c r="K41" s="108">
        <v>43</v>
      </c>
      <c r="L41" s="109" t="s">
        <v>54</v>
      </c>
      <c r="M41" s="70">
        <f t="shared" si="0"/>
        <v>4.3E-3</v>
      </c>
      <c r="N41" s="108">
        <v>32</v>
      </c>
      <c r="O41" s="109" t="s">
        <v>54</v>
      </c>
      <c r="P41" s="70">
        <f t="shared" si="1"/>
        <v>3.2000000000000002E-3</v>
      </c>
    </row>
    <row r="42" spans="2:16">
      <c r="B42" s="108">
        <v>15</v>
      </c>
      <c r="C42" s="109" t="s">
        <v>53</v>
      </c>
      <c r="D42" s="95">
        <f t="shared" si="2"/>
        <v>8.2872928176795584E-5</v>
      </c>
      <c r="E42" s="110">
        <v>0.93010000000000004</v>
      </c>
      <c r="F42" s="111">
        <v>8.907</v>
      </c>
      <c r="G42" s="107">
        <f t="shared" si="3"/>
        <v>9.8370999999999995</v>
      </c>
      <c r="H42" s="108">
        <v>272</v>
      </c>
      <c r="I42" s="109" t="s">
        <v>54</v>
      </c>
      <c r="J42" s="70">
        <f t="shared" si="4"/>
        <v>2.7200000000000002E-2</v>
      </c>
      <c r="K42" s="108">
        <v>44</v>
      </c>
      <c r="L42" s="109" t="s">
        <v>54</v>
      </c>
      <c r="M42" s="70">
        <f t="shared" si="0"/>
        <v>4.3999999999999994E-3</v>
      </c>
      <c r="N42" s="108">
        <v>33</v>
      </c>
      <c r="O42" s="109" t="s">
        <v>54</v>
      </c>
      <c r="P42" s="70">
        <f t="shared" si="1"/>
        <v>3.3E-3</v>
      </c>
    </row>
    <row r="43" spans="2:16">
      <c r="B43" s="108">
        <v>16</v>
      </c>
      <c r="C43" s="109" t="s">
        <v>53</v>
      </c>
      <c r="D43" s="95">
        <f t="shared" si="2"/>
        <v>8.8397790055248627E-5</v>
      </c>
      <c r="E43" s="110">
        <v>0.96060000000000001</v>
      </c>
      <c r="F43" s="111">
        <v>9.1120000000000001</v>
      </c>
      <c r="G43" s="107">
        <f t="shared" si="3"/>
        <v>10.0726</v>
      </c>
      <c r="H43" s="108">
        <v>281</v>
      </c>
      <c r="I43" s="109" t="s">
        <v>54</v>
      </c>
      <c r="J43" s="70">
        <f t="shared" si="4"/>
        <v>2.8100000000000003E-2</v>
      </c>
      <c r="K43" s="108">
        <v>46</v>
      </c>
      <c r="L43" s="109" t="s">
        <v>54</v>
      </c>
      <c r="M43" s="70">
        <f t="shared" si="0"/>
        <v>4.5999999999999999E-3</v>
      </c>
      <c r="N43" s="108">
        <v>34</v>
      </c>
      <c r="O43" s="109" t="s">
        <v>54</v>
      </c>
      <c r="P43" s="70">
        <f t="shared" si="1"/>
        <v>3.4000000000000002E-3</v>
      </c>
    </row>
    <row r="44" spans="2:16">
      <c r="B44" s="108">
        <v>17</v>
      </c>
      <c r="C44" s="109" t="s">
        <v>53</v>
      </c>
      <c r="D44" s="95">
        <f t="shared" si="2"/>
        <v>9.3922651933701671E-5</v>
      </c>
      <c r="E44" s="110">
        <v>0.99019999999999997</v>
      </c>
      <c r="F44" s="111">
        <v>9.3059999999999992</v>
      </c>
      <c r="G44" s="107">
        <f t="shared" si="3"/>
        <v>10.296199999999999</v>
      </c>
      <c r="H44" s="108">
        <v>290</v>
      </c>
      <c r="I44" s="109" t="s">
        <v>54</v>
      </c>
      <c r="J44" s="70">
        <f t="shared" si="4"/>
        <v>2.8999999999999998E-2</v>
      </c>
      <c r="K44" s="108">
        <v>47</v>
      </c>
      <c r="L44" s="109" t="s">
        <v>54</v>
      </c>
      <c r="M44" s="70">
        <f t="shared" si="0"/>
        <v>4.7000000000000002E-3</v>
      </c>
      <c r="N44" s="108">
        <v>35</v>
      </c>
      <c r="O44" s="109" t="s">
        <v>54</v>
      </c>
      <c r="P44" s="70">
        <f t="shared" si="1"/>
        <v>3.5000000000000005E-3</v>
      </c>
    </row>
    <row r="45" spans="2:16">
      <c r="B45" s="108">
        <v>18</v>
      </c>
      <c r="C45" s="109" t="s">
        <v>53</v>
      </c>
      <c r="D45" s="95">
        <f t="shared" si="2"/>
        <v>9.9447513812154687E-5</v>
      </c>
      <c r="E45" s="110">
        <v>1.0189999999999999</v>
      </c>
      <c r="F45" s="111">
        <v>9.49</v>
      </c>
      <c r="G45" s="107">
        <f t="shared" si="3"/>
        <v>10.509</v>
      </c>
      <c r="H45" s="108">
        <v>299</v>
      </c>
      <c r="I45" s="109" t="s">
        <v>54</v>
      </c>
      <c r="J45" s="70">
        <f t="shared" si="4"/>
        <v>2.9899999999999999E-2</v>
      </c>
      <c r="K45" s="108">
        <v>48</v>
      </c>
      <c r="L45" s="109" t="s">
        <v>54</v>
      </c>
      <c r="M45" s="70">
        <f t="shared" si="0"/>
        <v>4.8000000000000004E-3</v>
      </c>
      <c r="N45" s="108">
        <v>36</v>
      </c>
      <c r="O45" s="109" t="s">
        <v>54</v>
      </c>
      <c r="P45" s="70">
        <f t="shared" si="1"/>
        <v>3.5999999999999999E-3</v>
      </c>
    </row>
    <row r="46" spans="2:16">
      <c r="B46" s="108">
        <v>20</v>
      </c>
      <c r="C46" s="109" t="s">
        <v>53</v>
      </c>
      <c r="D46" s="95">
        <f t="shared" si="2"/>
        <v>1.1049723756906077E-4</v>
      </c>
      <c r="E46" s="110">
        <v>1.0740000000000001</v>
      </c>
      <c r="F46" s="111">
        <v>9.8320000000000007</v>
      </c>
      <c r="G46" s="107">
        <f t="shared" si="3"/>
        <v>10.906000000000001</v>
      </c>
      <c r="H46" s="108">
        <v>317</v>
      </c>
      <c r="I46" s="109" t="s">
        <v>54</v>
      </c>
      <c r="J46" s="70">
        <f t="shared" si="4"/>
        <v>3.1699999999999999E-2</v>
      </c>
      <c r="K46" s="108">
        <v>50</v>
      </c>
      <c r="L46" s="109" t="s">
        <v>54</v>
      </c>
      <c r="M46" s="70">
        <f t="shared" si="0"/>
        <v>5.0000000000000001E-3</v>
      </c>
      <c r="N46" s="108">
        <v>38</v>
      </c>
      <c r="O46" s="109" t="s">
        <v>54</v>
      </c>
      <c r="P46" s="70">
        <f t="shared" si="1"/>
        <v>3.8E-3</v>
      </c>
    </row>
    <row r="47" spans="2:16">
      <c r="B47" s="108">
        <v>22.5</v>
      </c>
      <c r="C47" s="109" t="s">
        <v>53</v>
      </c>
      <c r="D47" s="95">
        <f t="shared" si="2"/>
        <v>1.2430939226519336E-4</v>
      </c>
      <c r="E47" s="110">
        <v>1.139</v>
      </c>
      <c r="F47" s="111">
        <v>10.220000000000001</v>
      </c>
      <c r="G47" s="107">
        <f t="shared" si="3"/>
        <v>11.359</v>
      </c>
      <c r="H47" s="108">
        <v>338</v>
      </c>
      <c r="I47" s="109" t="s">
        <v>54</v>
      </c>
      <c r="J47" s="70">
        <f t="shared" si="4"/>
        <v>3.3800000000000004E-2</v>
      </c>
      <c r="K47" s="108">
        <v>53</v>
      </c>
      <c r="L47" s="109" t="s">
        <v>54</v>
      </c>
      <c r="M47" s="70">
        <f t="shared" si="0"/>
        <v>5.3E-3</v>
      </c>
      <c r="N47" s="108">
        <v>40</v>
      </c>
      <c r="O47" s="109" t="s">
        <v>54</v>
      </c>
      <c r="P47" s="70">
        <f t="shared" si="1"/>
        <v>4.0000000000000001E-3</v>
      </c>
    </row>
    <row r="48" spans="2:16">
      <c r="B48" s="108">
        <v>25</v>
      </c>
      <c r="C48" s="109" t="s">
        <v>53</v>
      </c>
      <c r="D48" s="95">
        <f t="shared" si="2"/>
        <v>1.3812154696132598E-4</v>
      </c>
      <c r="E48" s="110">
        <v>1.2010000000000001</v>
      </c>
      <c r="F48" s="111">
        <v>10.56</v>
      </c>
      <c r="G48" s="107">
        <f t="shared" si="3"/>
        <v>11.761000000000001</v>
      </c>
      <c r="H48" s="108">
        <v>358</v>
      </c>
      <c r="I48" s="109" t="s">
        <v>54</v>
      </c>
      <c r="J48" s="70">
        <f t="shared" si="4"/>
        <v>3.5799999999999998E-2</v>
      </c>
      <c r="K48" s="108">
        <v>55</v>
      </c>
      <c r="L48" s="109" t="s">
        <v>54</v>
      </c>
      <c r="M48" s="70">
        <f t="shared" si="0"/>
        <v>5.4999999999999997E-3</v>
      </c>
      <c r="N48" s="108">
        <v>43</v>
      </c>
      <c r="O48" s="109" t="s">
        <v>54</v>
      </c>
      <c r="P48" s="70">
        <f t="shared" si="1"/>
        <v>4.3E-3</v>
      </c>
    </row>
    <row r="49" spans="2:16">
      <c r="B49" s="108">
        <v>27.5</v>
      </c>
      <c r="C49" s="109" t="s">
        <v>53</v>
      </c>
      <c r="D49" s="95">
        <f t="shared" si="2"/>
        <v>1.5193370165745857E-4</v>
      </c>
      <c r="E49" s="110">
        <v>1.2589999999999999</v>
      </c>
      <c r="F49" s="111">
        <v>10.87</v>
      </c>
      <c r="G49" s="107">
        <f t="shared" si="3"/>
        <v>12.129</v>
      </c>
      <c r="H49" s="108">
        <v>378</v>
      </c>
      <c r="I49" s="109" t="s">
        <v>54</v>
      </c>
      <c r="J49" s="70">
        <f t="shared" si="4"/>
        <v>3.78E-2</v>
      </c>
      <c r="K49" s="108">
        <v>58</v>
      </c>
      <c r="L49" s="109" t="s">
        <v>54</v>
      </c>
      <c r="M49" s="70">
        <f t="shared" si="0"/>
        <v>5.8000000000000005E-3</v>
      </c>
      <c r="N49" s="108">
        <v>45</v>
      </c>
      <c r="O49" s="109" t="s">
        <v>54</v>
      </c>
      <c r="P49" s="70">
        <f t="shared" si="1"/>
        <v>4.4999999999999997E-3</v>
      </c>
    </row>
    <row r="50" spans="2:16">
      <c r="B50" s="108">
        <v>30</v>
      </c>
      <c r="C50" s="109" t="s">
        <v>53</v>
      </c>
      <c r="D50" s="95">
        <f t="shared" si="2"/>
        <v>1.6574585635359117E-4</v>
      </c>
      <c r="E50" s="110">
        <v>1.3149999999999999</v>
      </c>
      <c r="F50" s="111">
        <v>11.16</v>
      </c>
      <c r="G50" s="107">
        <f t="shared" si="3"/>
        <v>12.475</v>
      </c>
      <c r="H50" s="108">
        <v>397</v>
      </c>
      <c r="I50" s="109" t="s">
        <v>54</v>
      </c>
      <c r="J50" s="70">
        <f t="shared" si="4"/>
        <v>3.9699999999999999E-2</v>
      </c>
      <c r="K50" s="108">
        <v>60</v>
      </c>
      <c r="L50" s="109" t="s">
        <v>54</v>
      </c>
      <c r="M50" s="70">
        <f t="shared" si="0"/>
        <v>6.0000000000000001E-3</v>
      </c>
      <c r="N50" s="108">
        <v>47</v>
      </c>
      <c r="O50" s="109" t="s">
        <v>54</v>
      </c>
      <c r="P50" s="70">
        <f t="shared" si="1"/>
        <v>4.7000000000000002E-3</v>
      </c>
    </row>
    <row r="51" spans="2:16">
      <c r="B51" s="108">
        <v>32.5</v>
      </c>
      <c r="C51" s="109" t="s">
        <v>53</v>
      </c>
      <c r="D51" s="95">
        <f t="shared" si="2"/>
        <v>1.7955801104972376E-4</v>
      </c>
      <c r="E51" s="110">
        <v>1.369</v>
      </c>
      <c r="F51" s="111">
        <v>11.42</v>
      </c>
      <c r="G51" s="107">
        <f t="shared" si="3"/>
        <v>12.789</v>
      </c>
      <c r="H51" s="108">
        <v>415</v>
      </c>
      <c r="I51" s="109" t="s">
        <v>54</v>
      </c>
      <c r="J51" s="70">
        <f t="shared" si="4"/>
        <v>4.1499999999999995E-2</v>
      </c>
      <c r="K51" s="108">
        <v>63</v>
      </c>
      <c r="L51" s="109" t="s">
        <v>54</v>
      </c>
      <c r="M51" s="70">
        <f t="shared" si="0"/>
        <v>6.3E-3</v>
      </c>
      <c r="N51" s="108">
        <v>49</v>
      </c>
      <c r="O51" s="109" t="s">
        <v>54</v>
      </c>
      <c r="P51" s="70">
        <f t="shared" si="1"/>
        <v>4.8999999999999998E-3</v>
      </c>
    </row>
    <row r="52" spans="2:16">
      <c r="B52" s="108">
        <v>35</v>
      </c>
      <c r="C52" s="109" t="s">
        <v>53</v>
      </c>
      <c r="D52" s="95">
        <f t="shared" si="2"/>
        <v>1.9337016574585638E-4</v>
      </c>
      <c r="E52" s="110">
        <v>1.421</v>
      </c>
      <c r="F52" s="111">
        <v>11.66</v>
      </c>
      <c r="G52" s="107">
        <f t="shared" si="3"/>
        <v>13.081</v>
      </c>
      <c r="H52" s="108">
        <v>433</v>
      </c>
      <c r="I52" s="109" t="s">
        <v>54</v>
      </c>
      <c r="J52" s="70">
        <f t="shared" si="4"/>
        <v>4.3299999999999998E-2</v>
      </c>
      <c r="K52" s="108">
        <v>65</v>
      </c>
      <c r="L52" s="109" t="s">
        <v>54</v>
      </c>
      <c r="M52" s="70">
        <f t="shared" si="0"/>
        <v>6.5000000000000006E-3</v>
      </c>
      <c r="N52" s="108">
        <v>51</v>
      </c>
      <c r="O52" s="109" t="s">
        <v>54</v>
      </c>
      <c r="P52" s="70">
        <f t="shared" si="1"/>
        <v>5.0999999999999995E-3</v>
      </c>
    </row>
    <row r="53" spans="2:16">
      <c r="B53" s="108">
        <v>37.5</v>
      </c>
      <c r="C53" s="109" t="s">
        <v>53</v>
      </c>
      <c r="D53" s="95">
        <f t="shared" si="2"/>
        <v>2.0718232044198895E-4</v>
      </c>
      <c r="E53" s="110">
        <v>1.4710000000000001</v>
      </c>
      <c r="F53" s="111">
        <v>11.89</v>
      </c>
      <c r="G53" s="107">
        <f t="shared" si="3"/>
        <v>13.361000000000001</v>
      </c>
      <c r="H53" s="108">
        <v>451</v>
      </c>
      <c r="I53" s="109" t="s">
        <v>54</v>
      </c>
      <c r="J53" s="70">
        <f t="shared" si="4"/>
        <v>4.5100000000000001E-2</v>
      </c>
      <c r="K53" s="108">
        <v>67</v>
      </c>
      <c r="L53" s="109" t="s">
        <v>54</v>
      </c>
      <c r="M53" s="70">
        <f t="shared" si="0"/>
        <v>6.7000000000000002E-3</v>
      </c>
      <c r="N53" s="108">
        <v>53</v>
      </c>
      <c r="O53" s="109" t="s">
        <v>54</v>
      </c>
      <c r="P53" s="70">
        <f t="shared" si="1"/>
        <v>5.3E-3</v>
      </c>
    </row>
    <row r="54" spans="2:16">
      <c r="B54" s="108">
        <v>40</v>
      </c>
      <c r="C54" s="109" t="s">
        <v>53</v>
      </c>
      <c r="D54" s="95">
        <f t="shared" si="2"/>
        <v>2.2099447513812155E-4</v>
      </c>
      <c r="E54" s="110">
        <v>1.5189999999999999</v>
      </c>
      <c r="F54" s="111">
        <v>12.09</v>
      </c>
      <c r="G54" s="107">
        <f t="shared" si="3"/>
        <v>13.609</v>
      </c>
      <c r="H54" s="108">
        <v>468</v>
      </c>
      <c r="I54" s="109" t="s">
        <v>54</v>
      </c>
      <c r="J54" s="70">
        <f t="shared" si="4"/>
        <v>4.6800000000000001E-2</v>
      </c>
      <c r="K54" s="108">
        <v>69</v>
      </c>
      <c r="L54" s="109" t="s">
        <v>54</v>
      </c>
      <c r="M54" s="70">
        <f t="shared" si="0"/>
        <v>6.9000000000000008E-3</v>
      </c>
      <c r="N54" s="108">
        <v>55</v>
      </c>
      <c r="O54" s="109" t="s">
        <v>54</v>
      </c>
      <c r="P54" s="70">
        <f t="shared" si="1"/>
        <v>5.4999999999999997E-3</v>
      </c>
    </row>
    <row r="55" spans="2:16">
      <c r="B55" s="108">
        <v>45</v>
      </c>
      <c r="C55" s="109" t="s">
        <v>53</v>
      </c>
      <c r="D55" s="95">
        <f t="shared" si="2"/>
        <v>2.4861878453038671E-4</v>
      </c>
      <c r="E55" s="110">
        <v>1.611</v>
      </c>
      <c r="F55" s="111">
        <v>12.47</v>
      </c>
      <c r="G55" s="107">
        <f t="shared" si="3"/>
        <v>14.081000000000001</v>
      </c>
      <c r="H55" s="108">
        <v>502</v>
      </c>
      <c r="I55" s="109" t="s">
        <v>54</v>
      </c>
      <c r="J55" s="70">
        <f t="shared" si="4"/>
        <v>5.0200000000000002E-2</v>
      </c>
      <c r="K55" s="108">
        <v>73</v>
      </c>
      <c r="L55" s="109" t="s">
        <v>54</v>
      </c>
      <c r="M55" s="70">
        <f t="shared" si="0"/>
        <v>7.2999999999999992E-3</v>
      </c>
      <c r="N55" s="108">
        <v>58</v>
      </c>
      <c r="O55" s="109" t="s">
        <v>54</v>
      </c>
      <c r="P55" s="70">
        <f t="shared" si="1"/>
        <v>5.8000000000000005E-3</v>
      </c>
    </row>
    <row r="56" spans="2:16">
      <c r="B56" s="108">
        <v>50</v>
      </c>
      <c r="C56" s="109" t="s">
        <v>53</v>
      </c>
      <c r="D56" s="95">
        <f t="shared" si="2"/>
        <v>2.7624309392265195E-4</v>
      </c>
      <c r="E56" s="110">
        <v>1.698</v>
      </c>
      <c r="F56" s="111">
        <v>12.8</v>
      </c>
      <c r="G56" s="107">
        <f t="shared" si="3"/>
        <v>14.498000000000001</v>
      </c>
      <c r="H56" s="108">
        <v>535</v>
      </c>
      <c r="I56" s="109" t="s">
        <v>54</v>
      </c>
      <c r="J56" s="70">
        <f t="shared" si="4"/>
        <v>5.3500000000000006E-2</v>
      </c>
      <c r="K56" s="108">
        <v>77</v>
      </c>
      <c r="L56" s="109" t="s">
        <v>54</v>
      </c>
      <c r="M56" s="70">
        <f t="shared" si="0"/>
        <v>7.7000000000000002E-3</v>
      </c>
      <c r="N56" s="108">
        <v>62</v>
      </c>
      <c r="O56" s="109" t="s">
        <v>54</v>
      </c>
      <c r="P56" s="70">
        <f t="shared" si="1"/>
        <v>6.1999999999999998E-3</v>
      </c>
    </row>
    <row r="57" spans="2:16">
      <c r="B57" s="108">
        <v>55</v>
      </c>
      <c r="C57" s="109" t="s">
        <v>53</v>
      </c>
      <c r="D57" s="95">
        <f t="shared" si="2"/>
        <v>3.0386740331491714E-4</v>
      </c>
      <c r="E57" s="110">
        <v>1.7809999999999999</v>
      </c>
      <c r="F57" s="111">
        <v>13.09</v>
      </c>
      <c r="G57" s="107">
        <f t="shared" si="3"/>
        <v>14.871</v>
      </c>
      <c r="H57" s="108">
        <v>567</v>
      </c>
      <c r="I57" s="109" t="s">
        <v>54</v>
      </c>
      <c r="J57" s="70">
        <f t="shared" si="4"/>
        <v>5.6699999999999993E-2</v>
      </c>
      <c r="K57" s="108">
        <v>80</v>
      </c>
      <c r="L57" s="109" t="s">
        <v>54</v>
      </c>
      <c r="M57" s="70">
        <f t="shared" si="0"/>
        <v>8.0000000000000002E-3</v>
      </c>
      <c r="N57" s="108">
        <v>65</v>
      </c>
      <c r="O57" s="109" t="s">
        <v>54</v>
      </c>
      <c r="P57" s="70">
        <f t="shared" si="1"/>
        <v>6.5000000000000006E-3</v>
      </c>
    </row>
    <row r="58" spans="2:16">
      <c r="B58" s="108">
        <v>60</v>
      </c>
      <c r="C58" s="109" t="s">
        <v>53</v>
      </c>
      <c r="D58" s="95">
        <f t="shared" si="2"/>
        <v>3.3149171270718233E-4</v>
      </c>
      <c r="E58" s="110">
        <v>1.86</v>
      </c>
      <c r="F58" s="111">
        <v>13.36</v>
      </c>
      <c r="G58" s="107">
        <f t="shared" si="3"/>
        <v>15.219999999999999</v>
      </c>
      <c r="H58" s="108">
        <v>598</v>
      </c>
      <c r="I58" s="109" t="s">
        <v>54</v>
      </c>
      <c r="J58" s="70">
        <f t="shared" si="4"/>
        <v>5.9799999999999999E-2</v>
      </c>
      <c r="K58" s="108">
        <v>84</v>
      </c>
      <c r="L58" s="109" t="s">
        <v>54</v>
      </c>
      <c r="M58" s="70">
        <f t="shared" si="0"/>
        <v>8.4000000000000012E-3</v>
      </c>
      <c r="N58" s="108">
        <v>69</v>
      </c>
      <c r="O58" s="109" t="s">
        <v>54</v>
      </c>
      <c r="P58" s="70">
        <f t="shared" si="1"/>
        <v>6.9000000000000008E-3</v>
      </c>
    </row>
    <row r="59" spans="2:16">
      <c r="B59" s="108">
        <v>65</v>
      </c>
      <c r="C59" s="109" t="s">
        <v>53</v>
      </c>
      <c r="D59" s="95">
        <f t="shared" si="2"/>
        <v>3.5911602209944752E-4</v>
      </c>
      <c r="E59" s="110">
        <v>1.9359999999999999</v>
      </c>
      <c r="F59" s="111">
        <v>13.59</v>
      </c>
      <c r="G59" s="107">
        <f t="shared" si="3"/>
        <v>15.526</v>
      </c>
      <c r="H59" s="108">
        <v>629</v>
      </c>
      <c r="I59" s="109" t="s">
        <v>54</v>
      </c>
      <c r="J59" s="70">
        <f t="shared" si="4"/>
        <v>6.2899999999999998E-2</v>
      </c>
      <c r="K59" s="108">
        <v>87</v>
      </c>
      <c r="L59" s="109" t="s">
        <v>54</v>
      </c>
      <c r="M59" s="70">
        <f t="shared" si="0"/>
        <v>8.6999999999999994E-3</v>
      </c>
      <c r="N59" s="108">
        <v>72</v>
      </c>
      <c r="O59" s="109" t="s">
        <v>54</v>
      </c>
      <c r="P59" s="70">
        <f t="shared" si="1"/>
        <v>7.1999999999999998E-3</v>
      </c>
    </row>
    <row r="60" spans="2:16">
      <c r="B60" s="108">
        <v>70</v>
      </c>
      <c r="C60" s="109" t="s">
        <v>53</v>
      </c>
      <c r="D60" s="95">
        <f t="shared" si="2"/>
        <v>3.8674033149171277E-4</v>
      </c>
      <c r="E60" s="110">
        <v>2.0089999999999999</v>
      </c>
      <c r="F60" s="111">
        <v>13.81</v>
      </c>
      <c r="G60" s="107">
        <f t="shared" si="3"/>
        <v>15.819000000000001</v>
      </c>
      <c r="H60" s="108">
        <v>659</v>
      </c>
      <c r="I60" s="109" t="s">
        <v>54</v>
      </c>
      <c r="J60" s="70">
        <f t="shared" si="4"/>
        <v>6.59E-2</v>
      </c>
      <c r="K60" s="108">
        <v>91</v>
      </c>
      <c r="L60" s="109" t="s">
        <v>54</v>
      </c>
      <c r="M60" s="70">
        <f t="shared" si="0"/>
        <v>9.1000000000000004E-3</v>
      </c>
      <c r="N60" s="108">
        <v>75</v>
      </c>
      <c r="O60" s="109" t="s">
        <v>54</v>
      </c>
      <c r="P60" s="70">
        <f t="shared" si="1"/>
        <v>7.4999999999999997E-3</v>
      </c>
    </row>
    <row r="61" spans="2:16">
      <c r="B61" s="108">
        <v>80</v>
      </c>
      <c r="C61" s="109" t="s">
        <v>53</v>
      </c>
      <c r="D61" s="95">
        <f t="shared" si="2"/>
        <v>4.419889502762431E-4</v>
      </c>
      <c r="E61" s="110">
        <v>2.1480000000000001</v>
      </c>
      <c r="F61" s="111">
        <v>14.18</v>
      </c>
      <c r="G61" s="107">
        <f t="shared" si="3"/>
        <v>16.327999999999999</v>
      </c>
      <c r="H61" s="108">
        <v>717</v>
      </c>
      <c r="I61" s="109" t="s">
        <v>54</v>
      </c>
      <c r="J61" s="70">
        <f t="shared" si="4"/>
        <v>7.17E-2</v>
      </c>
      <c r="K61" s="108">
        <v>97</v>
      </c>
      <c r="L61" s="109" t="s">
        <v>54</v>
      </c>
      <c r="M61" s="70">
        <f t="shared" si="0"/>
        <v>9.7000000000000003E-3</v>
      </c>
      <c r="N61" s="108">
        <v>81</v>
      </c>
      <c r="O61" s="109" t="s">
        <v>54</v>
      </c>
      <c r="P61" s="70">
        <f t="shared" si="1"/>
        <v>8.0999999999999996E-3</v>
      </c>
    </row>
    <row r="62" spans="2:16">
      <c r="B62" s="108">
        <v>90</v>
      </c>
      <c r="C62" s="109" t="s">
        <v>53</v>
      </c>
      <c r="D62" s="95">
        <f t="shared" si="2"/>
        <v>4.9723756906077342E-4</v>
      </c>
      <c r="E62" s="110">
        <v>2.278</v>
      </c>
      <c r="F62" s="111">
        <v>14.49</v>
      </c>
      <c r="G62" s="107">
        <f t="shared" si="3"/>
        <v>16.768000000000001</v>
      </c>
      <c r="H62" s="108">
        <v>774</v>
      </c>
      <c r="I62" s="109" t="s">
        <v>54</v>
      </c>
      <c r="J62" s="70">
        <f t="shared" si="4"/>
        <v>7.7399999999999997E-2</v>
      </c>
      <c r="K62" s="108">
        <v>104</v>
      </c>
      <c r="L62" s="109" t="s">
        <v>54</v>
      </c>
      <c r="M62" s="70">
        <f t="shared" si="0"/>
        <v>1.04E-2</v>
      </c>
      <c r="N62" s="108">
        <v>87</v>
      </c>
      <c r="O62" s="109" t="s">
        <v>54</v>
      </c>
      <c r="P62" s="70">
        <f t="shared" si="1"/>
        <v>8.6999999999999994E-3</v>
      </c>
    </row>
    <row r="63" spans="2:16">
      <c r="B63" s="108">
        <v>100</v>
      </c>
      <c r="C63" s="109" t="s">
        <v>53</v>
      </c>
      <c r="D63" s="95">
        <f t="shared" si="2"/>
        <v>5.5248618784530391E-4</v>
      </c>
      <c r="E63" s="110">
        <v>2.4020000000000001</v>
      </c>
      <c r="F63" s="111">
        <v>14.76</v>
      </c>
      <c r="G63" s="107">
        <f t="shared" si="3"/>
        <v>17.161999999999999</v>
      </c>
      <c r="H63" s="108">
        <v>830</v>
      </c>
      <c r="I63" s="109" t="s">
        <v>54</v>
      </c>
      <c r="J63" s="70">
        <f t="shared" si="4"/>
        <v>8.299999999999999E-2</v>
      </c>
      <c r="K63" s="108">
        <v>110</v>
      </c>
      <c r="L63" s="109" t="s">
        <v>54</v>
      </c>
      <c r="M63" s="70">
        <f t="shared" si="0"/>
        <v>1.0999999999999999E-2</v>
      </c>
      <c r="N63" s="108">
        <v>93</v>
      </c>
      <c r="O63" s="109" t="s">
        <v>54</v>
      </c>
      <c r="P63" s="70">
        <f t="shared" si="1"/>
        <v>9.2999999999999992E-3</v>
      </c>
    </row>
    <row r="64" spans="2:16">
      <c r="B64" s="108">
        <v>110</v>
      </c>
      <c r="C64" s="109" t="s">
        <v>53</v>
      </c>
      <c r="D64" s="95">
        <f t="shared" si="2"/>
        <v>6.0773480662983429E-4</v>
      </c>
      <c r="E64" s="110">
        <v>2.5190000000000001</v>
      </c>
      <c r="F64" s="111">
        <v>14.98</v>
      </c>
      <c r="G64" s="107">
        <f t="shared" si="3"/>
        <v>17.499000000000002</v>
      </c>
      <c r="H64" s="108">
        <v>884</v>
      </c>
      <c r="I64" s="109" t="s">
        <v>54</v>
      </c>
      <c r="J64" s="70">
        <f t="shared" si="4"/>
        <v>8.8400000000000006E-2</v>
      </c>
      <c r="K64" s="108">
        <v>115</v>
      </c>
      <c r="L64" s="109" t="s">
        <v>54</v>
      </c>
      <c r="M64" s="70">
        <f t="shared" si="0"/>
        <v>1.15E-2</v>
      </c>
      <c r="N64" s="108">
        <v>98</v>
      </c>
      <c r="O64" s="109" t="s">
        <v>54</v>
      </c>
      <c r="P64" s="70">
        <f t="shared" si="1"/>
        <v>9.7999999999999997E-3</v>
      </c>
    </row>
    <row r="65" spans="2:16">
      <c r="B65" s="108">
        <v>120</v>
      </c>
      <c r="C65" s="109" t="s">
        <v>53</v>
      </c>
      <c r="D65" s="95">
        <f t="shared" si="2"/>
        <v>6.6298342541436467E-4</v>
      </c>
      <c r="E65" s="110">
        <v>2.6309999999999998</v>
      </c>
      <c r="F65" s="111">
        <v>15.18</v>
      </c>
      <c r="G65" s="107">
        <f t="shared" si="3"/>
        <v>17.811</v>
      </c>
      <c r="H65" s="108">
        <v>938</v>
      </c>
      <c r="I65" s="109" t="s">
        <v>54</v>
      </c>
      <c r="J65" s="70">
        <f t="shared" si="4"/>
        <v>9.3799999999999994E-2</v>
      </c>
      <c r="K65" s="108">
        <v>121</v>
      </c>
      <c r="L65" s="109" t="s">
        <v>54</v>
      </c>
      <c r="M65" s="70">
        <f t="shared" si="0"/>
        <v>1.21E-2</v>
      </c>
      <c r="N65" s="108">
        <v>103</v>
      </c>
      <c r="O65" s="109" t="s">
        <v>54</v>
      </c>
      <c r="P65" s="70">
        <f t="shared" si="1"/>
        <v>1.03E-2</v>
      </c>
    </row>
    <row r="66" spans="2:16">
      <c r="B66" s="108">
        <v>130</v>
      </c>
      <c r="C66" s="109" t="s">
        <v>53</v>
      </c>
      <c r="D66" s="95">
        <f t="shared" si="2"/>
        <v>7.1823204419889505E-4</v>
      </c>
      <c r="E66" s="110">
        <v>2.738</v>
      </c>
      <c r="F66" s="111">
        <v>15.34</v>
      </c>
      <c r="G66" s="107">
        <f t="shared" si="3"/>
        <v>18.077999999999999</v>
      </c>
      <c r="H66" s="108">
        <v>990</v>
      </c>
      <c r="I66" s="109" t="s">
        <v>54</v>
      </c>
      <c r="J66" s="70">
        <f t="shared" si="4"/>
        <v>9.9000000000000005E-2</v>
      </c>
      <c r="K66" s="108">
        <v>126</v>
      </c>
      <c r="L66" s="109" t="s">
        <v>54</v>
      </c>
      <c r="M66" s="70">
        <f t="shared" si="0"/>
        <v>1.26E-2</v>
      </c>
      <c r="N66" s="108">
        <v>108</v>
      </c>
      <c r="O66" s="109" t="s">
        <v>54</v>
      </c>
      <c r="P66" s="70">
        <f t="shared" si="1"/>
        <v>1.0800000000000001E-2</v>
      </c>
    </row>
    <row r="67" spans="2:16">
      <c r="B67" s="108">
        <v>140</v>
      </c>
      <c r="C67" s="109" t="s">
        <v>53</v>
      </c>
      <c r="D67" s="95">
        <f t="shared" si="2"/>
        <v>7.7348066298342554E-4</v>
      </c>
      <c r="E67" s="110">
        <v>2.8420000000000001</v>
      </c>
      <c r="F67" s="111">
        <v>15.49</v>
      </c>
      <c r="G67" s="107">
        <f t="shared" si="3"/>
        <v>18.332000000000001</v>
      </c>
      <c r="H67" s="108">
        <v>1042</v>
      </c>
      <c r="I67" s="109" t="s">
        <v>54</v>
      </c>
      <c r="J67" s="70">
        <f t="shared" si="4"/>
        <v>0.1042</v>
      </c>
      <c r="K67" s="108">
        <v>132</v>
      </c>
      <c r="L67" s="109" t="s">
        <v>54</v>
      </c>
      <c r="M67" s="70">
        <f t="shared" si="0"/>
        <v>1.32E-2</v>
      </c>
      <c r="N67" s="108">
        <v>114</v>
      </c>
      <c r="O67" s="109" t="s">
        <v>54</v>
      </c>
      <c r="P67" s="70">
        <f t="shared" si="1"/>
        <v>1.14E-2</v>
      </c>
    </row>
    <row r="68" spans="2:16">
      <c r="B68" s="108">
        <v>150</v>
      </c>
      <c r="C68" s="109" t="s">
        <v>53</v>
      </c>
      <c r="D68" s="95">
        <f t="shared" si="2"/>
        <v>8.2872928176795581E-4</v>
      </c>
      <c r="E68" s="110">
        <v>2.9409999999999998</v>
      </c>
      <c r="F68" s="111">
        <v>15.62</v>
      </c>
      <c r="G68" s="107">
        <f t="shared" si="3"/>
        <v>18.561</v>
      </c>
      <c r="H68" s="108">
        <v>1094</v>
      </c>
      <c r="I68" s="109" t="s">
        <v>54</v>
      </c>
      <c r="J68" s="70">
        <f t="shared" si="4"/>
        <v>0.10940000000000001</v>
      </c>
      <c r="K68" s="108">
        <v>137</v>
      </c>
      <c r="L68" s="109" t="s">
        <v>54</v>
      </c>
      <c r="M68" s="70">
        <f t="shared" si="0"/>
        <v>1.37E-2</v>
      </c>
      <c r="N68" s="108">
        <v>119</v>
      </c>
      <c r="O68" s="109" t="s">
        <v>54</v>
      </c>
      <c r="P68" s="70">
        <f t="shared" si="1"/>
        <v>1.1899999999999999E-2</v>
      </c>
    </row>
    <row r="69" spans="2:16">
      <c r="B69" s="108">
        <v>160</v>
      </c>
      <c r="C69" s="109" t="s">
        <v>53</v>
      </c>
      <c r="D69" s="95">
        <f t="shared" si="2"/>
        <v>8.8397790055248619E-4</v>
      </c>
      <c r="E69" s="110">
        <v>3.0379999999999998</v>
      </c>
      <c r="F69" s="111">
        <v>15.73</v>
      </c>
      <c r="G69" s="107">
        <f t="shared" si="3"/>
        <v>18.768000000000001</v>
      </c>
      <c r="H69" s="108">
        <v>1144</v>
      </c>
      <c r="I69" s="109" t="s">
        <v>54</v>
      </c>
      <c r="J69" s="70">
        <f t="shared" si="4"/>
        <v>0.11439999999999999</v>
      </c>
      <c r="K69" s="108">
        <v>142</v>
      </c>
      <c r="L69" s="109" t="s">
        <v>54</v>
      </c>
      <c r="M69" s="70">
        <f t="shared" si="0"/>
        <v>1.4199999999999999E-2</v>
      </c>
      <c r="N69" s="108">
        <v>123</v>
      </c>
      <c r="O69" s="109" t="s">
        <v>54</v>
      </c>
      <c r="P69" s="70">
        <f t="shared" si="1"/>
        <v>1.23E-2</v>
      </c>
    </row>
    <row r="70" spans="2:16">
      <c r="B70" s="108">
        <v>170</v>
      </c>
      <c r="C70" s="109" t="s">
        <v>53</v>
      </c>
      <c r="D70" s="95">
        <f t="shared" si="2"/>
        <v>9.3922651933701668E-4</v>
      </c>
      <c r="E70" s="110">
        <v>3.1309999999999998</v>
      </c>
      <c r="F70" s="111">
        <v>15.83</v>
      </c>
      <c r="G70" s="107">
        <f t="shared" si="3"/>
        <v>18.960999999999999</v>
      </c>
      <c r="H70" s="108">
        <v>1195</v>
      </c>
      <c r="I70" s="109" t="s">
        <v>54</v>
      </c>
      <c r="J70" s="70">
        <f t="shared" si="4"/>
        <v>0.11950000000000001</v>
      </c>
      <c r="K70" s="108">
        <v>147</v>
      </c>
      <c r="L70" s="109" t="s">
        <v>54</v>
      </c>
      <c r="M70" s="70">
        <f t="shared" si="0"/>
        <v>1.47E-2</v>
      </c>
      <c r="N70" s="108">
        <v>128</v>
      </c>
      <c r="O70" s="109" t="s">
        <v>54</v>
      </c>
      <c r="P70" s="70">
        <f t="shared" si="1"/>
        <v>1.2800000000000001E-2</v>
      </c>
    </row>
    <row r="71" spans="2:16">
      <c r="B71" s="108">
        <v>180</v>
      </c>
      <c r="C71" s="109" t="s">
        <v>53</v>
      </c>
      <c r="D71" s="95">
        <f t="shared" si="2"/>
        <v>9.9447513812154684E-4</v>
      </c>
      <c r="E71" s="110">
        <v>3.222</v>
      </c>
      <c r="F71" s="111">
        <v>15.91</v>
      </c>
      <c r="G71" s="107">
        <f t="shared" si="3"/>
        <v>19.132000000000001</v>
      </c>
      <c r="H71" s="108">
        <v>1244</v>
      </c>
      <c r="I71" s="109" t="s">
        <v>54</v>
      </c>
      <c r="J71" s="70">
        <f t="shared" si="4"/>
        <v>0.1244</v>
      </c>
      <c r="K71" s="108">
        <v>152</v>
      </c>
      <c r="L71" s="109" t="s">
        <v>54</v>
      </c>
      <c r="M71" s="70">
        <f t="shared" si="0"/>
        <v>1.52E-2</v>
      </c>
      <c r="N71" s="108">
        <v>133</v>
      </c>
      <c r="O71" s="109" t="s">
        <v>54</v>
      </c>
      <c r="P71" s="70">
        <f t="shared" si="1"/>
        <v>1.3300000000000001E-2</v>
      </c>
    </row>
    <row r="72" spans="2:16">
      <c r="B72" s="108">
        <v>200</v>
      </c>
      <c r="C72" s="109" t="s">
        <v>53</v>
      </c>
      <c r="D72" s="95">
        <f t="shared" si="2"/>
        <v>1.1049723756906078E-3</v>
      </c>
      <c r="E72" s="110">
        <v>3.3969999999999998</v>
      </c>
      <c r="F72" s="111">
        <v>16.05</v>
      </c>
      <c r="G72" s="107">
        <f t="shared" si="3"/>
        <v>19.446999999999999</v>
      </c>
      <c r="H72" s="108">
        <v>1342</v>
      </c>
      <c r="I72" s="109" t="s">
        <v>54</v>
      </c>
      <c r="J72" s="70">
        <f t="shared" si="4"/>
        <v>0.13420000000000001</v>
      </c>
      <c r="K72" s="108">
        <v>162</v>
      </c>
      <c r="L72" s="109" t="s">
        <v>54</v>
      </c>
      <c r="M72" s="70">
        <f t="shared" si="0"/>
        <v>1.6199999999999999E-2</v>
      </c>
      <c r="N72" s="108">
        <v>142</v>
      </c>
      <c r="O72" s="109" t="s">
        <v>54</v>
      </c>
      <c r="P72" s="70">
        <f t="shared" si="1"/>
        <v>1.4199999999999999E-2</v>
      </c>
    </row>
    <row r="73" spans="2:16">
      <c r="B73" s="108">
        <v>225</v>
      </c>
      <c r="C73" s="109" t="s">
        <v>53</v>
      </c>
      <c r="D73" s="95">
        <f t="shared" si="2"/>
        <v>1.2430939226519338E-3</v>
      </c>
      <c r="E73" s="110">
        <v>3.6030000000000002</v>
      </c>
      <c r="F73" s="111">
        <v>16.170000000000002</v>
      </c>
      <c r="G73" s="107">
        <f t="shared" si="3"/>
        <v>19.773000000000003</v>
      </c>
      <c r="H73" s="108">
        <v>1463</v>
      </c>
      <c r="I73" s="109" t="s">
        <v>54</v>
      </c>
      <c r="J73" s="70">
        <f t="shared" si="4"/>
        <v>0.14630000000000001</v>
      </c>
      <c r="K73" s="108">
        <v>174</v>
      </c>
      <c r="L73" s="109" t="s">
        <v>54</v>
      </c>
      <c r="M73" s="70">
        <f t="shared" si="0"/>
        <v>1.7399999999999999E-2</v>
      </c>
      <c r="N73" s="108">
        <v>154</v>
      </c>
      <c r="O73" s="109" t="s">
        <v>54</v>
      </c>
      <c r="P73" s="70">
        <f t="shared" si="1"/>
        <v>1.54E-2</v>
      </c>
    </row>
    <row r="74" spans="2:16">
      <c r="B74" s="108">
        <v>250</v>
      </c>
      <c r="C74" s="109" t="s">
        <v>53</v>
      </c>
      <c r="D74" s="95">
        <f t="shared" si="2"/>
        <v>1.3812154696132596E-3</v>
      </c>
      <c r="E74" s="110">
        <v>3.7970000000000002</v>
      </c>
      <c r="F74" s="111">
        <v>16.260000000000002</v>
      </c>
      <c r="G74" s="107">
        <f t="shared" si="3"/>
        <v>20.057000000000002</v>
      </c>
      <c r="H74" s="108">
        <v>1582</v>
      </c>
      <c r="I74" s="109" t="s">
        <v>54</v>
      </c>
      <c r="J74" s="70">
        <f t="shared" si="4"/>
        <v>0.15820000000000001</v>
      </c>
      <c r="K74" s="108">
        <v>185</v>
      </c>
      <c r="L74" s="109" t="s">
        <v>54</v>
      </c>
      <c r="M74" s="70">
        <f t="shared" si="0"/>
        <v>1.8499999999999999E-2</v>
      </c>
      <c r="N74" s="108">
        <v>165</v>
      </c>
      <c r="O74" s="109" t="s">
        <v>54</v>
      </c>
      <c r="P74" s="70">
        <f t="shared" si="1"/>
        <v>1.6500000000000001E-2</v>
      </c>
    </row>
    <row r="75" spans="2:16">
      <c r="B75" s="108">
        <v>275</v>
      </c>
      <c r="C75" s="109" t="s">
        <v>53</v>
      </c>
      <c r="D75" s="95">
        <f t="shared" si="2"/>
        <v>1.5193370165745858E-3</v>
      </c>
      <c r="E75" s="110">
        <v>3.9830000000000001</v>
      </c>
      <c r="F75" s="111">
        <v>16.309999999999999</v>
      </c>
      <c r="G75" s="107">
        <f t="shared" si="3"/>
        <v>20.292999999999999</v>
      </c>
      <c r="H75" s="108">
        <v>1700</v>
      </c>
      <c r="I75" s="109" t="s">
        <v>54</v>
      </c>
      <c r="J75" s="70">
        <f t="shared" si="4"/>
        <v>0.16999999999999998</v>
      </c>
      <c r="K75" s="108">
        <v>196</v>
      </c>
      <c r="L75" s="109" t="s">
        <v>54</v>
      </c>
      <c r="M75" s="70">
        <f t="shared" si="0"/>
        <v>1.9599999999999999E-2</v>
      </c>
      <c r="N75" s="108">
        <v>175</v>
      </c>
      <c r="O75" s="109" t="s">
        <v>54</v>
      </c>
      <c r="P75" s="70">
        <f t="shared" si="1"/>
        <v>1.7499999999999998E-2</v>
      </c>
    </row>
    <row r="76" spans="2:16">
      <c r="B76" s="108">
        <v>300</v>
      </c>
      <c r="C76" s="109" t="s">
        <v>53</v>
      </c>
      <c r="D76" s="95">
        <f t="shared" si="2"/>
        <v>1.6574585635359116E-3</v>
      </c>
      <c r="E76" s="110">
        <v>4.16</v>
      </c>
      <c r="F76" s="111">
        <v>16.34</v>
      </c>
      <c r="G76" s="107">
        <f t="shared" si="3"/>
        <v>20.5</v>
      </c>
      <c r="H76" s="108">
        <v>1817</v>
      </c>
      <c r="I76" s="109" t="s">
        <v>54</v>
      </c>
      <c r="J76" s="70">
        <f t="shared" si="4"/>
        <v>0.1817</v>
      </c>
      <c r="K76" s="108">
        <v>207</v>
      </c>
      <c r="L76" s="109" t="s">
        <v>54</v>
      </c>
      <c r="M76" s="70">
        <f t="shared" si="0"/>
        <v>2.07E-2</v>
      </c>
      <c r="N76" s="108">
        <v>186</v>
      </c>
      <c r="O76" s="109" t="s">
        <v>54</v>
      </c>
      <c r="P76" s="70">
        <f t="shared" si="1"/>
        <v>1.8599999999999998E-2</v>
      </c>
    </row>
    <row r="77" spans="2:16">
      <c r="B77" s="108">
        <v>325</v>
      </c>
      <c r="C77" s="109" t="s">
        <v>53</v>
      </c>
      <c r="D77" s="95">
        <f t="shared" si="2"/>
        <v>1.7955801104972376E-3</v>
      </c>
      <c r="E77" s="110">
        <v>4.33</v>
      </c>
      <c r="F77" s="111">
        <v>16.34</v>
      </c>
      <c r="G77" s="107">
        <f t="shared" si="3"/>
        <v>20.67</v>
      </c>
      <c r="H77" s="108">
        <v>1932</v>
      </c>
      <c r="I77" s="109" t="s">
        <v>54</v>
      </c>
      <c r="J77" s="70">
        <f t="shared" si="4"/>
        <v>0.19319999999999998</v>
      </c>
      <c r="K77" s="108">
        <v>218</v>
      </c>
      <c r="L77" s="109" t="s">
        <v>54</v>
      </c>
      <c r="M77" s="70">
        <f t="shared" si="0"/>
        <v>2.18E-2</v>
      </c>
      <c r="N77" s="108">
        <v>196</v>
      </c>
      <c r="O77" s="109" t="s">
        <v>54</v>
      </c>
      <c r="P77" s="70">
        <f t="shared" si="1"/>
        <v>1.9599999999999999E-2</v>
      </c>
    </row>
    <row r="78" spans="2:16">
      <c r="B78" s="108">
        <v>350</v>
      </c>
      <c r="C78" s="109" t="s">
        <v>53</v>
      </c>
      <c r="D78" s="95">
        <f t="shared" si="2"/>
        <v>1.9337016574585634E-3</v>
      </c>
      <c r="E78" s="110">
        <v>4.4930000000000003</v>
      </c>
      <c r="F78" s="111">
        <v>16.329999999999998</v>
      </c>
      <c r="G78" s="107">
        <f t="shared" si="3"/>
        <v>20.823</v>
      </c>
      <c r="H78" s="108">
        <v>2047</v>
      </c>
      <c r="I78" s="109" t="s">
        <v>54</v>
      </c>
      <c r="J78" s="70">
        <f t="shared" si="4"/>
        <v>0.20470000000000002</v>
      </c>
      <c r="K78" s="108">
        <v>228</v>
      </c>
      <c r="L78" s="109" t="s">
        <v>54</v>
      </c>
      <c r="M78" s="70">
        <f t="shared" si="0"/>
        <v>2.2800000000000001E-2</v>
      </c>
      <c r="N78" s="108">
        <v>206</v>
      </c>
      <c r="O78" s="109" t="s">
        <v>54</v>
      </c>
      <c r="P78" s="70">
        <f t="shared" si="1"/>
        <v>2.06E-2</v>
      </c>
    </row>
    <row r="79" spans="2:16">
      <c r="B79" s="108">
        <v>375</v>
      </c>
      <c r="C79" s="109" t="s">
        <v>53</v>
      </c>
      <c r="D79" s="95">
        <f t="shared" si="2"/>
        <v>2.0718232044198894E-3</v>
      </c>
      <c r="E79" s="110">
        <v>4.7489999999999997</v>
      </c>
      <c r="F79" s="111">
        <v>16.309999999999999</v>
      </c>
      <c r="G79" s="107">
        <f t="shared" si="3"/>
        <v>21.058999999999997</v>
      </c>
      <c r="H79" s="108">
        <v>2160</v>
      </c>
      <c r="I79" s="109" t="s">
        <v>54</v>
      </c>
      <c r="J79" s="70">
        <f t="shared" si="4"/>
        <v>0.21600000000000003</v>
      </c>
      <c r="K79" s="108">
        <v>239</v>
      </c>
      <c r="L79" s="109" t="s">
        <v>54</v>
      </c>
      <c r="M79" s="70">
        <f t="shared" si="0"/>
        <v>2.3899999999999998E-2</v>
      </c>
      <c r="N79" s="108">
        <v>216</v>
      </c>
      <c r="O79" s="109" t="s">
        <v>54</v>
      </c>
      <c r="P79" s="70">
        <f t="shared" si="1"/>
        <v>2.1600000000000001E-2</v>
      </c>
    </row>
    <row r="80" spans="2:16">
      <c r="B80" s="108">
        <v>400</v>
      </c>
      <c r="C80" s="109" t="s">
        <v>53</v>
      </c>
      <c r="D80" s="95">
        <f t="shared" si="2"/>
        <v>2.2099447513812156E-3</v>
      </c>
      <c r="E80" s="110">
        <v>5.008</v>
      </c>
      <c r="F80" s="111">
        <v>16.28</v>
      </c>
      <c r="G80" s="107">
        <f t="shared" si="3"/>
        <v>21.288</v>
      </c>
      <c r="H80" s="108">
        <v>2273</v>
      </c>
      <c r="I80" s="109" t="s">
        <v>54</v>
      </c>
      <c r="J80" s="70">
        <f t="shared" si="4"/>
        <v>0.2273</v>
      </c>
      <c r="K80" s="108">
        <v>249</v>
      </c>
      <c r="L80" s="109" t="s">
        <v>54</v>
      </c>
      <c r="M80" s="70">
        <f t="shared" si="0"/>
        <v>2.4899999999999999E-2</v>
      </c>
      <c r="N80" s="108">
        <v>226</v>
      </c>
      <c r="O80" s="109" t="s">
        <v>54</v>
      </c>
      <c r="P80" s="70">
        <f t="shared" si="1"/>
        <v>2.2600000000000002E-2</v>
      </c>
    </row>
    <row r="81" spans="2:16">
      <c r="B81" s="108">
        <v>450</v>
      </c>
      <c r="C81" s="109" t="s">
        <v>53</v>
      </c>
      <c r="D81" s="95">
        <f t="shared" si="2"/>
        <v>2.4861878453038676E-3</v>
      </c>
      <c r="E81" s="110">
        <v>5.3109999999999999</v>
      </c>
      <c r="F81" s="111">
        <v>16.190000000000001</v>
      </c>
      <c r="G81" s="107">
        <f t="shared" si="3"/>
        <v>21.501000000000001</v>
      </c>
      <c r="H81" s="108">
        <v>2495</v>
      </c>
      <c r="I81" s="109" t="s">
        <v>54</v>
      </c>
      <c r="J81" s="70">
        <f t="shared" si="4"/>
        <v>0.2495</v>
      </c>
      <c r="K81" s="108">
        <v>269</v>
      </c>
      <c r="L81" s="109" t="s">
        <v>54</v>
      </c>
      <c r="M81" s="70">
        <f t="shared" si="0"/>
        <v>2.69E-2</v>
      </c>
      <c r="N81" s="108">
        <v>245</v>
      </c>
      <c r="O81" s="109" t="s">
        <v>54</v>
      </c>
      <c r="P81" s="70">
        <f t="shared" si="1"/>
        <v>2.4500000000000001E-2</v>
      </c>
    </row>
    <row r="82" spans="2:16">
      <c r="B82" s="108">
        <v>500</v>
      </c>
      <c r="C82" s="109" t="s">
        <v>53</v>
      </c>
      <c r="D82" s="95">
        <f t="shared" si="2"/>
        <v>2.7624309392265192E-3</v>
      </c>
      <c r="E82" s="110">
        <v>5.4660000000000002</v>
      </c>
      <c r="F82" s="111">
        <v>16.079999999999998</v>
      </c>
      <c r="G82" s="107">
        <f t="shared" si="3"/>
        <v>21.545999999999999</v>
      </c>
      <c r="H82" s="108">
        <v>2717</v>
      </c>
      <c r="I82" s="109" t="s">
        <v>54</v>
      </c>
      <c r="J82" s="70">
        <f t="shared" si="4"/>
        <v>0.2717</v>
      </c>
      <c r="K82" s="108">
        <v>289</v>
      </c>
      <c r="L82" s="109" t="s">
        <v>54</v>
      </c>
      <c r="M82" s="70">
        <f t="shared" si="0"/>
        <v>2.8899999999999999E-2</v>
      </c>
      <c r="N82" s="108">
        <v>263</v>
      </c>
      <c r="O82" s="109" t="s">
        <v>54</v>
      </c>
      <c r="P82" s="70">
        <f t="shared" si="1"/>
        <v>2.63E-2</v>
      </c>
    </row>
    <row r="83" spans="2:16">
      <c r="B83" s="108">
        <v>550</v>
      </c>
      <c r="C83" s="109" t="s">
        <v>53</v>
      </c>
      <c r="D83" s="95">
        <f t="shared" si="2"/>
        <v>3.0386740331491717E-3</v>
      </c>
      <c r="E83" s="110">
        <v>5.56</v>
      </c>
      <c r="F83" s="111">
        <v>15.95</v>
      </c>
      <c r="G83" s="107">
        <f t="shared" si="3"/>
        <v>21.509999999999998</v>
      </c>
      <c r="H83" s="108">
        <v>2938</v>
      </c>
      <c r="I83" s="109" t="s">
        <v>54</v>
      </c>
      <c r="J83" s="70">
        <f t="shared" si="4"/>
        <v>0.29380000000000001</v>
      </c>
      <c r="K83" s="108">
        <v>308</v>
      </c>
      <c r="L83" s="109" t="s">
        <v>54</v>
      </c>
      <c r="M83" s="70">
        <f t="shared" si="0"/>
        <v>3.0800000000000001E-2</v>
      </c>
      <c r="N83" s="108">
        <v>282</v>
      </c>
      <c r="O83" s="109" t="s">
        <v>54</v>
      </c>
      <c r="P83" s="70">
        <f t="shared" si="1"/>
        <v>2.8199999999999996E-2</v>
      </c>
    </row>
    <row r="84" spans="2:16">
      <c r="B84" s="108">
        <v>600</v>
      </c>
      <c r="C84" s="109" t="s">
        <v>53</v>
      </c>
      <c r="D84" s="95">
        <f t="shared" si="2"/>
        <v>3.3149171270718232E-3</v>
      </c>
      <c r="E84" s="110">
        <v>5.6349999999999998</v>
      </c>
      <c r="F84" s="111">
        <v>15.81</v>
      </c>
      <c r="G84" s="107">
        <f t="shared" si="3"/>
        <v>21.445</v>
      </c>
      <c r="H84" s="108">
        <v>3161</v>
      </c>
      <c r="I84" s="109" t="s">
        <v>54</v>
      </c>
      <c r="J84" s="70">
        <f t="shared" si="4"/>
        <v>0.31609999999999999</v>
      </c>
      <c r="K84" s="108">
        <v>327</v>
      </c>
      <c r="L84" s="109" t="s">
        <v>54</v>
      </c>
      <c r="M84" s="70">
        <f t="shared" ref="M84:M147" si="5">K84/1000/10</f>
        <v>3.27E-2</v>
      </c>
      <c r="N84" s="108">
        <v>300</v>
      </c>
      <c r="O84" s="109" t="s">
        <v>54</v>
      </c>
      <c r="P84" s="70">
        <f t="shared" ref="P84:P147" si="6">N84/1000/10</f>
        <v>0.03</v>
      </c>
    </row>
    <row r="85" spans="2:16">
      <c r="B85" s="108">
        <v>650</v>
      </c>
      <c r="C85" s="109" t="s">
        <v>53</v>
      </c>
      <c r="D85" s="95">
        <f t="shared" ref="D85:D88" si="7">B85/1000/$C$5</f>
        <v>3.5911602209944752E-3</v>
      </c>
      <c r="E85" s="110">
        <v>5.7110000000000003</v>
      </c>
      <c r="F85" s="111">
        <v>15.66</v>
      </c>
      <c r="G85" s="107">
        <f t="shared" ref="G85:G148" si="8">E85+F85</f>
        <v>21.371000000000002</v>
      </c>
      <c r="H85" s="108">
        <v>3384</v>
      </c>
      <c r="I85" s="109" t="s">
        <v>54</v>
      </c>
      <c r="J85" s="70">
        <f t="shared" ref="J85:J98" si="9">H85/1000/10</f>
        <v>0.33839999999999998</v>
      </c>
      <c r="K85" s="108">
        <v>345</v>
      </c>
      <c r="L85" s="109" t="s">
        <v>54</v>
      </c>
      <c r="M85" s="70">
        <f t="shared" si="5"/>
        <v>3.4499999999999996E-2</v>
      </c>
      <c r="N85" s="108">
        <v>318</v>
      </c>
      <c r="O85" s="109" t="s">
        <v>54</v>
      </c>
      <c r="P85" s="70">
        <f t="shared" si="6"/>
        <v>3.1800000000000002E-2</v>
      </c>
    </row>
    <row r="86" spans="2:16">
      <c r="B86" s="108">
        <v>700</v>
      </c>
      <c r="C86" s="109" t="s">
        <v>53</v>
      </c>
      <c r="D86" s="95">
        <f t="shared" si="7"/>
        <v>3.8674033149171268E-3</v>
      </c>
      <c r="E86" s="110">
        <v>5.798</v>
      </c>
      <c r="F86" s="111">
        <v>15.5</v>
      </c>
      <c r="G86" s="107">
        <f t="shared" si="8"/>
        <v>21.298000000000002</v>
      </c>
      <c r="H86" s="108">
        <v>3608</v>
      </c>
      <c r="I86" s="109" t="s">
        <v>54</v>
      </c>
      <c r="J86" s="70">
        <f t="shared" si="9"/>
        <v>0.36080000000000001</v>
      </c>
      <c r="K86" s="108">
        <v>363</v>
      </c>
      <c r="L86" s="109" t="s">
        <v>54</v>
      </c>
      <c r="M86" s="70">
        <f t="shared" si="5"/>
        <v>3.6299999999999999E-2</v>
      </c>
      <c r="N86" s="108">
        <v>336</v>
      </c>
      <c r="O86" s="109" t="s">
        <v>54</v>
      </c>
      <c r="P86" s="70">
        <f t="shared" si="6"/>
        <v>3.3600000000000005E-2</v>
      </c>
    </row>
    <row r="87" spans="2:16">
      <c r="B87" s="108">
        <v>800</v>
      </c>
      <c r="C87" s="109" t="s">
        <v>53</v>
      </c>
      <c r="D87" s="95">
        <f t="shared" si="7"/>
        <v>4.4198895027624313E-3</v>
      </c>
      <c r="E87" s="110">
        <v>6.0140000000000002</v>
      </c>
      <c r="F87" s="111">
        <v>15.19</v>
      </c>
      <c r="G87" s="107">
        <f t="shared" si="8"/>
        <v>21.204000000000001</v>
      </c>
      <c r="H87" s="108">
        <v>4058</v>
      </c>
      <c r="I87" s="109" t="s">
        <v>54</v>
      </c>
      <c r="J87" s="70">
        <f t="shared" si="9"/>
        <v>0.40579999999999999</v>
      </c>
      <c r="K87" s="108">
        <v>402</v>
      </c>
      <c r="L87" s="109" t="s">
        <v>54</v>
      </c>
      <c r="M87" s="70">
        <f t="shared" si="5"/>
        <v>4.02E-2</v>
      </c>
      <c r="N87" s="108">
        <v>371</v>
      </c>
      <c r="O87" s="109" t="s">
        <v>54</v>
      </c>
      <c r="P87" s="70">
        <f t="shared" si="6"/>
        <v>3.7100000000000001E-2</v>
      </c>
    </row>
    <row r="88" spans="2:16">
      <c r="B88" s="108">
        <v>900</v>
      </c>
      <c r="C88" s="109" t="s">
        <v>53</v>
      </c>
      <c r="D88" s="95">
        <f t="shared" si="7"/>
        <v>4.9723756906077353E-3</v>
      </c>
      <c r="E88" s="110">
        <v>6.2839999999999998</v>
      </c>
      <c r="F88" s="111">
        <v>14.88</v>
      </c>
      <c r="G88" s="107">
        <f t="shared" si="8"/>
        <v>21.164000000000001</v>
      </c>
      <c r="H88" s="108">
        <v>4510</v>
      </c>
      <c r="I88" s="109" t="s">
        <v>54</v>
      </c>
      <c r="J88" s="70">
        <f t="shared" si="9"/>
        <v>0.45099999999999996</v>
      </c>
      <c r="K88" s="108">
        <v>439</v>
      </c>
      <c r="L88" s="109" t="s">
        <v>54</v>
      </c>
      <c r="M88" s="70">
        <f t="shared" si="5"/>
        <v>4.3900000000000002E-2</v>
      </c>
      <c r="N88" s="108">
        <v>406</v>
      </c>
      <c r="O88" s="109" t="s">
        <v>54</v>
      </c>
      <c r="P88" s="70">
        <f t="shared" si="6"/>
        <v>4.0600000000000004E-2</v>
      </c>
    </row>
    <row r="89" spans="2:16">
      <c r="B89" s="108">
        <v>1</v>
      </c>
      <c r="C89" s="118" t="s">
        <v>55</v>
      </c>
      <c r="D89" s="70">
        <f t="shared" ref="D89:D152" si="10">B89/$C$5</f>
        <v>5.5248618784530384E-3</v>
      </c>
      <c r="E89" s="110">
        <v>6.5949999999999998</v>
      </c>
      <c r="F89" s="111">
        <v>14.57</v>
      </c>
      <c r="G89" s="107">
        <f t="shared" si="8"/>
        <v>21.164999999999999</v>
      </c>
      <c r="H89" s="108">
        <v>4963</v>
      </c>
      <c r="I89" s="109" t="s">
        <v>54</v>
      </c>
      <c r="J89" s="70">
        <f t="shared" si="9"/>
        <v>0.49630000000000002</v>
      </c>
      <c r="K89" s="108">
        <v>475</v>
      </c>
      <c r="L89" s="109" t="s">
        <v>54</v>
      </c>
      <c r="M89" s="70">
        <f t="shared" si="5"/>
        <v>4.7500000000000001E-2</v>
      </c>
      <c r="N89" s="108">
        <v>440</v>
      </c>
      <c r="O89" s="109" t="s">
        <v>54</v>
      </c>
      <c r="P89" s="70">
        <f t="shared" si="6"/>
        <v>4.3999999999999997E-2</v>
      </c>
    </row>
    <row r="90" spans="2:16">
      <c r="B90" s="108">
        <v>1.1000000000000001</v>
      </c>
      <c r="C90" s="109" t="s">
        <v>55</v>
      </c>
      <c r="D90" s="70">
        <f t="shared" si="10"/>
        <v>6.0773480662983433E-3</v>
      </c>
      <c r="E90" s="110">
        <v>6.93</v>
      </c>
      <c r="F90" s="111">
        <v>14.26</v>
      </c>
      <c r="G90" s="107">
        <f t="shared" si="8"/>
        <v>21.189999999999998</v>
      </c>
      <c r="H90" s="108">
        <v>5416</v>
      </c>
      <c r="I90" s="109" t="s">
        <v>54</v>
      </c>
      <c r="J90" s="70">
        <f t="shared" si="9"/>
        <v>0.54160000000000008</v>
      </c>
      <c r="K90" s="108">
        <v>510</v>
      </c>
      <c r="L90" s="109" t="s">
        <v>54</v>
      </c>
      <c r="M90" s="70">
        <f t="shared" si="5"/>
        <v>5.1000000000000004E-2</v>
      </c>
      <c r="N90" s="108">
        <v>474</v>
      </c>
      <c r="O90" s="109" t="s">
        <v>54</v>
      </c>
      <c r="P90" s="70">
        <f t="shared" si="6"/>
        <v>4.7399999999999998E-2</v>
      </c>
    </row>
    <row r="91" spans="2:16">
      <c r="B91" s="108">
        <v>1.2</v>
      </c>
      <c r="C91" s="109" t="s">
        <v>55</v>
      </c>
      <c r="D91" s="70">
        <f t="shared" si="10"/>
        <v>6.6298342541436465E-3</v>
      </c>
      <c r="E91" s="110">
        <v>7.2759999999999998</v>
      </c>
      <c r="F91" s="111">
        <v>13.97</v>
      </c>
      <c r="G91" s="107">
        <f t="shared" si="8"/>
        <v>21.246000000000002</v>
      </c>
      <c r="H91" s="108">
        <v>5868</v>
      </c>
      <c r="I91" s="109" t="s">
        <v>54</v>
      </c>
      <c r="J91" s="70">
        <f t="shared" si="9"/>
        <v>0.58679999999999999</v>
      </c>
      <c r="K91" s="108">
        <v>544</v>
      </c>
      <c r="L91" s="109" t="s">
        <v>54</v>
      </c>
      <c r="M91" s="70">
        <f t="shared" si="5"/>
        <v>5.4400000000000004E-2</v>
      </c>
      <c r="N91" s="108">
        <v>508</v>
      </c>
      <c r="O91" s="109" t="s">
        <v>54</v>
      </c>
      <c r="P91" s="70">
        <f t="shared" si="6"/>
        <v>5.0799999999999998E-2</v>
      </c>
    </row>
    <row r="92" spans="2:16">
      <c r="B92" s="108">
        <v>1.3</v>
      </c>
      <c r="C92" s="109" t="s">
        <v>55</v>
      </c>
      <c r="D92" s="70">
        <f t="shared" si="10"/>
        <v>7.1823204419889505E-3</v>
      </c>
      <c r="E92" s="110">
        <v>7.6219999999999999</v>
      </c>
      <c r="F92" s="111">
        <v>13.69</v>
      </c>
      <c r="G92" s="107">
        <f t="shared" si="8"/>
        <v>21.311999999999998</v>
      </c>
      <c r="H92" s="108">
        <v>6319</v>
      </c>
      <c r="I92" s="109" t="s">
        <v>54</v>
      </c>
      <c r="J92" s="70">
        <f t="shared" si="9"/>
        <v>0.63190000000000002</v>
      </c>
      <c r="K92" s="108">
        <v>576</v>
      </c>
      <c r="L92" s="109" t="s">
        <v>54</v>
      </c>
      <c r="M92" s="70">
        <f t="shared" si="5"/>
        <v>5.7599999999999998E-2</v>
      </c>
      <c r="N92" s="108">
        <v>541</v>
      </c>
      <c r="O92" s="109" t="s">
        <v>54</v>
      </c>
      <c r="P92" s="70">
        <f t="shared" si="6"/>
        <v>5.4100000000000002E-2</v>
      </c>
    </row>
    <row r="93" spans="2:16">
      <c r="B93" s="108">
        <v>1.4</v>
      </c>
      <c r="C93" s="109" t="s">
        <v>55</v>
      </c>
      <c r="D93" s="70">
        <f t="shared" si="10"/>
        <v>7.7348066298342536E-3</v>
      </c>
      <c r="E93" s="110">
        <v>7.9610000000000003</v>
      </c>
      <c r="F93" s="111">
        <v>13.42</v>
      </c>
      <c r="G93" s="107">
        <f t="shared" si="8"/>
        <v>21.381</v>
      </c>
      <c r="H93" s="108">
        <v>6768</v>
      </c>
      <c r="I93" s="109" t="s">
        <v>54</v>
      </c>
      <c r="J93" s="70">
        <f t="shared" si="9"/>
        <v>0.67679999999999996</v>
      </c>
      <c r="K93" s="108">
        <v>608</v>
      </c>
      <c r="L93" s="109" t="s">
        <v>54</v>
      </c>
      <c r="M93" s="70">
        <f t="shared" si="5"/>
        <v>6.08E-2</v>
      </c>
      <c r="N93" s="108">
        <v>573</v>
      </c>
      <c r="O93" s="109" t="s">
        <v>54</v>
      </c>
      <c r="P93" s="70">
        <f t="shared" si="6"/>
        <v>5.7299999999999997E-2</v>
      </c>
    </row>
    <row r="94" spans="2:16">
      <c r="B94" s="108">
        <v>1.5</v>
      </c>
      <c r="C94" s="109" t="s">
        <v>55</v>
      </c>
      <c r="D94" s="70">
        <f t="shared" si="10"/>
        <v>8.2872928176795577E-3</v>
      </c>
      <c r="E94" s="110">
        <v>8.2859999999999996</v>
      </c>
      <c r="F94" s="111">
        <v>13.16</v>
      </c>
      <c r="G94" s="107">
        <f t="shared" si="8"/>
        <v>21.445999999999998</v>
      </c>
      <c r="H94" s="108">
        <v>7217</v>
      </c>
      <c r="I94" s="109" t="s">
        <v>54</v>
      </c>
      <c r="J94" s="70">
        <f t="shared" si="9"/>
        <v>0.72170000000000001</v>
      </c>
      <c r="K94" s="108">
        <v>639</v>
      </c>
      <c r="L94" s="109" t="s">
        <v>54</v>
      </c>
      <c r="M94" s="70">
        <f t="shared" si="5"/>
        <v>6.3899999999999998E-2</v>
      </c>
      <c r="N94" s="108">
        <v>605</v>
      </c>
      <c r="O94" s="109" t="s">
        <v>54</v>
      </c>
      <c r="P94" s="70">
        <f t="shared" si="6"/>
        <v>6.0499999999999998E-2</v>
      </c>
    </row>
    <row r="95" spans="2:16">
      <c r="B95" s="108">
        <v>1.6</v>
      </c>
      <c r="C95" s="109" t="s">
        <v>55</v>
      </c>
      <c r="D95" s="70">
        <f t="shared" si="10"/>
        <v>8.8397790055248626E-3</v>
      </c>
      <c r="E95" s="110">
        <v>8.5960000000000001</v>
      </c>
      <c r="F95" s="111">
        <v>12.91</v>
      </c>
      <c r="G95" s="107">
        <f t="shared" si="8"/>
        <v>21.506</v>
      </c>
      <c r="H95" s="108">
        <v>7665</v>
      </c>
      <c r="I95" s="109" t="s">
        <v>54</v>
      </c>
      <c r="J95" s="70">
        <f t="shared" si="9"/>
        <v>0.76649999999999996</v>
      </c>
      <c r="K95" s="108">
        <v>669</v>
      </c>
      <c r="L95" s="109" t="s">
        <v>54</v>
      </c>
      <c r="M95" s="70">
        <f t="shared" si="5"/>
        <v>6.6900000000000001E-2</v>
      </c>
      <c r="N95" s="108">
        <v>637</v>
      </c>
      <c r="O95" s="109" t="s">
        <v>54</v>
      </c>
      <c r="P95" s="70">
        <f t="shared" si="6"/>
        <v>6.3700000000000007E-2</v>
      </c>
    </row>
    <row r="96" spans="2:16">
      <c r="B96" s="108">
        <v>1.7</v>
      </c>
      <c r="C96" s="109" t="s">
        <v>55</v>
      </c>
      <c r="D96" s="70">
        <f t="shared" si="10"/>
        <v>9.3922651933701657E-3</v>
      </c>
      <c r="E96" s="110">
        <v>8.8859999999999992</v>
      </c>
      <c r="F96" s="111">
        <v>12.67</v>
      </c>
      <c r="G96" s="107">
        <f t="shared" si="8"/>
        <v>21.555999999999997</v>
      </c>
      <c r="H96" s="108">
        <v>8111</v>
      </c>
      <c r="I96" s="109" t="s">
        <v>54</v>
      </c>
      <c r="J96" s="70">
        <f t="shared" si="9"/>
        <v>0.81110000000000004</v>
      </c>
      <c r="K96" s="108">
        <v>699</v>
      </c>
      <c r="L96" s="109" t="s">
        <v>54</v>
      </c>
      <c r="M96" s="70">
        <f t="shared" si="5"/>
        <v>6.989999999999999E-2</v>
      </c>
      <c r="N96" s="108">
        <v>668</v>
      </c>
      <c r="O96" s="109" t="s">
        <v>54</v>
      </c>
      <c r="P96" s="70">
        <f t="shared" si="6"/>
        <v>6.6799999999999998E-2</v>
      </c>
    </row>
    <row r="97" spans="2:16">
      <c r="B97" s="108">
        <v>1.8</v>
      </c>
      <c r="C97" s="109" t="s">
        <v>55</v>
      </c>
      <c r="D97" s="70">
        <f t="shared" si="10"/>
        <v>9.9447513812154706E-3</v>
      </c>
      <c r="E97" s="110">
        <v>9.157</v>
      </c>
      <c r="F97" s="111">
        <v>12.44</v>
      </c>
      <c r="G97" s="107">
        <f t="shared" si="8"/>
        <v>21.597000000000001</v>
      </c>
      <c r="H97" s="108">
        <v>8557</v>
      </c>
      <c r="I97" s="109" t="s">
        <v>54</v>
      </c>
      <c r="J97" s="70">
        <f t="shared" si="9"/>
        <v>0.85570000000000002</v>
      </c>
      <c r="K97" s="108">
        <v>727</v>
      </c>
      <c r="L97" s="109" t="s">
        <v>54</v>
      </c>
      <c r="M97" s="70">
        <f t="shared" si="5"/>
        <v>7.2700000000000001E-2</v>
      </c>
      <c r="N97" s="108">
        <v>699</v>
      </c>
      <c r="O97" s="109" t="s">
        <v>54</v>
      </c>
      <c r="P97" s="70">
        <f t="shared" si="6"/>
        <v>6.989999999999999E-2</v>
      </c>
    </row>
    <row r="98" spans="2:16">
      <c r="B98" s="108">
        <v>2</v>
      </c>
      <c r="C98" s="109" t="s">
        <v>55</v>
      </c>
      <c r="D98" s="70">
        <f t="shared" si="10"/>
        <v>1.1049723756906077E-2</v>
      </c>
      <c r="E98" s="110">
        <v>9.64</v>
      </c>
      <c r="F98" s="111">
        <v>12</v>
      </c>
      <c r="G98" s="107">
        <f t="shared" si="8"/>
        <v>21.64</v>
      </c>
      <c r="H98" s="108">
        <v>9447</v>
      </c>
      <c r="I98" s="109" t="s">
        <v>54</v>
      </c>
      <c r="J98" s="70">
        <f t="shared" si="9"/>
        <v>0.94469999999999987</v>
      </c>
      <c r="K98" s="108">
        <v>788</v>
      </c>
      <c r="L98" s="109" t="s">
        <v>54</v>
      </c>
      <c r="M98" s="70">
        <f t="shared" si="5"/>
        <v>7.8800000000000009E-2</v>
      </c>
      <c r="N98" s="108">
        <v>760</v>
      </c>
      <c r="O98" s="109" t="s">
        <v>54</v>
      </c>
      <c r="P98" s="70">
        <f t="shared" si="6"/>
        <v>7.5999999999999998E-2</v>
      </c>
    </row>
    <row r="99" spans="2:16">
      <c r="B99" s="108">
        <v>2.25</v>
      </c>
      <c r="C99" s="109" t="s">
        <v>55</v>
      </c>
      <c r="D99" s="70">
        <f t="shared" si="10"/>
        <v>1.2430939226519336E-2</v>
      </c>
      <c r="E99" s="110">
        <v>10.14</v>
      </c>
      <c r="F99" s="111">
        <v>11.51</v>
      </c>
      <c r="G99" s="107">
        <f t="shared" si="8"/>
        <v>21.65</v>
      </c>
      <c r="H99" s="108">
        <v>1.06</v>
      </c>
      <c r="I99" s="118" t="s">
        <v>56</v>
      </c>
      <c r="J99" s="71">
        <f t="shared" ref="J99:J164" si="11">H99</f>
        <v>1.06</v>
      </c>
      <c r="K99" s="108">
        <v>862</v>
      </c>
      <c r="L99" s="109" t="s">
        <v>54</v>
      </c>
      <c r="M99" s="70">
        <f t="shared" si="5"/>
        <v>8.6199999999999999E-2</v>
      </c>
      <c r="N99" s="108">
        <v>834</v>
      </c>
      <c r="O99" s="109" t="s">
        <v>54</v>
      </c>
      <c r="P99" s="70">
        <f t="shared" si="6"/>
        <v>8.3400000000000002E-2</v>
      </c>
    </row>
    <row r="100" spans="2:16">
      <c r="B100" s="108">
        <v>2.5</v>
      </c>
      <c r="C100" s="109" t="s">
        <v>55</v>
      </c>
      <c r="D100" s="70">
        <f t="shared" si="10"/>
        <v>1.3812154696132596E-2</v>
      </c>
      <c r="E100" s="110">
        <v>10.55</v>
      </c>
      <c r="F100" s="111">
        <v>11.06</v>
      </c>
      <c r="G100" s="107">
        <f t="shared" si="8"/>
        <v>21.61</v>
      </c>
      <c r="H100" s="108">
        <v>1.17</v>
      </c>
      <c r="I100" s="109" t="s">
        <v>56</v>
      </c>
      <c r="J100" s="71">
        <f t="shared" si="11"/>
        <v>1.17</v>
      </c>
      <c r="K100" s="108">
        <v>933</v>
      </c>
      <c r="L100" s="109" t="s">
        <v>54</v>
      </c>
      <c r="M100" s="70">
        <f t="shared" si="5"/>
        <v>9.3300000000000008E-2</v>
      </c>
      <c r="N100" s="108">
        <v>906</v>
      </c>
      <c r="O100" s="109" t="s">
        <v>54</v>
      </c>
      <c r="P100" s="70">
        <f t="shared" si="6"/>
        <v>9.06E-2</v>
      </c>
    </row>
    <row r="101" spans="2:16">
      <c r="B101" s="108">
        <v>2.75</v>
      </c>
      <c r="C101" s="109" t="s">
        <v>55</v>
      </c>
      <c r="D101" s="70">
        <f t="shared" si="10"/>
        <v>1.5193370165745856E-2</v>
      </c>
      <c r="E101" s="110">
        <v>10.89</v>
      </c>
      <c r="F101" s="111">
        <v>10.64</v>
      </c>
      <c r="G101" s="107">
        <f t="shared" si="8"/>
        <v>21.53</v>
      </c>
      <c r="H101" s="108">
        <v>1.28</v>
      </c>
      <c r="I101" s="109" t="s">
        <v>56</v>
      </c>
      <c r="J101" s="71">
        <f t="shared" si="11"/>
        <v>1.28</v>
      </c>
      <c r="K101" s="108">
        <v>1001</v>
      </c>
      <c r="L101" s="109" t="s">
        <v>54</v>
      </c>
      <c r="M101" s="70">
        <f t="shared" si="5"/>
        <v>0.10009999999999999</v>
      </c>
      <c r="N101" s="108">
        <v>977</v>
      </c>
      <c r="O101" s="109" t="s">
        <v>54</v>
      </c>
      <c r="P101" s="70">
        <f t="shared" si="6"/>
        <v>9.7699999999999995E-2</v>
      </c>
    </row>
    <row r="102" spans="2:16">
      <c r="B102" s="108">
        <v>3</v>
      </c>
      <c r="C102" s="109" t="s">
        <v>55</v>
      </c>
      <c r="D102" s="70">
        <f t="shared" si="10"/>
        <v>1.6574585635359115E-2</v>
      </c>
      <c r="E102" s="110">
        <v>11.17</v>
      </c>
      <c r="F102" s="111">
        <v>10.27</v>
      </c>
      <c r="G102" s="107">
        <f t="shared" si="8"/>
        <v>21.439999999999998</v>
      </c>
      <c r="H102" s="108">
        <v>1.39</v>
      </c>
      <c r="I102" s="109" t="s">
        <v>56</v>
      </c>
      <c r="J102" s="71">
        <f t="shared" si="11"/>
        <v>1.39</v>
      </c>
      <c r="K102" s="108">
        <v>1066</v>
      </c>
      <c r="L102" s="109" t="s">
        <v>54</v>
      </c>
      <c r="M102" s="70">
        <f t="shared" si="5"/>
        <v>0.1066</v>
      </c>
      <c r="N102" s="108">
        <v>1047</v>
      </c>
      <c r="O102" s="109" t="s">
        <v>54</v>
      </c>
      <c r="P102" s="70">
        <f t="shared" si="6"/>
        <v>0.10469999999999999</v>
      </c>
    </row>
    <row r="103" spans="2:16">
      <c r="B103" s="108">
        <v>3.25</v>
      </c>
      <c r="C103" s="109" t="s">
        <v>55</v>
      </c>
      <c r="D103" s="70">
        <f t="shared" si="10"/>
        <v>1.7955801104972375E-2</v>
      </c>
      <c r="E103" s="110">
        <v>11.41</v>
      </c>
      <c r="F103" s="111">
        <v>9.92</v>
      </c>
      <c r="G103" s="107">
        <f t="shared" si="8"/>
        <v>21.33</v>
      </c>
      <c r="H103" s="108">
        <v>1.5</v>
      </c>
      <c r="I103" s="109" t="s">
        <v>56</v>
      </c>
      <c r="J103" s="71">
        <f t="shared" si="11"/>
        <v>1.5</v>
      </c>
      <c r="K103" s="108">
        <v>1129</v>
      </c>
      <c r="L103" s="109" t="s">
        <v>54</v>
      </c>
      <c r="M103" s="70">
        <f t="shared" si="5"/>
        <v>0.1129</v>
      </c>
      <c r="N103" s="108">
        <v>1116</v>
      </c>
      <c r="O103" s="109" t="s">
        <v>54</v>
      </c>
      <c r="P103" s="70">
        <f t="shared" si="6"/>
        <v>0.1116</v>
      </c>
    </row>
    <row r="104" spans="2:16">
      <c r="B104" s="108">
        <v>3.5</v>
      </c>
      <c r="C104" s="109" t="s">
        <v>55</v>
      </c>
      <c r="D104" s="70">
        <f t="shared" si="10"/>
        <v>1.9337016574585635E-2</v>
      </c>
      <c r="E104" s="110">
        <v>11.63</v>
      </c>
      <c r="F104" s="111">
        <v>9.6</v>
      </c>
      <c r="G104" s="107">
        <f t="shared" si="8"/>
        <v>21.23</v>
      </c>
      <c r="H104" s="108">
        <v>1.62</v>
      </c>
      <c r="I104" s="109" t="s">
        <v>56</v>
      </c>
      <c r="J104" s="71">
        <f t="shared" si="11"/>
        <v>1.62</v>
      </c>
      <c r="K104" s="108">
        <v>1190</v>
      </c>
      <c r="L104" s="109" t="s">
        <v>54</v>
      </c>
      <c r="M104" s="70">
        <f t="shared" si="5"/>
        <v>0.11899999999999999</v>
      </c>
      <c r="N104" s="108">
        <v>1184</v>
      </c>
      <c r="O104" s="109" t="s">
        <v>54</v>
      </c>
      <c r="P104" s="70">
        <f t="shared" si="6"/>
        <v>0.11839999999999999</v>
      </c>
    </row>
    <row r="105" spans="2:16">
      <c r="B105" s="108">
        <v>3.75</v>
      </c>
      <c r="C105" s="109" t="s">
        <v>55</v>
      </c>
      <c r="D105" s="70">
        <f t="shared" si="10"/>
        <v>2.0718232044198894E-2</v>
      </c>
      <c r="E105" s="110">
        <v>11.82</v>
      </c>
      <c r="F105" s="111">
        <v>9.3030000000000008</v>
      </c>
      <c r="G105" s="107">
        <f t="shared" si="8"/>
        <v>21.123000000000001</v>
      </c>
      <c r="H105" s="108">
        <v>1.73</v>
      </c>
      <c r="I105" s="109" t="s">
        <v>56</v>
      </c>
      <c r="J105" s="71">
        <f t="shared" si="11"/>
        <v>1.73</v>
      </c>
      <c r="K105" s="108">
        <v>1250</v>
      </c>
      <c r="L105" s="109" t="s">
        <v>54</v>
      </c>
      <c r="M105" s="70">
        <f t="shared" si="5"/>
        <v>0.125</v>
      </c>
      <c r="N105" s="108">
        <v>1252</v>
      </c>
      <c r="O105" s="109" t="s">
        <v>54</v>
      </c>
      <c r="P105" s="70">
        <f t="shared" si="6"/>
        <v>0.12520000000000001</v>
      </c>
    </row>
    <row r="106" spans="2:16">
      <c r="B106" s="108">
        <v>4</v>
      </c>
      <c r="C106" s="109" t="s">
        <v>55</v>
      </c>
      <c r="D106" s="70">
        <f t="shared" si="10"/>
        <v>2.2099447513812154E-2</v>
      </c>
      <c r="E106" s="110">
        <v>12</v>
      </c>
      <c r="F106" s="111">
        <v>9.0269999999999992</v>
      </c>
      <c r="G106" s="107">
        <f t="shared" si="8"/>
        <v>21.027000000000001</v>
      </c>
      <c r="H106" s="108">
        <v>1.85</v>
      </c>
      <c r="I106" s="109" t="s">
        <v>56</v>
      </c>
      <c r="J106" s="71">
        <f t="shared" si="11"/>
        <v>1.85</v>
      </c>
      <c r="K106" s="108">
        <v>1308</v>
      </c>
      <c r="L106" s="109" t="s">
        <v>54</v>
      </c>
      <c r="M106" s="70">
        <f t="shared" si="5"/>
        <v>0.1308</v>
      </c>
      <c r="N106" s="108">
        <v>1318</v>
      </c>
      <c r="O106" s="109" t="s">
        <v>54</v>
      </c>
      <c r="P106" s="70">
        <f t="shared" si="6"/>
        <v>0.1318</v>
      </c>
    </row>
    <row r="107" spans="2:16">
      <c r="B107" s="108">
        <v>4.5</v>
      </c>
      <c r="C107" s="109" t="s">
        <v>55</v>
      </c>
      <c r="D107" s="70">
        <f t="shared" si="10"/>
        <v>2.4861878453038673E-2</v>
      </c>
      <c r="E107" s="110">
        <v>12.34</v>
      </c>
      <c r="F107" s="111">
        <v>8.5299999999999994</v>
      </c>
      <c r="G107" s="107">
        <f t="shared" si="8"/>
        <v>20.869999999999997</v>
      </c>
      <c r="H107" s="108">
        <v>2.08</v>
      </c>
      <c r="I107" s="109" t="s">
        <v>56</v>
      </c>
      <c r="J107" s="71">
        <f t="shared" si="11"/>
        <v>2.08</v>
      </c>
      <c r="K107" s="108">
        <v>1438</v>
      </c>
      <c r="L107" s="109" t="s">
        <v>54</v>
      </c>
      <c r="M107" s="70">
        <f t="shared" si="5"/>
        <v>0.14379999999999998</v>
      </c>
      <c r="N107" s="108">
        <v>1450</v>
      </c>
      <c r="O107" s="109" t="s">
        <v>54</v>
      </c>
      <c r="P107" s="70">
        <f t="shared" si="6"/>
        <v>0.14499999999999999</v>
      </c>
    </row>
    <row r="108" spans="2:16">
      <c r="B108" s="108">
        <v>5</v>
      </c>
      <c r="C108" s="109" t="s">
        <v>55</v>
      </c>
      <c r="D108" s="70">
        <f t="shared" si="10"/>
        <v>2.7624309392265192E-2</v>
      </c>
      <c r="E108" s="110">
        <v>12.65</v>
      </c>
      <c r="F108" s="111">
        <v>8.093</v>
      </c>
      <c r="G108" s="107">
        <f t="shared" si="8"/>
        <v>20.743000000000002</v>
      </c>
      <c r="H108" s="108">
        <v>2.31</v>
      </c>
      <c r="I108" s="109" t="s">
        <v>56</v>
      </c>
      <c r="J108" s="71">
        <f t="shared" si="11"/>
        <v>2.31</v>
      </c>
      <c r="K108" s="108">
        <v>1561</v>
      </c>
      <c r="L108" s="109" t="s">
        <v>54</v>
      </c>
      <c r="M108" s="70">
        <f t="shared" si="5"/>
        <v>0.15609999999999999</v>
      </c>
      <c r="N108" s="108">
        <v>1579</v>
      </c>
      <c r="O108" s="109" t="s">
        <v>54</v>
      </c>
      <c r="P108" s="70">
        <f t="shared" si="6"/>
        <v>0.15789999999999998</v>
      </c>
    </row>
    <row r="109" spans="2:16">
      <c r="B109" s="108">
        <v>5.5</v>
      </c>
      <c r="C109" s="109" t="s">
        <v>55</v>
      </c>
      <c r="D109" s="70">
        <f t="shared" si="10"/>
        <v>3.0386740331491711E-2</v>
      </c>
      <c r="E109" s="110">
        <v>12.95</v>
      </c>
      <c r="F109" s="111">
        <v>7.7060000000000004</v>
      </c>
      <c r="G109" s="107">
        <f t="shared" si="8"/>
        <v>20.655999999999999</v>
      </c>
      <c r="H109" s="108">
        <v>2.54</v>
      </c>
      <c r="I109" s="109" t="s">
        <v>56</v>
      </c>
      <c r="J109" s="71">
        <f t="shared" si="11"/>
        <v>2.54</v>
      </c>
      <c r="K109" s="108">
        <v>1678</v>
      </c>
      <c r="L109" s="109" t="s">
        <v>54</v>
      </c>
      <c r="M109" s="70">
        <f t="shared" si="5"/>
        <v>0.1678</v>
      </c>
      <c r="N109" s="108">
        <v>1706</v>
      </c>
      <c r="O109" s="109" t="s">
        <v>54</v>
      </c>
      <c r="P109" s="70">
        <f t="shared" si="6"/>
        <v>0.1706</v>
      </c>
    </row>
    <row r="110" spans="2:16">
      <c r="B110" s="108">
        <v>6</v>
      </c>
      <c r="C110" s="109" t="s">
        <v>55</v>
      </c>
      <c r="D110" s="70">
        <f t="shared" si="10"/>
        <v>3.3149171270718231E-2</v>
      </c>
      <c r="E110" s="110">
        <v>13.26</v>
      </c>
      <c r="F110" s="111">
        <v>7.3609999999999998</v>
      </c>
      <c r="G110" s="107">
        <f t="shared" si="8"/>
        <v>20.620999999999999</v>
      </c>
      <c r="H110" s="108">
        <v>2.78</v>
      </c>
      <c r="I110" s="109" t="s">
        <v>56</v>
      </c>
      <c r="J110" s="71">
        <f t="shared" si="11"/>
        <v>2.78</v>
      </c>
      <c r="K110" s="108">
        <v>1790</v>
      </c>
      <c r="L110" s="109" t="s">
        <v>54</v>
      </c>
      <c r="M110" s="70">
        <f t="shared" si="5"/>
        <v>0.17899999999999999</v>
      </c>
      <c r="N110" s="108">
        <v>1830</v>
      </c>
      <c r="O110" s="109" t="s">
        <v>54</v>
      </c>
      <c r="P110" s="70">
        <f t="shared" si="6"/>
        <v>0.183</v>
      </c>
    </row>
    <row r="111" spans="2:16">
      <c r="B111" s="108">
        <v>6.5</v>
      </c>
      <c r="C111" s="109" t="s">
        <v>55</v>
      </c>
      <c r="D111" s="70">
        <f t="shared" si="10"/>
        <v>3.591160220994475E-2</v>
      </c>
      <c r="E111" s="110">
        <v>13.58</v>
      </c>
      <c r="F111" s="111">
        <v>7.05</v>
      </c>
      <c r="G111" s="107">
        <f t="shared" si="8"/>
        <v>20.63</v>
      </c>
      <c r="H111" s="108">
        <v>3.01</v>
      </c>
      <c r="I111" s="109" t="s">
        <v>56</v>
      </c>
      <c r="J111" s="71">
        <f t="shared" si="11"/>
        <v>3.01</v>
      </c>
      <c r="K111" s="108">
        <v>1896</v>
      </c>
      <c r="L111" s="109" t="s">
        <v>54</v>
      </c>
      <c r="M111" s="70">
        <f t="shared" si="5"/>
        <v>0.18959999999999999</v>
      </c>
      <c r="N111" s="108">
        <v>1953</v>
      </c>
      <c r="O111" s="109" t="s">
        <v>54</v>
      </c>
      <c r="P111" s="70">
        <f t="shared" si="6"/>
        <v>0.1953</v>
      </c>
    </row>
    <row r="112" spans="2:16">
      <c r="B112" s="108">
        <v>7</v>
      </c>
      <c r="C112" s="109" t="s">
        <v>55</v>
      </c>
      <c r="D112" s="70">
        <f t="shared" si="10"/>
        <v>3.8674033149171269E-2</v>
      </c>
      <c r="E112" s="110">
        <v>13.91</v>
      </c>
      <c r="F112" s="111">
        <v>6.7679999999999998</v>
      </c>
      <c r="G112" s="107">
        <f t="shared" si="8"/>
        <v>20.678000000000001</v>
      </c>
      <c r="H112" s="108">
        <v>3.25</v>
      </c>
      <c r="I112" s="109" t="s">
        <v>56</v>
      </c>
      <c r="J112" s="71">
        <f t="shared" si="11"/>
        <v>3.25</v>
      </c>
      <c r="K112" s="108">
        <v>1998</v>
      </c>
      <c r="L112" s="109" t="s">
        <v>54</v>
      </c>
      <c r="M112" s="70">
        <f t="shared" si="5"/>
        <v>0.19980000000000001</v>
      </c>
      <c r="N112" s="108">
        <v>2072</v>
      </c>
      <c r="O112" s="109" t="s">
        <v>54</v>
      </c>
      <c r="P112" s="70">
        <f t="shared" si="6"/>
        <v>0.2072</v>
      </c>
    </row>
    <row r="113" spans="1:16">
      <c r="B113" s="108">
        <v>8</v>
      </c>
      <c r="C113" s="109" t="s">
        <v>55</v>
      </c>
      <c r="D113" s="70">
        <f t="shared" si="10"/>
        <v>4.4198895027624308E-2</v>
      </c>
      <c r="E113" s="110">
        <v>14.62</v>
      </c>
      <c r="F113" s="111">
        <v>6.2759999999999998</v>
      </c>
      <c r="G113" s="107">
        <f t="shared" si="8"/>
        <v>20.896000000000001</v>
      </c>
      <c r="H113" s="108">
        <v>3.71</v>
      </c>
      <c r="I113" s="109" t="s">
        <v>56</v>
      </c>
      <c r="J113" s="71">
        <f t="shared" si="11"/>
        <v>3.71</v>
      </c>
      <c r="K113" s="108">
        <v>2237</v>
      </c>
      <c r="L113" s="109" t="s">
        <v>54</v>
      </c>
      <c r="M113" s="70">
        <f t="shared" si="5"/>
        <v>0.22370000000000001</v>
      </c>
      <c r="N113" s="108">
        <v>2303</v>
      </c>
      <c r="O113" s="109" t="s">
        <v>54</v>
      </c>
      <c r="P113" s="70">
        <f t="shared" si="6"/>
        <v>0.2303</v>
      </c>
    </row>
    <row r="114" spans="1:16">
      <c r="B114" s="108">
        <v>9</v>
      </c>
      <c r="C114" s="109" t="s">
        <v>55</v>
      </c>
      <c r="D114" s="70">
        <f t="shared" si="10"/>
        <v>4.9723756906077346E-2</v>
      </c>
      <c r="E114" s="110">
        <v>15.41</v>
      </c>
      <c r="F114" s="111">
        <v>5.8620000000000001</v>
      </c>
      <c r="G114" s="107">
        <f t="shared" si="8"/>
        <v>21.271999999999998</v>
      </c>
      <c r="H114" s="108">
        <v>4.17</v>
      </c>
      <c r="I114" s="109" t="s">
        <v>56</v>
      </c>
      <c r="J114" s="71">
        <f t="shared" si="11"/>
        <v>4.17</v>
      </c>
      <c r="K114" s="108">
        <v>2451</v>
      </c>
      <c r="L114" s="109" t="s">
        <v>54</v>
      </c>
      <c r="M114" s="70">
        <f t="shared" si="5"/>
        <v>0.24510000000000001</v>
      </c>
      <c r="N114" s="108">
        <v>2524</v>
      </c>
      <c r="O114" s="109" t="s">
        <v>54</v>
      </c>
      <c r="P114" s="70">
        <f t="shared" si="6"/>
        <v>0.25240000000000001</v>
      </c>
    </row>
    <row r="115" spans="1:16">
      <c r="B115" s="108">
        <v>10</v>
      </c>
      <c r="C115" s="109" t="s">
        <v>55</v>
      </c>
      <c r="D115" s="70">
        <f t="shared" si="10"/>
        <v>5.5248618784530384E-2</v>
      </c>
      <c r="E115" s="110">
        <v>16.25</v>
      </c>
      <c r="F115" s="111">
        <v>5.5060000000000002</v>
      </c>
      <c r="G115" s="107">
        <f t="shared" si="8"/>
        <v>21.756</v>
      </c>
      <c r="H115" s="108">
        <v>4.63</v>
      </c>
      <c r="I115" s="109" t="s">
        <v>56</v>
      </c>
      <c r="J115" s="71">
        <f t="shared" si="11"/>
        <v>4.63</v>
      </c>
      <c r="K115" s="108">
        <v>2643</v>
      </c>
      <c r="L115" s="109" t="s">
        <v>54</v>
      </c>
      <c r="M115" s="70">
        <f t="shared" si="5"/>
        <v>0.26429999999999998</v>
      </c>
      <c r="N115" s="108">
        <v>2732</v>
      </c>
      <c r="O115" s="109" t="s">
        <v>54</v>
      </c>
      <c r="P115" s="70">
        <f t="shared" si="6"/>
        <v>0.2732</v>
      </c>
    </row>
    <row r="116" spans="1:16">
      <c r="B116" s="108">
        <v>11</v>
      </c>
      <c r="C116" s="109" t="s">
        <v>55</v>
      </c>
      <c r="D116" s="70">
        <f t="shared" si="10"/>
        <v>6.0773480662983423E-2</v>
      </c>
      <c r="E116" s="110">
        <v>17.170000000000002</v>
      </c>
      <c r="F116" s="111">
        <v>5.1959999999999997</v>
      </c>
      <c r="G116" s="107">
        <f t="shared" si="8"/>
        <v>22.366</v>
      </c>
      <c r="H116" s="108">
        <v>5.07</v>
      </c>
      <c r="I116" s="109" t="s">
        <v>56</v>
      </c>
      <c r="J116" s="71">
        <f t="shared" si="11"/>
        <v>5.07</v>
      </c>
      <c r="K116" s="108">
        <v>2817</v>
      </c>
      <c r="L116" s="109" t="s">
        <v>54</v>
      </c>
      <c r="M116" s="70">
        <f t="shared" si="5"/>
        <v>0.28170000000000001</v>
      </c>
      <c r="N116" s="108">
        <v>2929</v>
      </c>
      <c r="O116" s="109" t="s">
        <v>54</v>
      </c>
      <c r="P116" s="70">
        <f t="shared" si="6"/>
        <v>0.29289999999999999</v>
      </c>
    </row>
    <row r="117" spans="1:16">
      <c r="B117" s="108">
        <v>12</v>
      </c>
      <c r="C117" s="109" t="s">
        <v>55</v>
      </c>
      <c r="D117" s="70">
        <f t="shared" si="10"/>
        <v>6.6298342541436461E-2</v>
      </c>
      <c r="E117" s="110">
        <v>18.13</v>
      </c>
      <c r="F117" s="111">
        <v>4.9249999999999998</v>
      </c>
      <c r="G117" s="107">
        <f t="shared" si="8"/>
        <v>23.055</v>
      </c>
      <c r="H117" s="108">
        <v>5.49</v>
      </c>
      <c r="I117" s="109" t="s">
        <v>56</v>
      </c>
      <c r="J117" s="71">
        <f t="shared" si="11"/>
        <v>5.49</v>
      </c>
      <c r="K117" s="108">
        <v>2974</v>
      </c>
      <c r="L117" s="109" t="s">
        <v>54</v>
      </c>
      <c r="M117" s="70">
        <f t="shared" si="5"/>
        <v>0.2974</v>
      </c>
      <c r="N117" s="108">
        <v>3114</v>
      </c>
      <c r="O117" s="109" t="s">
        <v>54</v>
      </c>
      <c r="P117" s="70">
        <f t="shared" si="6"/>
        <v>0.31140000000000001</v>
      </c>
    </row>
    <row r="118" spans="1:16">
      <c r="B118" s="108">
        <v>13</v>
      </c>
      <c r="C118" s="109" t="s">
        <v>55</v>
      </c>
      <c r="D118" s="70">
        <f t="shared" si="10"/>
        <v>7.18232044198895E-2</v>
      </c>
      <c r="E118" s="110">
        <v>19.149999999999999</v>
      </c>
      <c r="F118" s="111">
        <v>4.6840000000000002</v>
      </c>
      <c r="G118" s="107">
        <f t="shared" si="8"/>
        <v>23.834</v>
      </c>
      <c r="H118" s="108">
        <v>5.91</v>
      </c>
      <c r="I118" s="109" t="s">
        <v>56</v>
      </c>
      <c r="J118" s="71">
        <f t="shared" si="11"/>
        <v>5.91</v>
      </c>
      <c r="K118" s="108">
        <v>3116</v>
      </c>
      <c r="L118" s="109" t="s">
        <v>54</v>
      </c>
      <c r="M118" s="70">
        <f t="shared" si="5"/>
        <v>0.31159999999999999</v>
      </c>
      <c r="N118" s="108">
        <v>3287</v>
      </c>
      <c r="O118" s="109" t="s">
        <v>54</v>
      </c>
      <c r="P118" s="70">
        <f t="shared" si="6"/>
        <v>0.32869999999999999</v>
      </c>
    </row>
    <row r="119" spans="1:16">
      <c r="B119" s="108">
        <v>14</v>
      </c>
      <c r="C119" s="109" t="s">
        <v>55</v>
      </c>
      <c r="D119" s="70">
        <f t="shared" si="10"/>
        <v>7.7348066298342538E-2</v>
      </c>
      <c r="E119" s="110">
        <v>20.2</v>
      </c>
      <c r="F119" s="111">
        <v>4.4690000000000003</v>
      </c>
      <c r="G119" s="107">
        <f t="shared" si="8"/>
        <v>24.669</v>
      </c>
      <c r="H119" s="108">
        <v>6.31</v>
      </c>
      <c r="I119" s="109" t="s">
        <v>56</v>
      </c>
      <c r="J119" s="71">
        <f t="shared" si="11"/>
        <v>6.31</v>
      </c>
      <c r="K119" s="108">
        <v>3244</v>
      </c>
      <c r="L119" s="109" t="s">
        <v>54</v>
      </c>
      <c r="M119" s="70">
        <f t="shared" si="5"/>
        <v>0.32440000000000002</v>
      </c>
      <c r="N119" s="108">
        <v>3449</v>
      </c>
      <c r="O119" s="109" t="s">
        <v>54</v>
      </c>
      <c r="P119" s="70">
        <f t="shared" si="6"/>
        <v>0.34489999999999998</v>
      </c>
    </row>
    <row r="120" spans="1:16">
      <c r="B120" s="108">
        <v>15</v>
      </c>
      <c r="C120" s="109" t="s">
        <v>55</v>
      </c>
      <c r="D120" s="70">
        <f t="shared" si="10"/>
        <v>8.2872928176795577E-2</v>
      </c>
      <c r="E120" s="110">
        <v>21.29</v>
      </c>
      <c r="F120" s="111">
        <v>4.2750000000000004</v>
      </c>
      <c r="G120" s="107">
        <f t="shared" si="8"/>
        <v>25.564999999999998</v>
      </c>
      <c r="H120" s="108">
        <v>6.7</v>
      </c>
      <c r="I120" s="109" t="s">
        <v>56</v>
      </c>
      <c r="J120" s="71">
        <f t="shared" si="11"/>
        <v>6.7</v>
      </c>
      <c r="K120" s="108">
        <v>3361</v>
      </c>
      <c r="L120" s="109" t="s">
        <v>54</v>
      </c>
      <c r="M120" s="70">
        <f t="shared" si="5"/>
        <v>0.33610000000000001</v>
      </c>
      <c r="N120" s="108">
        <v>3601</v>
      </c>
      <c r="O120" s="109" t="s">
        <v>54</v>
      </c>
      <c r="P120" s="70">
        <f t="shared" si="6"/>
        <v>0.36009999999999998</v>
      </c>
    </row>
    <row r="121" spans="1:16">
      <c r="B121" s="108">
        <v>16</v>
      </c>
      <c r="C121" s="109" t="s">
        <v>55</v>
      </c>
      <c r="D121" s="70">
        <f t="shared" si="10"/>
        <v>8.8397790055248615E-2</v>
      </c>
      <c r="E121" s="110">
        <v>22.4</v>
      </c>
      <c r="F121" s="111">
        <v>4.0999999999999996</v>
      </c>
      <c r="G121" s="107">
        <f t="shared" si="8"/>
        <v>26.5</v>
      </c>
      <c r="H121" s="108">
        <v>7.07</v>
      </c>
      <c r="I121" s="109" t="s">
        <v>56</v>
      </c>
      <c r="J121" s="71">
        <f t="shared" si="11"/>
        <v>7.07</v>
      </c>
      <c r="K121" s="108">
        <v>3468</v>
      </c>
      <c r="L121" s="109" t="s">
        <v>54</v>
      </c>
      <c r="M121" s="70">
        <f t="shared" si="5"/>
        <v>0.3468</v>
      </c>
      <c r="N121" s="108">
        <v>3743</v>
      </c>
      <c r="O121" s="109" t="s">
        <v>54</v>
      </c>
      <c r="P121" s="70">
        <f t="shared" si="6"/>
        <v>0.37429999999999997</v>
      </c>
    </row>
    <row r="122" spans="1:16">
      <c r="B122" s="108">
        <v>17</v>
      </c>
      <c r="C122" s="109" t="s">
        <v>55</v>
      </c>
      <c r="D122" s="70">
        <f t="shared" si="10"/>
        <v>9.3922651933701654E-2</v>
      </c>
      <c r="E122" s="110">
        <v>23.53</v>
      </c>
      <c r="F122" s="111">
        <v>3.94</v>
      </c>
      <c r="G122" s="107">
        <f t="shared" si="8"/>
        <v>27.470000000000002</v>
      </c>
      <c r="H122" s="108">
        <v>7.43</v>
      </c>
      <c r="I122" s="109" t="s">
        <v>56</v>
      </c>
      <c r="J122" s="71">
        <f t="shared" si="11"/>
        <v>7.43</v>
      </c>
      <c r="K122" s="108">
        <v>3565</v>
      </c>
      <c r="L122" s="109" t="s">
        <v>54</v>
      </c>
      <c r="M122" s="70">
        <f t="shared" si="5"/>
        <v>0.35649999999999998</v>
      </c>
      <c r="N122" s="108">
        <v>3875</v>
      </c>
      <c r="O122" s="109" t="s">
        <v>54</v>
      </c>
      <c r="P122" s="70">
        <f t="shared" si="6"/>
        <v>0.38750000000000001</v>
      </c>
    </row>
    <row r="123" spans="1:16">
      <c r="B123" s="108">
        <v>18</v>
      </c>
      <c r="C123" s="109" t="s">
        <v>55</v>
      </c>
      <c r="D123" s="70">
        <f t="shared" si="10"/>
        <v>9.9447513812154692E-2</v>
      </c>
      <c r="E123" s="110">
        <v>24.69</v>
      </c>
      <c r="F123" s="111">
        <v>3.794</v>
      </c>
      <c r="G123" s="107">
        <f t="shared" si="8"/>
        <v>28.484000000000002</v>
      </c>
      <c r="H123" s="108">
        <v>7.78</v>
      </c>
      <c r="I123" s="109" t="s">
        <v>56</v>
      </c>
      <c r="J123" s="71">
        <f t="shared" si="11"/>
        <v>7.78</v>
      </c>
      <c r="K123" s="108">
        <v>3654</v>
      </c>
      <c r="L123" s="109" t="s">
        <v>54</v>
      </c>
      <c r="M123" s="70">
        <f t="shared" si="5"/>
        <v>0.3654</v>
      </c>
      <c r="N123" s="108">
        <v>3999</v>
      </c>
      <c r="O123" s="109" t="s">
        <v>54</v>
      </c>
      <c r="P123" s="70">
        <f t="shared" si="6"/>
        <v>0.39990000000000003</v>
      </c>
    </row>
    <row r="124" spans="1:16">
      <c r="B124" s="108">
        <v>20</v>
      </c>
      <c r="C124" s="109" t="s">
        <v>55</v>
      </c>
      <c r="D124" s="70">
        <f t="shared" si="10"/>
        <v>0.11049723756906077</v>
      </c>
      <c r="E124" s="110">
        <v>27.02</v>
      </c>
      <c r="F124" s="111">
        <v>3.536</v>
      </c>
      <c r="G124" s="107">
        <f t="shared" si="8"/>
        <v>30.556000000000001</v>
      </c>
      <c r="H124" s="108">
        <v>8.44</v>
      </c>
      <c r="I124" s="109" t="s">
        <v>56</v>
      </c>
      <c r="J124" s="71">
        <f t="shared" si="11"/>
        <v>8.44</v>
      </c>
      <c r="K124" s="108">
        <v>3866</v>
      </c>
      <c r="L124" s="109" t="s">
        <v>54</v>
      </c>
      <c r="M124" s="70">
        <f t="shared" si="5"/>
        <v>0.3866</v>
      </c>
      <c r="N124" s="108">
        <v>4224</v>
      </c>
      <c r="O124" s="109" t="s">
        <v>54</v>
      </c>
      <c r="P124" s="70">
        <f t="shared" si="6"/>
        <v>0.4224</v>
      </c>
    </row>
    <row r="125" spans="1:16">
      <c r="B125" s="72">
        <v>22.5</v>
      </c>
      <c r="C125" s="74" t="s">
        <v>55</v>
      </c>
      <c r="D125" s="70">
        <f t="shared" si="10"/>
        <v>0.12430939226519337</v>
      </c>
      <c r="E125" s="110">
        <v>29.96</v>
      </c>
      <c r="F125" s="111">
        <v>3.2650000000000001</v>
      </c>
      <c r="G125" s="107">
        <f t="shared" si="8"/>
        <v>33.225000000000001</v>
      </c>
      <c r="H125" s="108">
        <v>9.1999999999999993</v>
      </c>
      <c r="I125" s="109" t="s">
        <v>56</v>
      </c>
      <c r="J125" s="71">
        <f t="shared" si="11"/>
        <v>9.1999999999999993</v>
      </c>
      <c r="K125" s="108">
        <v>4112</v>
      </c>
      <c r="L125" s="109" t="s">
        <v>54</v>
      </c>
      <c r="M125" s="70">
        <f t="shared" si="5"/>
        <v>0.41120000000000001</v>
      </c>
      <c r="N125" s="108">
        <v>4467</v>
      </c>
      <c r="O125" s="109" t="s">
        <v>54</v>
      </c>
      <c r="P125" s="70">
        <f t="shared" si="6"/>
        <v>0.44669999999999999</v>
      </c>
    </row>
    <row r="126" spans="1:16">
      <c r="B126" s="72">
        <v>25</v>
      </c>
      <c r="C126" s="74" t="s">
        <v>55</v>
      </c>
      <c r="D126" s="70">
        <f t="shared" si="10"/>
        <v>0.13812154696132597</v>
      </c>
      <c r="E126" s="110">
        <v>32.880000000000003</v>
      </c>
      <c r="F126" s="111">
        <v>3.036</v>
      </c>
      <c r="G126" s="107">
        <f t="shared" si="8"/>
        <v>35.916000000000004</v>
      </c>
      <c r="H126" s="72">
        <v>9.91</v>
      </c>
      <c r="I126" s="74" t="s">
        <v>56</v>
      </c>
      <c r="J126" s="71">
        <f t="shared" si="11"/>
        <v>9.91</v>
      </c>
      <c r="K126" s="72">
        <v>4312</v>
      </c>
      <c r="L126" s="74" t="s">
        <v>54</v>
      </c>
      <c r="M126" s="70">
        <f t="shared" si="5"/>
        <v>0.43120000000000003</v>
      </c>
      <c r="N126" s="72">
        <v>4676</v>
      </c>
      <c r="O126" s="74" t="s">
        <v>54</v>
      </c>
      <c r="P126" s="70">
        <f t="shared" si="6"/>
        <v>0.46760000000000002</v>
      </c>
    </row>
    <row r="127" spans="1:16">
      <c r="B127" s="72">
        <v>27.5</v>
      </c>
      <c r="C127" s="74" t="s">
        <v>55</v>
      </c>
      <c r="D127" s="70">
        <f t="shared" si="10"/>
        <v>0.15193370165745856</v>
      </c>
      <c r="E127" s="110">
        <v>35.75</v>
      </c>
      <c r="F127" s="111">
        <v>2.8410000000000002</v>
      </c>
      <c r="G127" s="107">
        <f t="shared" si="8"/>
        <v>38.591000000000001</v>
      </c>
      <c r="H127" s="72">
        <v>10.56</v>
      </c>
      <c r="I127" s="74" t="s">
        <v>56</v>
      </c>
      <c r="J127" s="71">
        <f t="shared" si="11"/>
        <v>10.56</v>
      </c>
      <c r="K127" s="72">
        <v>4478</v>
      </c>
      <c r="L127" s="74" t="s">
        <v>54</v>
      </c>
      <c r="M127" s="70">
        <f t="shared" si="5"/>
        <v>0.44779999999999998</v>
      </c>
      <c r="N127" s="72">
        <v>4858</v>
      </c>
      <c r="O127" s="74" t="s">
        <v>54</v>
      </c>
      <c r="P127" s="70">
        <f t="shared" si="6"/>
        <v>0.48579999999999995</v>
      </c>
    </row>
    <row r="128" spans="1:16">
      <c r="A128" s="112"/>
      <c r="B128" s="108">
        <v>30</v>
      </c>
      <c r="C128" s="109" t="s">
        <v>55</v>
      </c>
      <c r="D128" s="70">
        <f t="shared" si="10"/>
        <v>0.16574585635359115</v>
      </c>
      <c r="E128" s="110">
        <v>38.56</v>
      </c>
      <c r="F128" s="111">
        <v>2.673</v>
      </c>
      <c r="G128" s="107">
        <f t="shared" si="8"/>
        <v>41.233000000000004</v>
      </c>
      <c r="H128" s="108">
        <v>11.17</v>
      </c>
      <c r="I128" s="109" t="s">
        <v>56</v>
      </c>
      <c r="J128" s="71">
        <f t="shared" si="11"/>
        <v>11.17</v>
      </c>
      <c r="K128" s="72">
        <v>4618</v>
      </c>
      <c r="L128" s="74" t="s">
        <v>54</v>
      </c>
      <c r="M128" s="70">
        <f t="shared" si="5"/>
        <v>0.46180000000000004</v>
      </c>
      <c r="N128" s="72">
        <v>5016</v>
      </c>
      <c r="O128" s="74" t="s">
        <v>54</v>
      </c>
      <c r="P128" s="70">
        <f t="shared" si="6"/>
        <v>0.50160000000000005</v>
      </c>
    </row>
    <row r="129" spans="1:16">
      <c r="A129" s="112"/>
      <c r="B129" s="108">
        <v>32.5</v>
      </c>
      <c r="C129" s="109" t="s">
        <v>55</v>
      </c>
      <c r="D129" s="70">
        <f t="shared" si="10"/>
        <v>0.17955801104972377</v>
      </c>
      <c r="E129" s="110">
        <v>41.28</v>
      </c>
      <c r="F129" s="111">
        <v>2.5249999999999999</v>
      </c>
      <c r="G129" s="107">
        <f t="shared" si="8"/>
        <v>43.805</v>
      </c>
      <c r="H129" s="108">
        <v>11.74</v>
      </c>
      <c r="I129" s="109" t="s">
        <v>56</v>
      </c>
      <c r="J129" s="71">
        <f t="shared" si="11"/>
        <v>11.74</v>
      </c>
      <c r="K129" s="72">
        <v>4737</v>
      </c>
      <c r="L129" s="74" t="s">
        <v>54</v>
      </c>
      <c r="M129" s="70">
        <f t="shared" si="5"/>
        <v>0.47370000000000001</v>
      </c>
      <c r="N129" s="72">
        <v>5156</v>
      </c>
      <c r="O129" s="74" t="s">
        <v>54</v>
      </c>
      <c r="P129" s="70">
        <f t="shared" si="6"/>
        <v>0.51559999999999995</v>
      </c>
    </row>
    <row r="130" spans="1:16">
      <c r="A130" s="112"/>
      <c r="B130" s="108">
        <v>35</v>
      </c>
      <c r="C130" s="109" t="s">
        <v>55</v>
      </c>
      <c r="D130" s="70">
        <f t="shared" si="10"/>
        <v>0.19337016574585636</v>
      </c>
      <c r="E130" s="110">
        <v>43.92</v>
      </c>
      <c r="F130" s="111">
        <v>2.395</v>
      </c>
      <c r="G130" s="107">
        <f t="shared" si="8"/>
        <v>46.315000000000005</v>
      </c>
      <c r="H130" s="108">
        <v>12.28</v>
      </c>
      <c r="I130" s="109" t="s">
        <v>56</v>
      </c>
      <c r="J130" s="71">
        <f t="shared" si="11"/>
        <v>12.28</v>
      </c>
      <c r="K130" s="72">
        <v>4842</v>
      </c>
      <c r="L130" s="74" t="s">
        <v>54</v>
      </c>
      <c r="M130" s="70">
        <f t="shared" si="5"/>
        <v>0.48419999999999996</v>
      </c>
      <c r="N130" s="72">
        <v>5280</v>
      </c>
      <c r="O130" s="74" t="s">
        <v>54</v>
      </c>
      <c r="P130" s="70">
        <f t="shared" si="6"/>
        <v>0.52800000000000002</v>
      </c>
    </row>
    <row r="131" spans="1:16">
      <c r="A131" s="112"/>
      <c r="B131" s="108">
        <v>37.5</v>
      </c>
      <c r="C131" s="109" t="s">
        <v>55</v>
      </c>
      <c r="D131" s="70">
        <f t="shared" si="10"/>
        <v>0.20718232044198895</v>
      </c>
      <c r="E131" s="110">
        <v>46.47</v>
      </c>
      <c r="F131" s="111">
        <v>2.278</v>
      </c>
      <c r="G131" s="107">
        <f t="shared" si="8"/>
        <v>48.747999999999998</v>
      </c>
      <c r="H131" s="108">
        <v>12.8</v>
      </c>
      <c r="I131" s="109" t="s">
        <v>56</v>
      </c>
      <c r="J131" s="71">
        <f t="shared" si="11"/>
        <v>12.8</v>
      </c>
      <c r="K131" s="72">
        <v>4933</v>
      </c>
      <c r="L131" s="74" t="s">
        <v>54</v>
      </c>
      <c r="M131" s="70">
        <f t="shared" si="5"/>
        <v>0.49329999999999996</v>
      </c>
      <c r="N131" s="72">
        <v>5392</v>
      </c>
      <c r="O131" s="74" t="s">
        <v>54</v>
      </c>
      <c r="P131" s="70">
        <f t="shared" si="6"/>
        <v>0.53920000000000001</v>
      </c>
    </row>
    <row r="132" spans="1:16">
      <c r="A132" s="112"/>
      <c r="B132" s="108">
        <v>40</v>
      </c>
      <c r="C132" s="109" t="s">
        <v>55</v>
      </c>
      <c r="D132" s="70">
        <f t="shared" si="10"/>
        <v>0.22099447513812154</v>
      </c>
      <c r="E132" s="110">
        <v>48.92</v>
      </c>
      <c r="F132" s="111">
        <v>2.1739999999999999</v>
      </c>
      <c r="G132" s="107">
        <f t="shared" si="8"/>
        <v>51.094000000000001</v>
      </c>
      <c r="H132" s="108">
        <v>13.29</v>
      </c>
      <c r="I132" s="109" t="s">
        <v>56</v>
      </c>
      <c r="J132" s="71">
        <f t="shared" si="11"/>
        <v>13.29</v>
      </c>
      <c r="K132" s="72">
        <v>5015</v>
      </c>
      <c r="L132" s="74" t="s">
        <v>54</v>
      </c>
      <c r="M132" s="70">
        <f t="shared" si="5"/>
        <v>0.50149999999999995</v>
      </c>
      <c r="N132" s="72">
        <v>5492</v>
      </c>
      <c r="O132" s="74" t="s">
        <v>54</v>
      </c>
      <c r="P132" s="70">
        <f t="shared" si="6"/>
        <v>0.54920000000000002</v>
      </c>
    </row>
    <row r="133" spans="1:16">
      <c r="A133" s="112"/>
      <c r="B133" s="108">
        <v>45</v>
      </c>
      <c r="C133" s="109" t="s">
        <v>55</v>
      </c>
      <c r="D133" s="70">
        <f t="shared" si="10"/>
        <v>0.24861878453038674</v>
      </c>
      <c r="E133" s="110">
        <v>53.58</v>
      </c>
      <c r="F133" s="111">
        <v>1.9950000000000001</v>
      </c>
      <c r="G133" s="107">
        <f t="shared" si="8"/>
        <v>55.574999999999996</v>
      </c>
      <c r="H133" s="108">
        <v>14.2</v>
      </c>
      <c r="I133" s="109" t="s">
        <v>56</v>
      </c>
      <c r="J133" s="71">
        <f t="shared" si="11"/>
        <v>14.2</v>
      </c>
      <c r="K133" s="72">
        <v>5234</v>
      </c>
      <c r="L133" s="74" t="s">
        <v>54</v>
      </c>
      <c r="M133" s="70">
        <f t="shared" si="5"/>
        <v>0.52339999999999998</v>
      </c>
      <c r="N133" s="72">
        <v>5667</v>
      </c>
      <c r="O133" s="74" t="s">
        <v>54</v>
      </c>
      <c r="P133" s="70">
        <f t="shared" si="6"/>
        <v>0.56669999999999998</v>
      </c>
    </row>
    <row r="134" spans="1:16">
      <c r="A134" s="112"/>
      <c r="B134" s="108">
        <v>50</v>
      </c>
      <c r="C134" s="109" t="s">
        <v>55</v>
      </c>
      <c r="D134" s="70">
        <f t="shared" si="10"/>
        <v>0.27624309392265195</v>
      </c>
      <c r="E134" s="110">
        <v>57.93</v>
      </c>
      <c r="F134" s="111">
        <v>1.845</v>
      </c>
      <c r="G134" s="107">
        <f t="shared" si="8"/>
        <v>59.774999999999999</v>
      </c>
      <c r="H134" s="108">
        <v>15.05</v>
      </c>
      <c r="I134" s="109" t="s">
        <v>56</v>
      </c>
      <c r="J134" s="71">
        <f t="shared" si="11"/>
        <v>15.05</v>
      </c>
      <c r="K134" s="72">
        <v>5414</v>
      </c>
      <c r="L134" s="74" t="s">
        <v>54</v>
      </c>
      <c r="M134" s="70">
        <f t="shared" si="5"/>
        <v>0.54139999999999999</v>
      </c>
      <c r="N134" s="72">
        <v>5814</v>
      </c>
      <c r="O134" s="74" t="s">
        <v>54</v>
      </c>
      <c r="P134" s="70">
        <f t="shared" si="6"/>
        <v>0.58140000000000003</v>
      </c>
    </row>
    <row r="135" spans="1:16">
      <c r="A135" s="112"/>
      <c r="B135" s="108">
        <v>55</v>
      </c>
      <c r="C135" s="109" t="s">
        <v>55</v>
      </c>
      <c r="D135" s="70">
        <f t="shared" si="10"/>
        <v>0.30386740331491713</v>
      </c>
      <c r="E135" s="110">
        <v>61.98</v>
      </c>
      <c r="F135" s="111">
        <v>1.7190000000000001</v>
      </c>
      <c r="G135" s="107">
        <f t="shared" si="8"/>
        <v>63.698999999999998</v>
      </c>
      <c r="H135" s="108">
        <v>15.84</v>
      </c>
      <c r="I135" s="109" t="s">
        <v>56</v>
      </c>
      <c r="J135" s="71">
        <f t="shared" si="11"/>
        <v>15.84</v>
      </c>
      <c r="K135" s="72">
        <v>5565</v>
      </c>
      <c r="L135" s="74" t="s">
        <v>54</v>
      </c>
      <c r="M135" s="70">
        <f t="shared" si="5"/>
        <v>0.55649999999999999</v>
      </c>
      <c r="N135" s="72">
        <v>5940</v>
      </c>
      <c r="O135" s="74" t="s">
        <v>54</v>
      </c>
      <c r="P135" s="70">
        <f t="shared" si="6"/>
        <v>0.59400000000000008</v>
      </c>
    </row>
    <row r="136" spans="1:16">
      <c r="A136" s="112"/>
      <c r="B136" s="108">
        <v>60</v>
      </c>
      <c r="C136" s="109" t="s">
        <v>55</v>
      </c>
      <c r="D136" s="70">
        <f t="shared" si="10"/>
        <v>0.33149171270718231</v>
      </c>
      <c r="E136" s="110">
        <v>65.790000000000006</v>
      </c>
      <c r="F136" s="111">
        <v>1.61</v>
      </c>
      <c r="G136" s="107">
        <f t="shared" si="8"/>
        <v>67.400000000000006</v>
      </c>
      <c r="H136" s="108">
        <v>16.579999999999998</v>
      </c>
      <c r="I136" s="109" t="s">
        <v>56</v>
      </c>
      <c r="J136" s="71">
        <f t="shared" si="11"/>
        <v>16.579999999999998</v>
      </c>
      <c r="K136" s="72">
        <v>5695</v>
      </c>
      <c r="L136" s="74" t="s">
        <v>54</v>
      </c>
      <c r="M136" s="70">
        <f t="shared" si="5"/>
        <v>0.56950000000000001</v>
      </c>
      <c r="N136" s="72">
        <v>6050</v>
      </c>
      <c r="O136" s="74" t="s">
        <v>54</v>
      </c>
      <c r="P136" s="70">
        <f t="shared" si="6"/>
        <v>0.60499999999999998</v>
      </c>
    </row>
    <row r="137" spans="1:16">
      <c r="A137" s="112"/>
      <c r="B137" s="108">
        <v>65</v>
      </c>
      <c r="C137" s="109" t="s">
        <v>55</v>
      </c>
      <c r="D137" s="70">
        <f t="shared" si="10"/>
        <v>0.35911602209944754</v>
      </c>
      <c r="E137" s="110">
        <v>69.36</v>
      </c>
      <c r="F137" s="111">
        <v>1.516</v>
      </c>
      <c r="G137" s="107">
        <f t="shared" si="8"/>
        <v>70.876000000000005</v>
      </c>
      <c r="H137" s="108">
        <v>17.29</v>
      </c>
      <c r="I137" s="109" t="s">
        <v>56</v>
      </c>
      <c r="J137" s="71">
        <f t="shared" si="11"/>
        <v>17.29</v>
      </c>
      <c r="K137" s="72">
        <v>5808</v>
      </c>
      <c r="L137" s="74" t="s">
        <v>54</v>
      </c>
      <c r="M137" s="70">
        <f t="shared" si="5"/>
        <v>0.58079999999999998</v>
      </c>
      <c r="N137" s="72">
        <v>6147</v>
      </c>
      <c r="O137" s="74" t="s">
        <v>54</v>
      </c>
      <c r="P137" s="70">
        <f t="shared" si="6"/>
        <v>0.61470000000000002</v>
      </c>
    </row>
    <row r="138" spans="1:16">
      <c r="A138" s="112"/>
      <c r="B138" s="108">
        <v>70</v>
      </c>
      <c r="C138" s="109" t="s">
        <v>55</v>
      </c>
      <c r="D138" s="70">
        <f t="shared" si="10"/>
        <v>0.38674033149171272</v>
      </c>
      <c r="E138" s="110">
        <v>72.72</v>
      </c>
      <c r="F138" s="111">
        <v>1.4330000000000001</v>
      </c>
      <c r="G138" s="107">
        <f t="shared" si="8"/>
        <v>74.153000000000006</v>
      </c>
      <c r="H138" s="108">
        <v>17.96</v>
      </c>
      <c r="I138" s="109" t="s">
        <v>56</v>
      </c>
      <c r="J138" s="71">
        <f t="shared" si="11"/>
        <v>17.96</v>
      </c>
      <c r="K138" s="72">
        <v>5909</v>
      </c>
      <c r="L138" s="74" t="s">
        <v>54</v>
      </c>
      <c r="M138" s="70">
        <f t="shared" si="5"/>
        <v>0.59089999999999998</v>
      </c>
      <c r="N138" s="72">
        <v>6233</v>
      </c>
      <c r="O138" s="74" t="s">
        <v>54</v>
      </c>
      <c r="P138" s="70">
        <f t="shared" si="6"/>
        <v>0.62329999999999997</v>
      </c>
    </row>
    <row r="139" spans="1:16">
      <c r="A139" s="112"/>
      <c r="B139" s="108">
        <v>80</v>
      </c>
      <c r="C139" s="109" t="s">
        <v>55</v>
      </c>
      <c r="D139" s="70">
        <f t="shared" si="10"/>
        <v>0.44198895027624308</v>
      </c>
      <c r="E139" s="110">
        <v>78.849999999999994</v>
      </c>
      <c r="F139" s="111">
        <v>1.294</v>
      </c>
      <c r="G139" s="107">
        <f t="shared" si="8"/>
        <v>80.143999999999991</v>
      </c>
      <c r="H139" s="108">
        <v>19.23</v>
      </c>
      <c r="I139" s="109" t="s">
        <v>56</v>
      </c>
      <c r="J139" s="71">
        <f t="shared" si="11"/>
        <v>19.23</v>
      </c>
      <c r="K139" s="72">
        <v>6212</v>
      </c>
      <c r="L139" s="74" t="s">
        <v>54</v>
      </c>
      <c r="M139" s="70">
        <f t="shared" si="5"/>
        <v>0.62119999999999997</v>
      </c>
      <c r="N139" s="72">
        <v>6380</v>
      </c>
      <c r="O139" s="74" t="s">
        <v>54</v>
      </c>
      <c r="P139" s="70">
        <f t="shared" si="6"/>
        <v>0.63800000000000001</v>
      </c>
    </row>
    <row r="140" spans="1:16">
      <c r="A140" s="112"/>
      <c r="B140" s="108">
        <v>90</v>
      </c>
      <c r="C140" s="113" t="s">
        <v>55</v>
      </c>
      <c r="D140" s="70">
        <f t="shared" si="10"/>
        <v>0.49723756906077349</v>
      </c>
      <c r="E140" s="110">
        <v>84.27</v>
      </c>
      <c r="F140" s="111">
        <v>1.181</v>
      </c>
      <c r="G140" s="107">
        <f t="shared" si="8"/>
        <v>85.450999999999993</v>
      </c>
      <c r="H140" s="108">
        <v>20.399999999999999</v>
      </c>
      <c r="I140" s="109" t="s">
        <v>56</v>
      </c>
      <c r="J140" s="71">
        <f t="shared" si="11"/>
        <v>20.399999999999999</v>
      </c>
      <c r="K140" s="72">
        <v>6462</v>
      </c>
      <c r="L140" s="74" t="s">
        <v>54</v>
      </c>
      <c r="M140" s="70">
        <f t="shared" si="5"/>
        <v>0.6462</v>
      </c>
      <c r="N140" s="72">
        <v>6503</v>
      </c>
      <c r="O140" s="74" t="s">
        <v>54</v>
      </c>
      <c r="P140" s="70">
        <f t="shared" si="6"/>
        <v>0.65029999999999999</v>
      </c>
    </row>
    <row r="141" spans="1:16">
      <c r="B141" s="108">
        <v>100</v>
      </c>
      <c r="C141" s="74" t="s">
        <v>55</v>
      </c>
      <c r="D141" s="70">
        <f t="shared" si="10"/>
        <v>0.5524861878453039</v>
      </c>
      <c r="E141" s="110">
        <v>89.04</v>
      </c>
      <c r="F141" s="111">
        <v>1.089</v>
      </c>
      <c r="G141" s="107">
        <f t="shared" si="8"/>
        <v>90.129000000000005</v>
      </c>
      <c r="H141" s="72">
        <v>21.52</v>
      </c>
      <c r="I141" s="74" t="s">
        <v>56</v>
      </c>
      <c r="J141" s="71">
        <f t="shared" si="11"/>
        <v>21.52</v>
      </c>
      <c r="K141" s="72">
        <v>6675</v>
      </c>
      <c r="L141" s="74" t="s">
        <v>54</v>
      </c>
      <c r="M141" s="70">
        <f t="shared" si="5"/>
        <v>0.66749999999999998</v>
      </c>
      <c r="N141" s="72">
        <v>6608</v>
      </c>
      <c r="O141" s="74" t="s">
        <v>54</v>
      </c>
      <c r="P141" s="70">
        <f t="shared" si="6"/>
        <v>0.66079999999999994</v>
      </c>
    </row>
    <row r="142" spans="1:16">
      <c r="B142" s="108">
        <v>110</v>
      </c>
      <c r="C142" s="74" t="s">
        <v>55</v>
      </c>
      <c r="D142" s="70">
        <f t="shared" si="10"/>
        <v>0.60773480662983426</v>
      </c>
      <c r="E142" s="110">
        <v>93.22</v>
      </c>
      <c r="F142" s="111">
        <v>1.01</v>
      </c>
      <c r="G142" s="107">
        <f t="shared" si="8"/>
        <v>94.23</v>
      </c>
      <c r="H142" s="72">
        <v>22.58</v>
      </c>
      <c r="I142" s="74" t="s">
        <v>56</v>
      </c>
      <c r="J142" s="71">
        <f t="shared" si="11"/>
        <v>22.58</v>
      </c>
      <c r="K142" s="72">
        <v>6861</v>
      </c>
      <c r="L142" s="74" t="s">
        <v>54</v>
      </c>
      <c r="M142" s="70">
        <f t="shared" si="5"/>
        <v>0.68609999999999993</v>
      </c>
      <c r="N142" s="72">
        <v>6699</v>
      </c>
      <c r="O142" s="74" t="s">
        <v>54</v>
      </c>
      <c r="P142" s="70">
        <f t="shared" si="6"/>
        <v>0.66989999999999994</v>
      </c>
    </row>
    <row r="143" spans="1:16">
      <c r="B143" s="108">
        <v>120</v>
      </c>
      <c r="C143" s="74" t="s">
        <v>55</v>
      </c>
      <c r="D143" s="70">
        <f t="shared" si="10"/>
        <v>0.66298342541436461</v>
      </c>
      <c r="E143" s="110">
        <v>96.88</v>
      </c>
      <c r="F143" s="111">
        <v>0.94359999999999999</v>
      </c>
      <c r="G143" s="107">
        <f t="shared" si="8"/>
        <v>97.823599999999999</v>
      </c>
      <c r="H143" s="72">
        <v>23.59</v>
      </c>
      <c r="I143" s="74" t="s">
        <v>56</v>
      </c>
      <c r="J143" s="71">
        <f t="shared" si="11"/>
        <v>23.59</v>
      </c>
      <c r="K143" s="72">
        <v>7028</v>
      </c>
      <c r="L143" s="74" t="s">
        <v>54</v>
      </c>
      <c r="M143" s="70">
        <f t="shared" si="5"/>
        <v>0.70279999999999998</v>
      </c>
      <c r="N143" s="72">
        <v>6780</v>
      </c>
      <c r="O143" s="74" t="s">
        <v>54</v>
      </c>
      <c r="P143" s="70">
        <f t="shared" si="6"/>
        <v>0.67800000000000005</v>
      </c>
    </row>
    <row r="144" spans="1:16">
      <c r="B144" s="108">
        <v>130</v>
      </c>
      <c r="C144" s="74" t="s">
        <v>55</v>
      </c>
      <c r="D144" s="70">
        <f t="shared" si="10"/>
        <v>0.71823204419889508</v>
      </c>
      <c r="E144" s="110">
        <v>100.1</v>
      </c>
      <c r="F144" s="111">
        <v>0.88580000000000003</v>
      </c>
      <c r="G144" s="107">
        <f t="shared" si="8"/>
        <v>100.9858</v>
      </c>
      <c r="H144" s="72">
        <v>24.58</v>
      </c>
      <c r="I144" s="74" t="s">
        <v>56</v>
      </c>
      <c r="J144" s="71">
        <f t="shared" si="11"/>
        <v>24.58</v>
      </c>
      <c r="K144" s="72">
        <v>7179</v>
      </c>
      <c r="L144" s="74" t="s">
        <v>54</v>
      </c>
      <c r="M144" s="70">
        <f t="shared" si="5"/>
        <v>0.71789999999999998</v>
      </c>
      <c r="N144" s="72">
        <v>6852</v>
      </c>
      <c r="O144" s="74" t="s">
        <v>54</v>
      </c>
      <c r="P144" s="70">
        <f t="shared" si="6"/>
        <v>0.68520000000000003</v>
      </c>
    </row>
    <row r="145" spans="2:16">
      <c r="B145" s="108">
        <v>140</v>
      </c>
      <c r="C145" s="74" t="s">
        <v>55</v>
      </c>
      <c r="D145" s="70">
        <f t="shared" si="10"/>
        <v>0.77348066298342544</v>
      </c>
      <c r="E145" s="110">
        <v>102.9</v>
      </c>
      <c r="F145" s="111">
        <v>0.83520000000000005</v>
      </c>
      <c r="G145" s="107">
        <f t="shared" si="8"/>
        <v>103.73520000000001</v>
      </c>
      <c r="H145" s="72">
        <v>25.53</v>
      </c>
      <c r="I145" s="74" t="s">
        <v>56</v>
      </c>
      <c r="J145" s="71">
        <f t="shared" si="11"/>
        <v>25.53</v>
      </c>
      <c r="K145" s="72">
        <v>7319</v>
      </c>
      <c r="L145" s="74" t="s">
        <v>54</v>
      </c>
      <c r="M145" s="70">
        <f t="shared" si="5"/>
        <v>0.7319</v>
      </c>
      <c r="N145" s="72">
        <v>6917</v>
      </c>
      <c r="O145" s="74" t="s">
        <v>54</v>
      </c>
      <c r="P145" s="70">
        <f t="shared" si="6"/>
        <v>0.69169999999999998</v>
      </c>
    </row>
    <row r="146" spans="2:16">
      <c r="B146" s="108">
        <v>150</v>
      </c>
      <c r="C146" s="74" t="s">
        <v>55</v>
      </c>
      <c r="D146" s="70">
        <f t="shared" si="10"/>
        <v>0.82872928176795579</v>
      </c>
      <c r="E146" s="110">
        <v>105.3</v>
      </c>
      <c r="F146" s="111">
        <v>0.79059999999999997</v>
      </c>
      <c r="G146" s="107">
        <f t="shared" si="8"/>
        <v>106.09059999999999</v>
      </c>
      <c r="H146" s="72">
        <v>26.46</v>
      </c>
      <c r="I146" s="74" t="s">
        <v>56</v>
      </c>
      <c r="J146" s="71">
        <f t="shared" si="11"/>
        <v>26.46</v>
      </c>
      <c r="K146" s="72">
        <v>7448</v>
      </c>
      <c r="L146" s="74" t="s">
        <v>54</v>
      </c>
      <c r="M146" s="70">
        <f t="shared" si="5"/>
        <v>0.74480000000000002</v>
      </c>
      <c r="N146" s="72">
        <v>6978</v>
      </c>
      <c r="O146" s="74" t="s">
        <v>54</v>
      </c>
      <c r="P146" s="70">
        <f t="shared" si="6"/>
        <v>0.69779999999999998</v>
      </c>
    </row>
    <row r="147" spans="2:16">
      <c r="B147" s="108">
        <v>160</v>
      </c>
      <c r="C147" s="74" t="s">
        <v>55</v>
      </c>
      <c r="D147" s="70">
        <f t="shared" si="10"/>
        <v>0.88397790055248615</v>
      </c>
      <c r="E147" s="110">
        <v>107.5</v>
      </c>
      <c r="F147" s="111">
        <v>0.75090000000000001</v>
      </c>
      <c r="G147" s="107">
        <f t="shared" si="8"/>
        <v>108.2509</v>
      </c>
      <c r="H147" s="72">
        <v>27.37</v>
      </c>
      <c r="I147" s="74" t="s">
        <v>56</v>
      </c>
      <c r="J147" s="71">
        <f t="shared" si="11"/>
        <v>27.37</v>
      </c>
      <c r="K147" s="72">
        <v>7570</v>
      </c>
      <c r="L147" s="74" t="s">
        <v>54</v>
      </c>
      <c r="M147" s="70">
        <f t="shared" si="5"/>
        <v>0.75700000000000001</v>
      </c>
      <c r="N147" s="72">
        <v>7033</v>
      </c>
      <c r="O147" s="74" t="s">
        <v>54</v>
      </c>
      <c r="P147" s="70">
        <f t="shared" si="6"/>
        <v>0.70330000000000004</v>
      </c>
    </row>
    <row r="148" spans="2:16">
      <c r="B148" s="108">
        <v>170</v>
      </c>
      <c r="C148" s="74" t="s">
        <v>55</v>
      </c>
      <c r="D148" s="70">
        <f t="shared" si="10"/>
        <v>0.93922651933701662</v>
      </c>
      <c r="E148" s="110">
        <v>109.4</v>
      </c>
      <c r="F148" s="111">
        <v>0.71530000000000005</v>
      </c>
      <c r="G148" s="107">
        <f t="shared" si="8"/>
        <v>110.1153</v>
      </c>
      <c r="H148" s="72">
        <v>28.27</v>
      </c>
      <c r="I148" s="74" t="s">
        <v>56</v>
      </c>
      <c r="J148" s="71">
        <f t="shared" si="11"/>
        <v>28.27</v>
      </c>
      <c r="K148" s="72">
        <v>7685</v>
      </c>
      <c r="L148" s="74" t="s">
        <v>54</v>
      </c>
      <c r="M148" s="70">
        <f t="shared" ref="M148:M153" si="12">K148/1000/10</f>
        <v>0.76849999999999996</v>
      </c>
      <c r="N148" s="72">
        <v>7085</v>
      </c>
      <c r="O148" s="74" t="s">
        <v>54</v>
      </c>
      <c r="P148" s="70">
        <f t="shared" ref="P148:P173" si="13">N148/1000/10</f>
        <v>0.70850000000000002</v>
      </c>
    </row>
    <row r="149" spans="2:16">
      <c r="B149" s="108">
        <v>180</v>
      </c>
      <c r="C149" s="74" t="s">
        <v>55</v>
      </c>
      <c r="D149" s="70">
        <f t="shared" si="10"/>
        <v>0.99447513812154698</v>
      </c>
      <c r="E149" s="110">
        <v>111.1</v>
      </c>
      <c r="F149" s="111">
        <v>0.68320000000000003</v>
      </c>
      <c r="G149" s="107">
        <f t="shared" ref="G149:G212" si="14">E149+F149</f>
        <v>111.78319999999999</v>
      </c>
      <c r="H149" s="72">
        <v>29.15</v>
      </c>
      <c r="I149" s="74" t="s">
        <v>56</v>
      </c>
      <c r="J149" s="71">
        <f t="shared" si="11"/>
        <v>29.15</v>
      </c>
      <c r="K149" s="72">
        <v>7794</v>
      </c>
      <c r="L149" s="74" t="s">
        <v>54</v>
      </c>
      <c r="M149" s="70">
        <f t="shared" si="12"/>
        <v>0.77939999999999998</v>
      </c>
      <c r="N149" s="72">
        <v>7133</v>
      </c>
      <c r="O149" s="74" t="s">
        <v>54</v>
      </c>
      <c r="P149" s="70">
        <f t="shared" si="13"/>
        <v>0.71330000000000005</v>
      </c>
    </row>
    <row r="150" spans="2:16">
      <c r="B150" s="108">
        <v>200</v>
      </c>
      <c r="C150" s="74" t="s">
        <v>55</v>
      </c>
      <c r="D150" s="70">
        <f t="shared" si="10"/>
        <v>1.1049723756906078</v>
      </c>
      <c r="E150" s="110">
        <v>113.8</v>
      </c>
      <c r="F150" s="111">
        <v>0.62749999999999995</v>
      </c>
      <c r="G150" s="107">
        <f t="shared" si="14"/>
        <v>114.42749999999999</v>
      </c>
      <c r="H150" s="72">
        <v>30.88</v>
      </c>
      <c r="I150" s="74" t="s">
        <v>56</v>
      </c>
      <c r="J150" s="71">
        <f t="shared" si="11"/>
        <v>30.88</v>
      </c>
      <c r="K150" s="72">
        <v>8184</v>
      </c>
      <c r="L150" s="74" t="s">
        <v>54</v>
      </c>
      <c r="M150" s="70">
        <f t="shared" si="12"/>
        <v>0.81839999999999991</v>
      </c>
      <c r="N150" s="72">
        <v>7222</v>
      </c>
      <c r="O150" s="74" t="s">
        <v>54</v>
      </c>
      <c r="P150" s="70">
        <f t="shared" si="13"/>
        <v>0.72220000000000006</v>
      </c>
    </row>
    <row r="151" spans="2:16">
      <c r="B151" s="108">
        <v>225</v>
      </c>
      <c r="C151" s="74" t="s">
        <v>55</v>
      </c>
      <c r="D151" s="70">
        <f t="shared" si="10"/>
        <v>1.2430939226519337</v>
      </c>
      <c r="E151" s="110">
        <v>116.4</v>
      </c>
      <c r="F151" s="111">
        <v>0.57040000000000002</v>
      </c>
      <c r="G151" s="107">
        <f t="shared" si="14"/>
        <v>116.97040000000001</v>
      </c>
      <c r="H151" s="72">
        <v>32.99</v>
      </c>
      <c r="I151" s="74" t="s">
        <v>56</v>
      </c>
      <c r="J151" s="71">
        <f t="shared" si="11"/>
        <v>32.99</v>
      </c>
      <c r="K151" s="72">
        <v>8728</v>
      </c>
      <c r="L151" s="74" t="s">
        <v>54</v>
      </c>
      <c r="M151" s="70">
        <f t="shared" si="12"/>
        <v>0.87280000000000002</v>
      </c>
      <c r="N151" s="72">
        <v>7321</v>
      </c>
      <c r="O151" s="74" t="s">
        <v>54</v>
      </c>
      <c r="P151" s="70">
        <f t="shared" si="13"/>
        <v>0.73209999999999997</v>
      </c>
    </row>
    <row r="152" spans="2:16">
      <c r="B152" s="108">
        <v>250</v>
      </c>
      <c r="C152" s="74" t="s">
        <v>55</v>
      </c>
      <c r="D152" s="70">
        <f t="shared" si="10"/>
        <v>1.3812154696132597</v>
      </c>
      <c r="E152" s="110">
        <v>118.3</v>
      </c>
      <c r="F152" s="111">
        <v>0.52349999999999997</v>
      </c>
      <c r="G152" s="107">
        <f t="shared" si="14"/>
        <v>118.8235</v>
      </c>
      <c r="H152" s="72">
        <v>35.06</v>
      </c>
      <c r="I152" s="74" t="s">
        <v>56</v>
      </c>
      <c r="J152" s="71">
        <f t="shared" si="11"/>
        <v>35.06</v>
      </c>
      <c r="K152" s="72">
        <v>9221</v>
      </c>
      <c r="L152" s="74" t="s">
        <v>54</v>
      </c>
      <c r="M152" s="70">
        <f t="shared" si="12"/>
        <v>0.92210000000000003</v>
      </c>
      <c r="N152" s="72">
        <v>7410</v>
      </c>
      <c r="O152" s="74" t="s">
        <v>54</v>
      </c>
      <c r="P152" s="70">
        <f t="shared" si="13"/>
        <v>0.74099999999999999</v>
      </c>
    </row>
    <row r="153" spans="2:16">
      <c r="B153" s="108">
        <v>275</v>
      </c>
      <c r="C153" s="74" t="s">
        <v>55</v>
      </c>
      <c r="D153" s="70">
        <f t="shared" ref="D153:D166" si="15">B153/$C$5</f>
        <v>1.5193370165745856</v>
      </c>
      <c r="E153" s="110">
        <v>119.7</v>
      </c>
      <c r="F153" s="111">
        <v>0.48420000000000002</v>
      </c>
      <c r="G153" s="107">
        <f t="shared" si="14"/>
        <v>120.1842</v>
      </c>
      <c r="H153" s="72">
        <v>37.1</v>
      </c>
      <c r="I153" s="74" t="s">
        <v>56</v>
      </c>
      <c r="J153" s="71">
        <f t="shared" si="11"/>
        <v>37.1</v>
      </c>
      <c r="K153" s="72">
        <v>9676</v>
      </c>
      <c r="L153" s="74" t="s">
        <v>54</v>
      </c>
      <c r="M153" s="70">
        <f t="shared" si="12"/>
        <v>0.96760000000000002</v>
      </c>
      <c r="N153" s="72">
        <v>7491</v>
      </c>
      <c r="O153" s="74" t="s">
        <v>54</v>
      </c>
      <c r="P153" s="70">
        <f t="shared" si="13"/>
        <v>0.74909999999999999</v>
      </c>
    </row>
    <row r="154" spans="2:16">
      <c r="B154" s="108">
        <v>300</v>
      </c>
      <c r="C154" s="74" t="s">
        <v>55</v>
      </c>
      <c r="D154" s="70">
        <f t="shared" si="15"/>
        <v>1.6574585635359116</v>
      </c>
      <c r="E154" s="110">
        <v>120.6</v>
      </c>
      <c r="F154" s="111">
        <v>0.45079999999999998</v>
      </c>
      <c r="G154" s="107">
        <f t="shared" si="14"/>
        <v>121.0508</v>
      </c>
      <c r="H154" s="72">
        <v>39.130000000000003</v>
      </c>
      <c r="I154" s="74" t="s">
        <v>56</v>
      </c>
      <c r="J154" s="71">
        <f t="shared" si="11"/>
        <v>39.130000000000003</v>
      </c>
      <c r="K154" s="72">
        <v>1.01</v>
      </c>
      <c r="L154" s="73" t="s">
        <v>56</v>
      </c>
      <c r="M154" s="71">
        <f t="shared" ref="M154:M157" si="16">K154</f>
        <v>1.01</v>
      </c>
      <c r="N154" s="72">
        <v>7567</v>
      </c>
      <c r="O154" s="74" t="s">
        <v>54</v>
      </c>
      <c r="P154" s="70">
        <f t="shared" si="13"/>
        <v>0.75670000000000004</v>
      </c>
    </row>
    <row r="155" spans="2:16">
      <c r="B155" s="108">
        <v>325</v>
      </c>
      <c r="C155" s="74" t="s">
        <v>55</v>
      </c>
      <c r="D155" s="70">
        <f t="shared" si="15"/>
        <v>1.7955801104972375</v>
      </c>
      <c r="E155" s="110">
        <v>121.2</v>
      </c>
      <c r="F155" s="111">
        <v>0.42209999999999998</v>
      </c>
      <c r="G155" s="107">
        <f t="shared" si="14"/>
        <v>121.6221</v>
      </c>
      <c r="H155" s="72">
        <v>41.14</v>
      </c>
      <c r="I155" s="74" t="s">
        <v>56</v>
      </c>
      <c r="J155" s="71">
        <f t="shared" si="11"/>
        <v>41.14</v>
      </c>
      <c r="K155" s="72">
        <v>1.05</v>
      </c>
      <c r="L155" s="74" t="s">
        <v>56</v>
      </c>
      <c r="M155" s="71">
        <f t="shared" si="16"/>
        <v>1.05</v>
      </c>
      <c r="N155" s="72">
        <v>7638</v>
      </c>
      <c r="O155" s="74" t="s">
        <v>54</v>
      </c>
      <c r="P155" s="70">
        <f t="shared" si="13"/>
        <v>0.76380000000000003</v>
      </c>
    </row>
    <row r="156" spans="2:16">
      <c r="B156" s="108">
        <v>350</v>
      </c>
      <c r="C156" s="74" t="s">
        <v>55</v>
      </c>
      <c r="D156" s="70">
        <f t="shared" si="15"/>
        <v>1.9337016574585635</v>
      </c>
      <c r="E156" s="110">
        <v>121.6</v>
      </c>
      <c r="F156" s="111">
        <v>0.39700000000000002</v>
      </c>
      <c r="G156" s="107">
        <f t="shared" si="14"/>
        <v>121.997</v>
      </c>
      <c r="H156" s="72">
        <v>43.15</v>
      </c>
      <c r="I156" s="74" t="s">
        <v>56</v>
      </c>
      <c r="J156" s="71">
        <f t="shared" si="11"/>
        <v>43.15</v>
      </c>
      <c r="K156" s="72">
        <v>1.0900000000000001</v>
      </c>
      <c r="L156" s="74" t="s">
        <v>56</v>
      </c>
      <c r="M156" s="71">
        <f t="shared" si="16"/>
        <v>1.0900000000000001</v>
      </c>
      <c r="N156" s="72">
        <v>7705</v>
      </c>
      <c r="O156" s="74" t="s">
        <v>54</v>
      </c>
      <c r="P156" s="70">
        <f t="shared" si="13"/>
        <v>0.77049999999999996</v>
      </c>
    </row>
    <row r="157" spans="2:16">
      <c r="B157" s="108">
        <v>375</v>
      </c>
      <c r="C157" s="74" t="s">
        <v>55</v>
      </c>
      <c r="D157" s="70">
        <f t="shared" si="15"/>
        <v>2.0718232044198897</v>
      </c>
      <c r="E157" s="110">
        <v>122.6</v>
      </c>
      <c r="F157" s="111">
        <v>0.375</v>
      </c>
      <c r="G157" s="107">
        <f t="shared" si="14"/>
        <v>122.97499999999999</v>
      </c>
      <c r="H157" s="72">
        <v>45.14</v>
      </c>
      <c r="I157" s="74" t="s">
        <v>56</v>
      </c>
      <c r="J157" s="71">
        <f t="shared" si="11"/>
        <v>45.14</v>
      </c>
      <c r="K157" s="72">
        <v>1.1299999999999999</v>
      </c>
      <c r="L157" s="74" t="s">
        <v>56</v>
      </c>
      <c r="M157" s="71">
        <f t="shared" si="16"/>
        <v>1.1299999999999999</v>
      </c>
      <c r="N157" s="72">
        <v>7769</v>
      </c>
      <c r="O157" s="74" t="s">
        <v>54</v>
      </c>
      <c r="P157" s="70">
        <f t="shared" si="13"/>
        <v>0.77690000000000003</v>
      </c>
    </row>
    <row r="158" spans="2:16">
      <c r="B158" s="108">
        <v>400</v>
      </c>
      <c r="C158" s="74" t="s">
        <v>55</v>
      </c>
      <c r="D158" s="70">
        <f t="shared" si="15"/>
        <v>2.2099447513812156</v>
      </c>
      <c r="E158" s="110">
        <v>123.8</v>
      </c>
      <c r="F158" s="111">
        <v>0.35539999999999999</v>
      </c>
      <c r="G158" s="107">
        <f t="shared" si="14"/>
        <v>124.1554</v>
      </c>
      <c r="H158" s="72">
        <v>47.12</v>
      </c>
      <c r="I158" s="74" t="s">
        <v>56</v>
      </c>
      <c r="J158" s="71">
        <f t="shared" si="11"/>
        <v>47.12</v>
      </c>
      <c r="K158" s="72">
        <v>1.1599999999999999</v>
      </c>
      <c r="L158" s="74" t="s">
        <v>56</v>
      </c>
      <c r="M158" s="71">
        <f t="shared" ref="M158:M215" si="17">K158</f>
        <v>1.1599999999999999</v>
      </c>
      <c r="N158" s="72">
        <v>7829</v>
      </c>
      <c r="O158" s="74" t="s">
        <v>54</v>
      </c>
      <c r="P158" s="70">
        <f t="shared" si="13"/>
        <v>0.78289999999999993</v>
      </c>
    </row>
    <row r="159" spans="2:16">
      <c r="B159" s="108">
        <v>450</v>
      </c>
      <c r="C159" s="74" t="s">
        <v>55</v>
      </c>
      <c r="D159" s="70">
        <f t="shared" si="15"/>
        <v>2.4861878453038675</v>
      </c>
      <c r="E159" s="110">
        <v>124.2</v>
      </c>
      <c r="F159" s="111">
        <v>0.32219999999999999</v>
      </c>
      <c r="G159" s="107">
        <f t="shared" si="14"/>
        <v>124.5222</v>
      </c>
      <c r="H159" s="72">
        <v>51.05</v>
      </c>
      <c r="I159" s="74" t="s">
        <v>56</v>
      </c>
      <c r="J159" s="71">
        <f t="shared" si="11"/>
        <v>51.05</v>
      </c>
      <c r="K159" s="72">
        <v>1.29</v>
      </c>
      <c r="L159" s="74" t="s">
        <v>56</v>
      </c>
      <c r="M159" s="71">
        <f t="shared" si="17"/>
        <v>1.29</v>
      </c>
      <c r="N159" s="72">
        <v>7943</v>
      </c>
      <c r="O159" s="74" t="s">
        <v>54</v>
      </c>
      <c r="P159" s="70">
        <f t="shared" si="13"/>
        <v>0.79430000000000001</v>
      </c>
    </row>
    <row r="160" spans="2:16">
      <c r="B160" s="108">
        <v>500</v>
      </c>
      <c r="C160" s="74" t="s">
        <v>55</v>
      </c>
      <c r="D160" s="70">
        <f t="shared" si="15"/>
        <v>2.7624309392265194</v>
      </c>
      <c r="E160" s="110">
        <v>123.8</v>
      </c>
      <c r="F160" s="111">
        <v>0.29499999999999998</v>
      </c>
      <c r="G160" s="107">
        <f t="shared" si="14"/>
        <v>124.095</v>
      </c>
      <c r="H160" s="72">
        <v>54.98</v>
      </c>
      <c r="I160" s="74" t="s">
        <v>56</v>
      </c>
      <c r="J160" s="71">
        <f t="shared" si="11"/>
        <v>54.98</v>
      </c>
      <c r="K160" s="72">
        <v>1.4</v>
      </c>
      <c r="L160" s="74" t="s">
        <v>56</v>
      </c>
      <c r="M160" s="71">
        <f t="shared" si="17"/>
        <v>1.4</v>
      </c>
      <c r="N160" s="72">
        <v>8050</v>
      </c>
      <c r="O160" s="74" t="s">
        <v>54</v>
      </c>
      <c r="P160" s="70">
        <f t="shared" si="13"/>
        <v>0.80500000000000005</v>
      </c>
    </row>
    <row r="161" spans="2:16">
      <c r="B161" s="108">
        <v>550</v>
      </c>
      <c r="C161" s="74" t="s">
        <v>55</v>
      </c>
      <c r="D161" s="70">
        <f t="shared" si="15"/>
        <v>3.0386740331491713</v>
      </c>
      <c r="E161" s="110">
        <v>123.1</v>
      </c>
      <c r="F161" s="111">
        <v>0.27239999999999998</v>
      </c>
      <c r="G161" s="107">
        <f t="shared" si="14"/>
        <v>123.3724</v>
      </c>
      <c r="H161" s="72">
        <v>58.93</v>
      </c>
      <c r="I161" s="74" t="s">
        <v>56</v>
      </c>
      <c r="J161" s="71">
        <f t="shared" si="11"/>
        <v>58.93</v>
      </c>
      <c r="K161" s="72">
        <v>1.51</v>
      </c>
      <c r="L161" s="74" t="s">
        <v>56</v>
      </c>
      <c r="M161" s="71">
        <f t="shared" si="17"/>
        <v>1.51</v>
      </c>
      <c r="N161" s="72">
        <v>8152</v>
      </c>
      <c r="O161" s="74" t="s">
        <v>54</v>
      </c>
      <c r="P161" s="70">
        <f t="shared" si="13"/>
        <v>0.81519999999999992</v>
      </c>
    </row>
    <row r="162" spans="2:16">
      <c r="B162" s="108">
        <v>600</v>
      </c>
      <c r="C162" s="74" t="s">
        <v>55</v>
      </c>
      <c r="D162" s="70">
        <f t="shared" si="15"/>
        <v>3.3149171270718232</v>
      </c>
      <c r="E162" s="110">
        <v>122.4</v>
      </c>
      <c r="F162" s="111">
        <v>0.25319999999999998</v>
      </c>
      <c r="G162" s="107">
        <f t="shared" si="14"/>
        <v>122.65320000000001</v>
      </c>
      <c r="H162" s="72">
        <v>62.9</v>
      </c>
      <c r="I162" s="74" t="s">
        <v>56</v>
      </c>
      <c r="J162" s="71">
        <f t="shared" si="11"/>
        <v>62.9</v>
      </c>
      <c r="K162" s="72">
        <v>1.61</v>
      </c>
      <c r="L162" s="74" t="s">
        <v>56</v>
      </c>
      <c r="M162" s="71">
        <f t="shared" si="17"/>
        <v>1.61</v>
      </c>
      <c r="N162" s="72">
        <v>8250</v>
      </c>
      <c r="O162" s="74" t="s">
        <v>54</v>
      </c>
      <c r="P162" s="70">
        <f t="shared" si="13"/>
        <v>0.82499999999999996</v>
      </c>
    </row>
    <row r="163" spans="2:16">
      <c r="B163" s="108">
        <v>650</v>
      </c>
      <c r="C163" s="74" t="s">
        <v>55</v>
      </c>
      <c r="D163" s="70">
        <f t="shared" si="15"/>
        <v>3.5911602209944751</v>
      </c>
      <c r="E163" s="110">
        <v>121.6</v>
      </c>
      <c r="F163" s="111">
        <v>0.2366</v>
      </c>
      <c r="G163" s="107">
        <f t="shared" si="14"/>
        <v>121.83659999999999</v>
      </c>
      <c r="H163" s="72">
        <v>66.900000000000006</v>
      </c>
      <c r="I163" s="74" t="s">
        <v>56</v>
      </c>
      <c r="J163" s="71">
        <f t="shared" si="11"/>
        <v>66.900000000000006</v>
      </c>
      <c r="K163" s="72">
        <v>1.71</v>
      </c>
      <c r="L163" s="74" t="s">
        <v>56</v>
      </c>
      <c r="M163" s="71">
        <f t="shared" si="17"/>
        <v>1.71</v>
      </c>
      <c r="N163" s="72">
        <v>8345</v>
      </c>
      <c r="O163" s="74" t="s">
        <v>54</v>
      </c>
      <c r="P163" s="70">
        <f t="shared" si="13"/>
        <v>0.83450000000000002</v>
      </c>
    </row>
    <row r="164" spans="2:16">
      <c r="B164" s="108">
        <v>700</v>
      </c>
      <c r="C164" s="74" t="s">
        <v>55</v>
      </c>
      <c r="D164" s="70">
        <f t="shared" si="15"/>
        <v>3.867403314917127</v>
      </c>
      <c r="E164" s="110">
        <v>120.7</v>
      </c>
      <c r="F164" s="111">
        <v>0.2223</v>
      </c>
      <c r="G164" s="107">
        <f t="shared" si="14"/>
        <v>120.92230000000001</v>
      </c>
      <c r="H164" s="72">
        <v>70.930000000000007</v>
      </c>
      <c r="I164" s="74" t="s">
        <v>56</v>
      </c>
      <c r="J164" s="71">
        <f t="shared" si="11"/>
        <v>70.930000000000007</v>
      </c>
      <c r="K164" s="72">
        <v>1.8</v>
      </c>
      <c r="L164" s="74" t="s">
        <v>56</v>
      </c>
      <c r="M164" s="71">
        <f t="shared" si="17"/>
        <v>1.8</v>
      </c>
      <c r="N164" s="72">
        <v>8438</v>
      </c>
      <c r="O164" s="74" t="s">
        <v>54</v>
      </c>
      <c r="P164" s="70">
        <f t="shared" si="13"/>
        <v>0.84380000000000011</v>
      </c>
    </row>
    <row r="165" spans="2:16">
      <c r="B165" s="108">
        <v>800</v>
      </c>
      <c r="C165" s="74" t="s">
        <v>55</v>
      </c>
      <c r="D165" s="70">
        <f t="shared" si="15"/>
        <v>4.4198895027624312</v>
      </c>
      <c r="E165" s="110">
        <v>118.9</v>
      </c>
      <c r="F165" s="111">
        <v>0.19850000000000001</v>
      </c>
      <c r="G165" s="107">
        <f t="shared" si="14"/>
        <v>119.0985</v>
      </c>
      <c r="H165" s="72">
        <v>79.069999999999993</v>
      </c>
      <c r="I165" s="74" t="s">
        <v>56</v>
      </c>
      <c r="J165" s="71">
        <f t="shared" ref="J165:J191" si="18">H165</f>
        <v>79.069999999999993</v>
      </c>
      <c r="K165" s="72">
        <v>2.14</v>
      </c>
      <c r="L165" s="74" t="s">
        <v>56</v>
      </c>
      <c r="M165" s="71">
        <f t="shared" si="17"/>
        <v>2.14</v>
      </c>
      <c r="N165" s="72">
        <v>8618</v>
      </c>
      <c r="O165" s="74" t="s">
        <v>54</v>
      </c>
      <c r="P165" s="70">
        <f t="shared" si="13"/>
        <v>0.86180000000000001</v>
      </c>
    </row>
    <row r="166" spans="2:16">
      <c r="B166" s="108">
        <v>900</v>
      </c>
      <c r="C166" s="74" t="s">
        <v>55</v>
      </c>
      <c r="D166" s="70">
        <f t="shared" si="15"/>
        <v>4.972375690607735</v>
      </c>
      <c r="E166" s="110">
        <v>117</v>
      </c>
      <c r="F166" s="111">
        <v>0.17960000000000001</v>
      </c>
      <c r="G166" s="107">
        <f t="shared" si="14"/>
        <v>117.17959999999999</v>
      </c>
      <c r="H166" s="72">
        <v>87.35</v>
      </c>
      <c r="I166" s="74" t="s">
        <v>56</v>
      </c>
      <c r="J166" s="71">
        <f t="shared" si="18"/>
        <v>87.35</v>
      </c>
      <c r="K166" s="72">
        <v>2.44</v>
      </c>
      <c r="L166" s="74" t="s">
        <v>56</v>
      </c>
      <c r="M166" s="71">
        <f t="shared" si="17"/>
        <v>2.44</v>
      </c>
      <c r="N166" s="72">
        <v>8792</v>
      </c>
      <c r="O166" s="74" t="s">
        <v>54</v>
      </c>
      <c r="P166" s="70">
        <f t="shared" si="13"/>
        <v>0.87919999999999998</v>
      </c>
    </row>
    <row r="167" spans="2:16">
      <c r="B167" s="108">
        <v>1</v>
      </c>
      <c r="C167" s="73" t="s">
        <v>57</v>
      </c>
      <c r="D167" s="70">
        <f t="shared" ref="D167:D228" si="19">B167*1000/$C$5</f>
        <v>5.5248618784530388</v>
      </c>
      <c r="E167" s="110">
        <v>115.2</v>
      </c>
      <c r="F167" s="111">
        <v>0.1641</v>
      </c>
      <c r="G167" s="107">
        <f t="shared" si="14"/>
        <v>115.36410000000001</v>
      </c>
      <c r="H167" s="72">
        <v>95.76</v>
      </c>
      <c r="I167" s="74" t="s">
        <v>56</v>
      </c>
      <c r="J167" s="71">
        <f t="shared" si="18"/>
        <v>95.76</v>
      </c>
      <c r="K167" s="72">
        <v>2.72</v>
      </c>
      <c r="L167" s="74" t="s">
        <v>56</v>
      </c>
      <c r="M167" s="71">
        <f t="shared" si="17"/>
        <v>2.72</v>
      </c>
      <c r="N167" s="72">
        <v>8964</v>
      </c>
      <c r="O167" s="74" t="s">
        <v>54</v>
      </c>
      <c r="P167" s="70">
        <f t="shared" si="13"/>
        <v>0.89640000000000009</v>
      </c>
    </row>
    <row r="168" spans="2:16">
      <c r="B168" s="108">
        <v>1.1000000000000001</v>
      </c>
      <c r="C168" s="74" t="s">
        <v>57</v>
      </c>
      <c r="D168" s="70">
        <f t="shared" si="19"/>
        <v>6.0773480662983426</v>
      </c>
      <c r="E168" s="110">
        <v>113.4</v>
      </c>
      <c r="F168" s="111">
        <v>0.15129999999999999</v>
      </c>
      <c r="G168" s="107">
        <f t="shared" si="14"/>
        <v>113.55130000000001</v>
      </c>
      <c r="H168" s="72">
        <v>104.3</v>
      </c>
      <c r="I168" s="74" t="s">
        <v>56</v>
      </c>
      <c r="J168" s="71">
        <f t="shared" si="18"/>
        <v>104.3</v>
      </c>
      <c r="K168" s="72">
        <v>2.97</v>
      </c>
      <c r="L168" s="74" t="s">
        <v>56</v>
      </c>
      <c r="M168" s="71">
        <f t="shared" si="17"/>
        <v>2.97</v>
      </c>
      <c r="N168" s="72">
        <v>9133</v>
      </c>
      <c r="O168" s="74" t="s">
        <v>54</v>
      </c>
      <c r="P168" s="70">
        <f t="shared" si="13"/>
        <v>0.91329999999999989</v>
      </c>
    </row>
    <row r="169" spans="2:16">
      <c r="B169" s="108">
        <v>1.2</v>
      </c>
      <c r="C169" s="74" t="s">
        <v>57</v>
      </c>
      <c r="D169" s="70">
        <f t="shared" si="19"/>
        <v>6.6298342541436464</v>
      </c>
      <c r="E169" s="110">
        <v>111.6</v>
      </c>
      <c r="F169" s="111">
        <v>0.1404</v>
      </c>
      <c r="G169" s="107">
        <f t="shared" si="14"/>
        <v>111.74039999999999</v>
      </c>
      <c r="H169" s="72">
        <v>112.98</v>
      </c>
      <c r="I169" s="74" t="s">
        <v>56</v>
      </c>
      <c r="J169" s="71">
        <f t="shared" si="18"/>
        <v>112.98</v>
      </c>
      <c r="K169" s="72">
        <v>3.22</v>
      </c>
      <c r="L169" s="74" t="s">
        <v>56</v>
      </c>
      <c r="M169" s="71">
        <f t="shared" si="17"/>
        <v>3.22</v>
      </c>
      <c r="N169" s="72">
        <v>9302</v>
      </c>
      <c r="O169" s="74" t="s">
        <v>54</v>
      </c>
      <c r="P169" s="70">
        <f t="shared" si="13"/>
        <v>0.93019999999999992</v>
      </c>
    </row>
    <row r="170" spans="2:16">
      <c r="B170" s="108">
        <v>1.3</v>
      </c>
      <c r="C170" s="74" t="s">
        <v>57</v>
      </c>
      <c r="D170" s="70">
        <f t="shared" si="19"/>
        <v>7.1823204419889501</v>
      </c>
      <c r="E170" s="110">
        <v>109.9</v>
      </c>
      <c r="F170" s="111">
        <v>0.13109999999999999</v>
      </c>
      <c r="G170" s="107">
        <f t="shared" si="14"/>
        <v>110.03110000000001</v>
      </c>
      <c r="H170" s="72">
        <v>121.8</v>
      </c>
      <c r="I170" s="74" t="s">
        <v>56</v>
      </c>
      <c r="J170" s="71">
        <f t="shared" si="18"/>
        <v>121.8</v>
      </c>
      <c r="K170" s="72">
        <v>3.45</v>
      </c>
      <c r="L170" s="74" t="s">
        <v>56</v>
      </c>
      <c r="M170" s="71">
        <f t="shared" si="17"/>
        <v>3.45</v>
      </c>
      <c r="N170" s="72">
        <v>9470</v>
      </c>
      <c r="O170" s="74" t="s">
        <v>54</v>
      </c>
      <c r="P170" s="70">
        <f t="shared" si="13"/>
        <v>0.94700000000000006</v>
      </c>
    </row>
    <row r="171" spans="2:16">
      <c r="B171" s="108">
        <v>1.4</v>
      </c>
      <c r="C171" s="74" t="s">
        <v>57</v>
      </c>
      <c r="D171" s="70">
        <f t="shared" si="19"/>
        <v>7.7348066298342539</v>
      </c>
      <c r="E171" s="110">
        <v>108.2</v>
      </c>
      <c r="F171" s="111">
        <v>0.123</v>
      </c>
      <c r="G171" s="107">
        <f t="shared" si="14"/>
        <v>108.32300000000001</v>
      </c>
      <c r="H171" s="72">
        <v>130.76</v>
      </c>
      <c r="I171" s="74" t="s">
        <v>56</v>
      </c>
      <c r="J171" s="71">
        <f t="shared" si="18"/>
        <v>130.76</v>
      </c>
      <c r="K171" s="72">
        <v>3.68</v>
      </c>
      <c r="L171" s="74" t="s">
        <v>56</v>
      </c>
      <c r="M171" s="71">
        <f t="shared" si="17"/>
        <v>3.68</v>
      </c>
      <c r="N171" s="72">
        <v>9638</v>
      </c>
      <c r="O171" s="74" t="s">
        <v>54</v>
      </c>
      <c r="P171" s="70">
        <f t="shared" si="13"/>
        <v>0.96379999999999999</v>
      </c>
    </row>
    <row r="172" spans="2:16">
      <c r="B172" s="108">
        <v>1.5</v>
      </c>
      <c r="C172" s="74" t="s">
        <v>57</v>
      </c>
      <c r="D172" s="70">
        <f t="shared" si="19"/>
        <v>8.2872928176795586</v>
      </c>
      <c r="E172" s="110">
        <v>106.6</v>
      </c>
      <c r="F172" s="111">
        <v>0.1159</v>
      </c>
      <c r="G172" s="107">
        <f t="shared" si="14"/>
        <v>106.71589999999999</v>
      </c>
      <c r="H172" s="72">
        <v>139.85</v>
      </c>
      <c r="I172" s="74" t="s">
        <v>56</v>
      </c>
      <c r="J172" s="71">
        <f t="shared" si="18"/>
        <v>139.85</v>
      </c>
      <c r="K172" s="72">
        <v>3.9</v>
      </c>
      <c r="L172" s="74" t="s">
        <v>56</v>
      </c>
      <c r="M172" s="71">
        <f t="shared" si="17"/>
        <v>3.9</v>
      </c>
      <c r="N172" s="72">
        <v>9807</v>
      </c>
      <c r="O172" s="74" t="s">
        <v>54</v>
      </c>
      <c r="P172" s="70">
        <f t="shared" si="13"/>
        <v>0.98070000000000002</v>
      </c>
    </row>
    <row r="173" spans="2:16">
      <c r="B173" s="108">
        <v>1.6</v>
      </c>
      <c r="C173" s="74" t="s">
        <v>57</v>
      </c>
      <c r="D173" s="70">
        <f t="shared" si="19"/>
        <v>8.8397790055248624</v>
      </c>
      <c r="E173" s="110">
        <v>105.1</v>
      </c>
      <c r="F173" s="111">
        <v>0.1096</v>
      </c>
      <c r="G173" s="107">
        <f t="shared" si="14"/>
        <v>105.20959999999999</v>
      </c>
      <c r="H173" s="72">
        <v>149.08000000000001</v>
      </c>
      <c r="I173" s="74" t="s">
        <v>56</v>
      </c>
      <c r="J173" s="71">
        <f t="shared" si="18"/>
        <v>149.08000000000001</v>
      </c>
      <c r="K173" s="72">
        <v>4.1100000000000003</v>
      </c>
      <c r="L173" s="74" t="s">
        <v>56</v>
      </c>
      <c r="M173" s="71">
        <f t="shared" si="17"/>
        <v>4.1100000000000003</v>
      </c>
      <c r="N173" s="72">
        <v>9976</v>
      </c>
      <c r="O173" s="74" t="s">
        <v>54</v>
      </c>
      <c r="P173" s="70">
        <f t="shared" si="13"/>
        <v>0.99760000000000004</v>
      </c>
    </row>
    <row r="174" spans="2:16">
      <c r="B174" s="108">
        <v>1.7</v>
      </c>
      <c r="C174" s="74" t="s">
        <v>57</v>
      </c>
      <c r="D174" s="70">
        <f t="shared" si="19"/>
        <v>9.3922651933701662</v>
      </c>
      <c r="E174" s="110">
        <v>103.6</v>
      </c>
      <c r="F174" s="111">
        <v>0.104</v>
      </c>
      <c r="G174" s="107">
        <f t="shared" si="14"/>
        <v>103.70399999999999</v>
      </c>
      <c r="H174" s="72">
        <v>158.44</v>
      </c>
      <c r="I174" s="74" t="s">
        <v>56</v>
      </c>
      <c r="J174" s="71">
        <f t="shared" si="18"/>
        <v>158.44</v>
      </c>
      <c r="K174" s="72">
        <v>4.32</v>
      </c>
      <c r="L174" s="74" t="s">
        <v>56</v>
      </c>
      <c r="M174" s="71">
        <f t="shared" si="17"/>
        <v>4.32</v>
      </c>
      <c r="N174" s="72">
        <v>1.01</v>
      </c>
      <c r="O174" s="73" t="s">
        <v>56</v>
      </c>
      <c r="P174" s="71">
        <f t="shared" ref="P174:P179" si="20">N174</f>
        <v>1.01</v>
      </c>
    </row>
    <row r="175" spans="2:16">
      <c r="B175" s="108">
        <v>1.8</v>
      </c>
      <c r="C175" s="74" t="s">
        <v>57</v>
      </c>
      <c r="D175" s="70">
        <f t="shared" si="19"/>
        <v>9.94475138121547</v>
      </c>
      <c r="E175" s="110">
        <v>102.2</v>
      </c>
      <c r="F175" s="111">
        <v>9.8989999999999995E-2</v>
      </c>
      <c r="G175" s="107">
        <f t="shared" si="14"/>
        <v>102.29899</v>
      </c>
      <c r="H175" s="72">
        <v>167.93</v>
      </c>
      <c r="I175" s="74" t="s">
        <v>56</v>
      </c>
      <c r="J175" s="71">
        <f t="shared" si="18"/>
        <v>167.93</v>
      </c>
      <c r="K175" s="72">
        <v>4.5199999999999996</v>
      </c>
      <c r="L175" s="74" t="s">
        <v>56</v>
      </c>
      <c r="M175" s="71">
        <f t="shared" si="17"/>
        <v>4.5199999999999996</v>
      </c>
      <c r="N175" s="72">
        <v>1.03</v>
      </c>
      <c r="O175" s="74" t="s">
        <v>56</v>
      </c>
      <c r="P175" s="71">
        <f t="shared" si="20"/>
        <v>1.03</v>
      </c>
    </row>
    <row r="176" spans="2:16">
      <c r="B176" s="108">
        <v>2</v>
      </c>
      <c r="C176" s="74" t="s">
        <v>57</v>
      </c>
      <c r="D176" s="70">
        <f t="shared" si="19"/>
        <v>11.049723756906078</v>
      </c>
      <c r="E176" s="110">
        <v>99.49</v>
      </c>
      <c r="F176" s="111">
        <v>9.035E-2</v>
      </c>
      <c r="G176" s="107">
        <f t="shared" si="14"/>
        <v>99.580349999999996</v>
      </c>
      <c r="H176" s="72">
        <v>187.31</v>
      </c>
      <c r="I176" s="74" t="s">
        <v>56</v>
      </c>
      <c r="J176" s="71">
        <f t="shared" si="18"/>
        <v>187.31</v>
      </c>
      <c r="K176" s="72">
        <v>5.29</v>
      </c>
      <c r="L176" s="74" t="s">
        <v>56</v>
      </c>
      <c r="M176" s="71">
        <f t="shared" si="17"/>
        <v>5.29</v>
      </c>
      <c r="N176" s="72">
        <v>1.07</v>
      </c>
      <c r="O176" s="74" t="s">
        <v>56</v>
      </c>
      <c r="P176" s="71">
        <f t="shared" si="20"/>
        <v>1.07</v>
      </c>
    </row>
    <row r="177" spans="1:16">
      <c r="A177" s="4"/>
      <c r="B177" s="108">
        <v>2.25</v>
      </c>
      <c r="C177" s="74" t="s">
        <v>57</v>
      </c>
      <c r="D177" s="70">
        <f t="shared" si="19"/>
        <v>12.430939226519337</v>
      </c>
      <c r="E177" s="110">
        <v>96.42</v>
      </c>
      <c r="F177" s="111">
        <v>8.1559999999999994E-2</v>
      </c>
      <c r="G177" s="107">
        <f t="shared" si="14"/>
        <v>96.501559999999998</v>
      </c>
      <c r="H177" s="72">
        <v>212.25</v>
      </c>
      <c r="I177" s="74" t="s">
        <v>56</v>
      </c>
      <c r="J177" s="71">
        <f t="shared" si="18"/>
        <v>212.25</v>
      </c>
      <c r="K177" s="72">
        <v>6.36</v>
      </c>
      <c r="L177" s="74" t="s">
        <v>56</v>
      </c>
      <c r="M177" s="71">
        <f t="shared" si="17"/>
        <v>6.36</v>
      </c>
      <c r="N177" s="72">
        <v>1.1100000000000001</v>
      </c>
      <c r="O177" s="74" t="s">
        <v>56</v>
      </c>
      <c r="P177" s="71">
        <f t="shared" si="20"/>
        <v>1.1100000000000001</v>
      </c>
    </row>
    <row r="178" spans="1:16">
      <c r="B178" s="72">
        <v>2.5</v>
      </c>
      <c r="C178" s="74" t="s">
        <v>57</v>
      </c>
      <c r="D178" s="70">
        <f t="shared" si="19"/>
        <v>13.812154696132596</v>
      </c>
      <c r="E178" s="110">
        <v>93.61</v>
      </c>
      <c r="F178" s="111">
        <v>7.4410000000000004E-2</v>
      </c>
      <c r="G178" s="107">
        <f t="shared" si="14"/>
        <v>93.68441</v>
      </c>
      <c r="H178" s="72">
        <v>237.95</v>
      </c>
      <c r="I178" s="74" t="s">
        <v>56</v>
      </c>
      <c r="J178" s="71">
        <f t="shared" si="18"/>
        <v>237.95</v>
      </c>
      <c r="K178" s="72">
        <v>7.33</v>
      </c>
      <c r="L178" s="74" t="s">
        <v>56</v>
      </c>
      <c r="M178" s="71">
        <f t="shared" si="17"/>
        <v>7.33</v>
      </c>
      <c r="N178" s="72">
        <v>1.1599999999999999</v>
      </c>
      <c r="O178" s="74" t="s">
        <v>56</v>
      </c>
      <c r="P178" s="71">
        <f t="shared" si="20"/>
        <v>1.1599999999999999</v>
      </c>
    </row>
    <row r="179" spans="1:16">
      <c r="B179" s="108">
        <v>2.75</v>
      </c>
      <c r="C179" s="109" t="s">
        <v>57</v>
      </c>
      <c r="D179" s="70">
        <f t="shared" si="19"/>
        <v>15.193370165745856</v>
      </c>
      <c r="E179" s="110">
        <v>91.03</v>
      </c>
      <c r="F179" s="111">
        <v>6.8470000000000003E-2</v>
      </c>
      <c r="G179" s="107">
        <f t="shared" si="14"/>
        <v>91.098470000000006</v>
      </c>
      <c r="H179" s="72">
        <v>264.41000000000003</v>
      </c>
      <c r="I179" s="74" t="s">
        <v>56</v>
      </c>
      <c r="J179" s="71">
        <f t="shared" si="18"/>
        <v>264.41000000000003</v>
      </c>
      <c r="K179" s="72">
        <v>8.23</v>
      </c>
      <c r="L179" s="74" t="s">
        <v>56</v>
      </c>
      <c r="M179" s="71">
        <f t="shared" si="17"/>
        <v>8.23</v>
      </c>
      <c r="N179" s="72">
        <v>1.2</v>
      </c>
      <c r="O179" s="74" t="s">
        <v>56</v>
      </c>
      <c r="P179" s="71">
        <f t="shared" si="20"/>
        <v>1.2</v>
      </c>
    </row>
    <row r="180" spans="1:16">
      <c r="B180" s="108">
        <v>3</v>
      </c>
      <c r="C180" s="109" t="s">
        <v>57</v>
      </c>
      <c r="D180" s="70">
        <f t="shared" si="19"/>
        <v>16.574585635359117</v>
      </c>
      <c r="E180" s="110">
        <v>88.63</v>
      </c>
      <c r="F180" s="111">
        <v>6.3460000000000003E-2</v>
      </c>
      <c r="G180" s="107">
        <f t="shared" si="14"/>
        <v>88.693460000000002</v>
      </c>
      <c r="H180" s="72">
        <v>291.61</v>
      </c>
      <c r="I180" s="74" t="s">
        <v>56</v>
      </c>
      <c r="J180" s="71">
        <f t="shared" si="18"/>
        <v>291.61</v>
      </c>
      <c r="K180" s="72">
        <v>9.08</v>
      </c>
      <c r="L180" s="74" t="s">
        <v>56</v>
      </c>
      <c r="M180" s="71">
        <f t="shared" si="17"/>
        <v>9.08</v>
      </c>
      <c r="N180" s="72">
        <v>1.25</v>
      </c>
      <c r="O180" s="74" t="s">
        <v>56</v>
      </c>
      <c r="P180" s="71">
        <f t="shared" ref="P180:P228" si="21">N180</f>
        <v>1.25</v>
      </c>
    </row>
    <row r="181" spans="1:16">
      <c r="B181" s="108">
        <v>3.25</v>
      </c>
      <c r="C181" s="109" t="s">
        <v>57</v>
      </c>
      <c r="D181" s="70">
        <f t="shared" si="19"/>
        <v>17.955801104972377</v>
      </c>
      <c r="E181" s="110">
        <v>86.39</v>
      </c>
      <c r="F181" s="111">
        <v>5.9159999999999997E-2</v>
      </c>
      <c r="G181" s="107">
        <f t="shared" si="14"/>
        <v>86.449160000000006</v>
      </c>
      <c r="H181" s="72">
        <v>319.52</v>
      </c>
      <c r="I181" s="74" t="s">
        <v>56</v>
      </c>
      <c r="J181" s="71">
        <f t="shared" si="18"/>
        <v>319.52</v>
      </c>
      <c r="K181" s="72">
        <v>9.9</v>
      </c>
      <c r="L181" s="74" t="s">
        <v>56</v>
      </c>
      <c r="M181" s="71">
        <f t="shared" si="17"/>
        <v>9.9</v>
      </c>
      <c r="N181" s="72">
        <v>1.3</v>
      </c>
      <c r="O181" s="74" t="s">
        <v>56</v>
      </c>
      <c r="P181" s="71">
        <f t="shared" si="21"/>
        <v>1.3</v>
      </c>
    </row>
    <row r="182" spans="1:16">
      <c r="B182" s="108">
        <v>3.5</v>
      </c>
      <c r="C182" s="109" t="s">
        <v>57</v>
      </c>
      <c r="D182" s="70">
        <f t="shared" si="19"/>
        <v>19.337016574585636</v>
      </c>
      <c r="E182" s="110">
        <v>84.27</v>
      </c>
      <c r="F182" s="111">
        <v>5.5440000000000003E-2</v>
      </c>
      <c r="G182" s="107">
        <f t="shared" si="14"/>
        <v>84.32544</v>
      </c>
      <c r="H182" s="72">
        <v>348.15</v>
      </c>
      <c r="I182" s="74" t="s">
        <v>56</v>
      </c>
      <c r="J182" s="71">
        <f t="shared" si="18"/>
        <v>348.15</v>
      </c>
      <c r="K182" s="72">
        <v>10.7</v>
      </c>
      <c r="L182" s="74" t="s">
        <v>56</v>
      </c>
      <c r="M182" s="71">
        <f t="shared" si="17"/>
        <v>10.7</v>
      </c>
      <c r="N182" s="72">
        <v>1.35</v>
      </c>
      <c r="O182" s="74" t="s">
        <v>56</v>
      </c>
      <c r="P182" s="71">
        <f t="shared" si="21"/>
        <v>1.35</v>
      </c>
    </row>
    <row r="183" spans="1:16">
      <c r="B183" s="108">
        <v>3.75</v>
      </c>
      <c r="C183" s="109" t="s">
        <v>57</v>
      </c>
      <c r="D183" s="70">
        <f t="shared" si="19"/>
        <v>20.718232044198896</v>
      </c>
      <c r="E183" s="110">
        <v>82.25</v>
      </c>
      <c r="F183" s="111">
        <v>5.219E-2</v>
      </c>
      <c r="G183" s="107">
        <f t="shared" si="14"/>
        <v>82.302189999999996</v>
      </c>
      <c r="H183" s="72">
        <v>377.49</v>
      </c>
      <c r="I183" s="74" t="s">
        <v>56</v>
      </c>
      <c r="J183" s="71">
        <f t="shared" si="18"/>
        <v>377.49</v>
      </c>
      <c r="K183" s="72">
        <v>11.48</v>
      </c>
      <c r="L183" s="74" t="s">
        <v>56</v>
      </c>
      <c r="M183" s="71">
        <f t="shared" si="17"/>
        <v>11.48</v>
      </c>
      <c r="N183" s="72">
        <v>1.4</v>
      </c>
      <c r="O183" s="74" t="s">
        <v>56</v>
      </c>
      <c r="P183" s="71">
        <f t="shared" si="21"/>
        <v>1.4</v>
      </c>
    </row>
    <row r="184" spans="1:16">
      <c r="B184" s="108">
        <v>4</v>
      </c>
      <c r="C184" s="109" t="s">
        <v>57</v>
      </c>
      <c r="D184" s="70">
        <f t="shared" si="19"/>
        <v>22.099447513812155</v>
      </c>
      <c r="E184" s="110">
        <v>80.31</v>
      </c>
      <c r="F184" s="111">
        <v>4.931E-2</v>
      </c>
      <c r="G184" s="107">
        <f t="shared" si="14"/>
        <v>80.359310000000008</v>
      </c>
      <c r="H184" s="72">
        <v>407.55</v>
      </c>
      <c r="I184" s="74" t="s">
        <v>56</v>
      </c>
      <c r="J184" s="71">
        <f t="shared" si="18"/>
        <v>407.55</v>
      </c>
      <c r="K184" s="72">
        <v>12.24</v>
      </c>
      <c r="L184" s="74" t="s">
        <v>56</v>
      </c>
      <c r="M184" s="71">
        <f t="shared" si="17"/>
        <v>12.24</v>
      </c>
      <c r="N184" s="72">
        <v>1.45</v>
      </c>
      <c r="O184" s="74" t="s">
        <v>56</v>
      </c>
      <c r="P184" s="71">
        <f t="shared" si="21"/>
        <v>1.45</v>
      </c>
    </row>
    <row r="185" spans="1:16">
      <c r="B185" s="108">
        <v>4.5</v>
      </c>
      <c r="C185" s="109" t="s">
        <v>57</v>
      </c>
      <c r="D185" s="70">
        <f t="shared" si="19"/>
        <v>24.861878453038674</v>
      </c>
      <c r="E185" s="110">
        <v>76.59</v>
      </c>
      <c r="F185" s="111">
        <v>4.4450000000000003E-2</v>
      </c>
      <c r="G185" s="107">
        <f t="shared" si="14"/>
        <v>76.634450000000001</v>
      </c>
      <c r="H185" s="72">
        <v>469.85</v>
      </c>
      <c r="I185" s="74" t="s">
        <v>56</v>
      </c>
      <c r="J185" s="71">
        <f t="shared" si="18"/>
        <v>469.85</v>
      </c>
      <c r="K185" s="72">
        <v>15.08</v>
      </c>
      <c r="L185" s="74" t="s">
        <v>56</v>
      </c>
      <c r="M185" s="71">
        <f t="shared" si="17"/>
        <v>15.08</v>
      </c>
      <c r="N185" s="72">
        <v>1.55</v>
      </c>
      <c r="O185" s="74" t="s">
        <v>56</v>
      </c>
      <c r="P185" s="71">
        <f t="shared" si="21"/>
        <v>1.55</v>
      </c>
    </row>
    <row r="186" spans="1:16">
      <c r="B186" s="108">
        <v>5</v>
      </c>
      <c r="C186" s="109" t="s">
        <v>57</v>
      </c>
      <c r="D186" s="70">
        <f t="shared" si="19"/>
        <v>27.624309392265193</v>
      </c>
      <c r="E186" s="110">
        <v>73</v>
      </c>
      <c r="F186" s="111">
        <v>4.0509999999999997E-2</v>
      </c>
      <c r="G186" s="107">
        <f t="shared" si="14"/>
        <v>73.040509999999998</v>
      </c>
      <c r="H186" s="72">
        <v>535.20000000000005</v>
      </c>
      <c r="I186" s="74" t="s">
        <v>56</v>
      </c>
      <c r="J186" s="71">
        <f t="shared" si="18"/>
        <v>535.20000000000005</v>
      </c>
      <c r="K186" s="72">
        <v>17.690000000000001</v>
      </c>
      <c r="L186" s="74" t="s">
        <v>56</v>
      </c>
      <c r="M186" s="71">
        <f t="shared" si="17"/>
        <v>17.690000000000001</v>
      </c>
      <c r="N186" s="72">
        <v>1.66</v>
      </c>
      <c r="O186" s="74" t="s">
        <v>56</v>
      </c>
      <c r="P186" s="71">
        <f t="shared" si="21"/>
        <v>1.66</v>
      </c>
    </row>
    <row r="187" spans="1:16">
      <c r="B187" s="108">
        <v>5.5</v>
      </c>
      <c r="C187" s="109" t="s">
        <v>57</v>
      </c>
      <c r="D187" s="70">
        <f t="shared" si="19"/>
        <v>30.386740331491712</v>
      </c>
      <c r="E187" s="110">
        <v>69.47</v>
      </c>
      <c r="F187" s="111">
        <v>3.7240000000000002E-2</v>
      </c>
      <c r="G187" s="107">
        <f t="shared" si="14"/>
        <v>69.507239999999996</v>
      </c>
      <c r="H187" s="72">
        <v>603.82000000000005</v>
      </c>
      <c r="I187" s="74" t="s">
        <v>56</v>
      </c>
      <c r="J187" s="71">
        <f t="shared" si="18"/>
        <v>603.82000000000005</v>
      </c>
      <c r="K187" s="72">
        <v>20.18</v>
      </c>
      <c r="L187" s="74" t="s">
        <v>56</v>
      </c>
      <c r="M187" s="71">
        <f t="shared" si="17"/>
        <v>20.18</v>
      </c>
      <c r="N187" s="72">
        <v>1.78</v>
      </c>
      <c r="O187" s="74" t="s">
        <v>56</v>
      </c>
      <c r="P187" s="71">
        <f t="shared" si="21"/>
        <v>1.78</v>
      </c>
    </row>
    <row r="188" spans="1:16">
      <c r="B188" s="108">
        <v>6</v>
      </c>
      <c r="C188" s="109" t="s">
        <v>57</v>
      </c>
      <c r="D188" s="70">
        <f t="shared" si="19"/>
        <v>33.149171270718234</v>
      </c>
      <c r="E188" s="110">
        <v>66.290000000000006</v>
      </c>
      <c r="F188" s="111">
        <v>3.4479999999999997E-2</v>
      </c>
      <c r="G188" s="107">
        <f t="shared" si="14"/>
        <v>66.324480000000008</v>
      </c>
      <c r="H188" s="72">
        <v>675.83</v>
      </c>
      <c r="I188" s="74" t="s">
        <v>56</v>
      </c>
      <c r="J188" s="71">
        <f t="shared" si="18"/>
        <v>675.83</v>
      </c>
      <c r="K188" s="72">
        <v>22.61</v>
      </c>
      <c r="L188" s="74" t="s">
        <v>56</v>
      </c>
      <c r="M188" s="71">
        <f t="shared" si="17"/>
        <v>22.61</v>
      </c>
      <c r="N188" s="72">
        <v>1.9</v>
      </c>
      <c r="O188" s="74" t="s">
        <v>56</v>
      </c>
      <c r="P188" s="71">
        <f t="shared" si="21"/>
        <v>1.9</v>
      </c>
    </row>
    <row r="189" spans="1:16">
      <c r="B189" s="108">
        <v>6.5</v>
      </c>
      <c r="C189" s="109" t="s">
        <v>57</v>
      </c>
      <c r="D189" s="70">
        <f t="shared" si="19"/>
        <v>35.911602209944753</v>
      </c>
      <c r="E189" s="110">
        <v>63.42</v>
      </c>
      <c r="F189" s="111">
        <v>3.2120000000000003E-2</v>
      </c>
      <c r="G189" s="107">
        <f t="shared" si="14"/>
        <v>63.452120000000001</v>
      </c>
      <c r="H189" s="72">
        <v>751.2</v>
      </c>
      <c r="I189" s="74" t="s">
        <v>56</v>
      </c>
      <c r="J189" s="71">
        <f t="shared" si="18"/>
        <v>751.2</v>
      </c>
      <c r="K189" s="72">
        <v>24.99</v>
      </c>
      <c r="L189" s="74" t="s">
        <v>56</v>
      </c>
      <c r="M189" s="71">
        <f t="shared" si="17"/>
        <v>24.99</v>
      </c>
      <c r="N189" s="72">
        <v>2.02</v>
      </c>
      <c r="O189" s="74" t="s">
        <v>56</v>
      </c>
      <c r="P189" s="71">
        <f t="shared" si="21"/>
        <v>2.02</v>
      </c>
    </row>
    <row r="190" spans="1:16">
      <c r="B190" s="108">
        <v>7</v>
      </c>
      <c r="C190" s="109" t="s">
        <v>57</v>
      </c>
      <c r="D190" s="70">
        <f t="shared" si="19"/>
        <v>38.674033149171272</v>
      </c>
      <c r="E190" s="110">
        <v>60.82</v>
      </c>
      <c r="F190" s="111">
        <v>3.0079999999999999E-2</v>
      </c>
      <c r="G190" s="107">
        <f t="shared" si="14"/>
        <v>60.850079999999998</v>
      </c>
      <c r="H190" s="72">
        <v>829.88</v>
      </c>
      <c r="I190" s="74" t="s">
        <v>56</v>
      </c>
      <c r="J190" s="71">
        <f t="shared" si="18"/>
        <v>829.88</v>
      </c>
      <c r="K190" s="72">
        <v>27.36</v>
      </c>
      <c r="L190" s="74" t="s">
        <v>56</v>
      </c>
      <c r="M190" s="71">
        <f t="shared" si="17"/>
        <v>27.36</v>
      </c>
      <c r="N190" s="72">
        <v>2.15</v>
      </c>
      <c r="O190" s="74" t="s">
        <v>56</v>
      </c>
      <c r="P190" s="71">
        <f t="shared" si="21"/>
        <v>2.15</v>
      </c>
    </row>
    <row r="191" spans="1:16">
      <c r="B191" s="108">
        <v>8</v>
      </c>
      <c r="C191" s="109" t="s">
        <v>57</v>
      </c>
      <c r="D191" s="70">
        <f t="shared" si="19"/>
        <v>44.19889502762431</v>
      </c>
      <c r="E191" s="110">
        <v>56.29</v>
      </c>
      <c r="F191" s="111">
        <v>2.6720000000000001E-2</v>
      </c>
      <c r="G191" s="107">
        <f t="shared" si="14"/>
        <v>56.316719999999997</v>
      </c>
      <c r="H191" s="72">
        <v>996.95</v>
      </c>
      <c r="I191" s="74" t="s">
        <v>56</v>
      </c>
      <c r="J191" s="71">
        <f t="shared" si="18"/>
        <v>996.95</v>
      </c>
      <c r="K191" s="72">
        <v>36.159999999999997</v>
      </c>
      <c r="L191" s="74" t="s">
        <v>56</v>
      </c>
      <c r="M191" s="71">
        <f t="shared" si="17"/>
        <v>36.159999999999997</v>
      </c>
      <c r="N191" s="72">
        <v>2.4300000000000002</v>
      </c>
      <c r="O191" s="74" t="s">
        <v>56</v>
      </c>
      <c r="P191" s="71">
        <f t="shared" si="21"/>
        <v>2.4300000000000002</v>
      </c>
    </row>
    <row r="192" spans="1:16">
      <c r="B192" s="108">
        <v>9</v>
      </c>
      <c r="C192" s="109" t="s">
        <v>57</v>
      </c>
      <c r="D192" s="70">
        <f t="shared" si="19"/>
        <v>49.723756906077348</v>
      </c>
      <c r="E192" s="110">
        <v>52.48</v>
      </c>
      <c r="F192" s="111">
        <v>2.4060000000000002E-2</v>
      </c>
      <c r="G192" s="107">
        <f t="shared" si="14"/>
        <v>52.504059999999996</v>
      </c>
      <c r="H192" s="72">
        <v>1.18</v>
      </c>
      <c r="I192" s="73" t="s">
        <v>12</v>
      </c>
      <c r="J192" s="75">
        <f t="shared" ref="J192:J228" si="22">H192*1000</f>
        <v>1180</v>
      </c>
      <c r="K192" s="72">
        <v>44.21</v>
      </c>
      <c r="L192" s="74" t="s">
        <v>56</v>
      </c>
      <c r="M192" s="71">
        <f t="shared" si="17"/>
        <v>44.21</v>
      </c>
      <c r="N192" s="72">
        <v>2.72</v>
      </c>
      <c r="O192" s="74" t="s">
        <v>56</v>
      </c>
      <c r="P192" s="71">
        <f t="shared" si="21"/>
        <v>2.72</v>
      </c>
    </row>
    <row r="193" spans="2:16">
      <c r="B193" s="108">
        <v>10</v>
      </c>
      <c r="C193" s="109" t="s">
        <v>57</v>
      </c>
      <c r="D193" s="70">
        <f t="shared" si="19"/>
        <v>55.248618784530386</v>
      </c>
      <c r="E193" s="110">
        <v>49.23</v>
      </c>
      <c r="F193" s="111">
        <v>2.1899999999999999E-2</v>
      </c>
      <c r="G193" s="107">
        <f t="shared" si="14"/>
        <v>49.251899999999999</v>
      </c>
      <c r="H193" s="72">
        <v>1.37</v>
      </c>
      <c r="I193" s="74" t="s">
        <v>12</v>
      </c>
      <c r="J193" s="75">
        <f t="shared" si="22"/>
        <v>1370</v>
      </c>
      <c r="K193" s="72">
        <v>51.91</v>
      </c>
      <c r="L193" s="74" t="s">
        <v>56</v>
      </c>
      <c r="M193" s="71">
        <f t="shared" si="17"/>
        <v>51.91</v>
      </c>
      <c r="N193" s="72">
        <v>3.04</v>
      </c>
      <c r="O193" s="74" t="s">
        <v>56</v>
      </c>
      <c r="P193" s="71">
        <f t="shared" si="21"/>
        <v>3.04</v>
      </c>
    </row>
    <row r="194" spans="2:16">
      <c r="B194" s="108">
        <v>11</v>
      </c>
      <c r="C194" s="109" t="s">
        <v>57</v>
      </c>
      <c r="D194" s="70">
        <f t="shared" si="19"/>
        <v>60.773480662983424</v>
      </c>
      <c r="E194" s="110">
        <v>46.42</v>
      </c>
      <c r="F194" s="111">
        <v>2.0119999999999999E-2</v>
      </c>
      <c r="G194" s="107">
        <f t="shared" si="14"/>
        <v>46.44012</v>
      </c>
      <c r="H194" s="72">
        <v>1.57</v>
      </c>
      <c r="I194" s="74" t="s">
        <v>12</v>
      </c>
      <c r="J194" s="75">
        <f t="shared" si="22"/>
        <v>1570</v>
      </c>
      <c r="K194" s="72">
        <v>59.43</v>
      </c>
      <c r="L194" s="74" t="s">
        <v>56</v>
      </c>
      <c r="M194" s="71">
        <f t="shared" si="17"/>
        <v>59.43</v>
      </c>
      <c r="N194" s="72">
        <v>3.37</v>
      </c>
      <c r="O194" s="74" t="s">
        <v>56</v>
      </c>
      <c r="P194" s="71">
        <f t="shared" si="21"/>
        <v>3.37</v>
      </c>
    </row>
    <row r="195" spans="2:16">
      <c r="B195" s="108">
        <v>12</v>
      </c>
      <c r="C195" s="109" t="s">
        <v>57</v>
      </c>
      <c r="D195" s="70">
        <f t="shared" si="19"/>
        <v>66.298342541436469</v>
      </c>
      <c r="E195" s="110">
        <v>43.97</v>
      </c>
      <c r="F195" s="111">
        <v>1.8610000000000002E-2</v>
      </c>
      <c r="G195" s="107">
        <f t="shared" si="14"/>
        <v>43.988610000000001</v>
      </c>
      <c r="H195" s="72">
        <v>1.79</v>
      </c>
      <c r="I195" s="74" t="s">
        <v>12</v>
      </c>
      <c r="J195" s="75">
        <f t="shared" si="22"/>
        <v>1790</v>
      </c>
      <c r="K195" s="72">
        <v>66.849999999999994</v>
      </c>
      <c r="L195" s="74" t="s">
        <v>56</v>
      </c>
      <c r="M195" s="71">
        <f t="shared" si="17"/>
        <v>66.849999999999994</v>
      </c>
      <c r="N195" s="72">
        <v>3.72</v>
      </c>
      <c r="O195" s="74" t="s">
        <v>56</v>
      </c>
      <c r="P195" s="71">
        <f t="shared" si="21"/>
        <v>3.72</v>
      </c>
    </row>
    <row r="196" spans="2:16">
      <c r="B196" s="108">
        <v>13</v>
      </c>
      <c r="C196" s="109" t="s">
        <v>57</v>
      </c>
      <c r="D196" s="70">
        <f t="shared" si="19"/>
        <v>71.823204419889507</v>
      </c>
      <c r="E196" s="110">
        <v>41.81</v>
      </c>
      <c r="F196" s="111">
        <v>1.7330000000000002E-2</v>
      </c>
      <c r="G196" s="107">
        <f t="shared" si="14"/>
        <v>41.827330000000003</v>
      </c>
      <c r="H196" s="72">
        <v>2.02</v>
      </c>
      <c r="I196" s="74" t="s">
        <v>12</v>
      </c>
      <c r="J196" s="75">
        <f t="shared" si="22"/>
        <v>2020</v>
      </c>
      <c r="K196" s="72">
        <v>74.22</v>
      </c>
      <c r="L196" s="74" t="s">
        <v>56</v>
      </c>
      <c r="M196" s="71">
        <f t="shared" si="17"/>
        <v>74.22</v>
      </c>
      <c r="N196" s="72">
        <v>4.08</v>
      </c>
      <c r="O196" s="74" t="s">
        <v>56</v>
      </c>
      <c r="P196" s="71">
        <f t="shared" si="21"/>
        <v>4.08</v>
      </c>
    </row>
    <row r="197" spans="2:16">
      <c r="B197" s="108">
        <v>14</v>
      </c>
      <c r="C197" s="109" t="s">
        <v>57</v>
      </c>
      <c r="D197" s="70">
        <f t="shared" si="19"/>
        <v>77.348066298342545</v>
      </c>
      <c r="E197" s="110">
        <v>39.9</v>
      </c>
      <c r="F197" s="111">
        <v>1.6219999999999998E-2</v>
      </c>
      <c r="G197" s="107">
        <f t="shared" si="14"/>
        <v>39.916219999999996</v>
      </c>
      <c r="H197" s="72">
        <v>2.2599999999999998</v>
      </c>
      <c r="I197" s="74" t="s">
        <v>12</v>
      </c>
      <c r="J197" s="75">
        <f t="shared" si="22"/>
        <v>2260</v>
      </c>
      <c r="K197" s="72">
        <v>81.58</v>
      </c>
      <c r="L197" s="74" t="s">
        <v>56</v>
      </c>
      <c r="M197" s="71">
        <f t="shared" si="17"/>
        <v>81.58</v>
      </c>
      <c r="N197" s="72">
        <v>4.46</v>
      </c>
      <c r="O197" s="74" t="s">
        <v>56</v>
      </c>
      <c r="P197" s="71">
        <f t="shared" si="21"/>
        <v>4.46</v>
      </c>
    </row>
    <row r="198" spans="2:16">
      <c r="B198" s="108">
        <v>15</v>
      </c>
      <c r="C198" s="109" t="s">
        <v>57</v>
      </c>
      <c r="D198" s="70">
        <f t="shared" si="19"/>
        <v>82.872928176795583</v>
      </c>
      <c r="E198" s="110">
        <v>38.200000000000003</v>
      </c>
      <c r="F198" s="111">
        <v>1.524E-2</v>
      </c>
      <c r="G198" s="107">
        <f t="shared" si="14"/>
        <v>38.215240000000001</v>
      </c>
      <c r="H198" s="72">
        <v>2.5099999999999998</v>
      </c>
      <c r="I198" s="74" t="s">
        <v>12</v>
      </c>
      <c r="J198" s="75">
        <f t="shared" si="22"/>
        <v>2510</v>
      </c>
      <c r="K198" s="72">
        <v>88.93</v>
      </c>
      <c r="L198" s="74" t="s">
        <v>56</v>
      </c>
      <c r="M198" s="71">
        <f t="shared" si="17"/>
        <v>88.93</v>
      </c>
      <c r="N198" s="72">
        <v>4.8600000000000003</v>
      </c>
      <c r="O198" s="74" t="s">
        <v>56</v>
      </c>
      <c r="P198" s="71">
        <f t="shared" si="21"/>
        <v>4.8600000000000003</v>
      </c>
    </row>
    <row r="199" spans="2:16">
      <c r="B199" s="108">
        <v>16</v>
      </c>
      <c r="C199" s="109" t="s">
        <v>57</v>
      </c>
      <c r="D199" s="70">
        <f t="shared" si="19"/>
        <v>88.39779005524862</v>
      </c>
      <c r="E199" s="110">
        <v>36.659999999999997</v>
      </c>
      <c r="F199" s="111">
        <v>1.439E-2</v>
      </c>
      <c r="G199" s="107">
        <f t="shared" si="14"/>
        <v>36.674389999999995</v>
      </c>
      <c r="H199" s="72">
        <v>2.77</v>
      </c>
      <c r="I199" s="74" t="s">
        <v>12</v>
      </c>
      <c r="J199" s="75">
        <f t="shared" si="22"/>
        <v>2770</v>
      </c>
      <c r="K199" s="72">
        <v>96.3</v>
      </c>
      <c r="L199" s="74" t="s">
        <v>56</v>
      </c>
      <c r="M199" s="71">
        <f t="shared" si="17"/>
        <v>96.3</v>
      </c>
      <c r="N199" s="72">
        <v>5.27</v>
      </c>
      <c r="O199" s="74" t="s">
        <v>56</v>
      </c>
      <c r="P199" s="71">
        <f t="shared" si="21"/>
        <v>5.27</v>
      </c>
    </row>
    <row r="200" spans="2:16">
      <c r="B200" s="108">
        <v>17</v>
      </c>
      <c r="C200" s="109" t="s">
        <v>57</v>
      </c>
      <c r="D200" s="70">
        <f t="shared" si="19"/>
        <v>93.922651933701658</v>
      </c>
      <c r="E200" s="110">
        <v>35.270000000000003</v>
      </c>
      <c r="F200" s="111">
        <v>1.363E-2</v>
      </c>
      <c r="G200" s="107">
        <f t="shared" si="14"/>
        <v>35.283630000000002</v>
      </c>
      <c r="H200" s="72">
        <v>3.04</v>
      </c>
      <c r="I200" s="74" t="s">
        <v>12</v>
      </c>
      <c r="J200" s="75">
        <f t="shared" si="22"/>
        <v>3040</v>
      </c>
      <c r="K200" s="72">
        <v>103.69</v>
      </c>
      <c r="L200" s="74" t="s">
        <v>56</v>
      </c>
      <c r="M200" s="71">
        <f t="shared" si="17"/>
        <v>103.69</v>
      </c>
      <c r="N200" s="72">
        <v>5.7</v>
      </c>
      <c r="O200" s="74" t="s">
        <v>56</v>
      </c>
      <c r="P200" s="71">
        <f t="shared" si="21"/>
        <v>5.7</v>
      </c>
    </row>
    <row r="201" spans="2:16">
      <c r="B201" s="108">
        <v>18</v>
      </c>
      <c r="C201" s="109" t="s">
        <v>57</v>
      </c>
      <c r="D201" s="70">
        <f t="shared" si="19"/>
        <v>99.447513812154696</v>
      </c>
      <c r="E201" s="110">
        <v>34.01</v>
      </c>
      <c r="F201" s="111">
        <v>1.294E-2</v>
      </c>
      <c r="G201" s="107">
        <f t="shared" si="14"/>
        <v>34.022939999999998</v>
      </c>
      <c r="H201" s="72">
        <v>3.32</v>
      </c>
      <c r="I201" s="74" t="s">
        <v>12</v>
      </c>
      <c r="J201" s="75">
        <f t="shared" si="22"/>
        <v>3320</v>
      </c>
      <c r="K201" s="72">
        <v>111.11</v>
      </c>
      <c r="L201" s="74" t="s">
        <v>56</v>
      </c>
      <c r="M201" s="71">
        <f t="shared" si="17"/>
        <v>111.11</v>
      </c>
      <c r="N201" s="72">
        <v>6.14</v>
      </c>
      <c r="O201" s="74" t="s">
        <v>56</v>
      </c>
      <c r="P201" s="71">
        <f t="shared" si="21"/>
        <v>6.14</v>
      </c>
    </row>
    <row r="202" spans="2:16">
      <c r="B202" s="108">
        <v>20</v>
      </c>
      <c r="C202" s="109" t="s">
        <v>57</v>
      </c>
      <c r="D202" s="70">
        <f t="shared" si="19"/>
        <v>110.49723756906077</v>
      </c>
      <c r="E202" s="110">
        <v>31.81</v>
      </c>
      <c r="F202" s="111">
        <v>1.1769999999999999E-2</v>
      </c>
      <c r="G202" s="107">
        <f t="shared" si="14"/>
        <v>31.821769999999997</v>
      </c>
      <c r="H202" s="72">
        <v>3.92</v>
      </c>
      <c r="I202" s="74" t="s">
        <v>12</v>
      </c>
      <c r="J202" s="75">
        <f t="shared" si="22"/>
        <v>3920</v>
      </c>
      <c r="K202" s="72">
        <v>139.34</v>
      </c>
      <c r="L202" s="74" t="s">
        <v>56</v>
      </c>
      <c r="M202" s="71">
        <f t="shared" si="17"/>
        <v>139.34</v>
      </c>
      <c r="N202" s="72">
        <v>7.06</v>
      </c>
      <c r="O202" s="74" t="s">
        <v>56</v>
      </c>
      <c r="P202" s="71">
        <f t="shared" si="21"/>
        <v>7.06</v>
      </c>
    </row>
    <row r="203" spans="2:16">
      <c r="B203" s="108">
        <v>22.5</v>
      </c>
      <c r="C203" s="109" t="s">
        <v>57</v>
      </c>
      <c r="D203" s="70">
        <f t="shared" si="19"/>
        <v>124.30939226519337</v>
      </c>
      <c r="E203" s="110">
        <v>29.53</v>
      </c>
      <c r="F203" s="111">
        <v>1.059E-2</v>
      </c>
      <c r="G203" s="107">
        <f t="shared" si="14"/>
        <v>29.540590000000002</v>
      </c>
      <c r="H203" s="72">
        <v>4.71</v>
      </c>
      <c r="I203" s="74" t="s">
        <v>12</v>
      </c>
      <c r="J203" s="75">
        <f t="shared" si="22"/>
        <v>4710</v>
      </c>
      <c r="K203" s="72">
        <v>179.28</v>
      </c>
      <c r="L203" s="74" t="s">
        <v>56</v>
      </c>
      <c r="M203" s="71">
        <f t="shared" si="17"/>
        <v>179.28</v>
      </c>
      <c r="N203" s="72">
        <v>8.2799999999999994</v>
      </c>
      <c r="O203" s="74" t="s">
        <v>56</v>
      </c>
      <c r="P203" s="71">
        <f t="shared" si="21"/>
        <v>8.2799999999999994</v>
      </c>
    </row>
    <row r="204" spans="2:16">
      <c r="B204" s="108">
        <v>25</v>
      </c>
      <c r="C204" s="109" t="s">
        <v>57</v>
      </c>
      <c r="D204" s="70">
        <f t="shared" si="19"/>
        <v>138.12154696132598</v>
      </c>
      <c r="E204" s="110">
        <v>27.65</v>
      </c>
      <c r="F204" s="111">
        <v>9.6310000000000007E-3</v>
      </c>
      <c r="G204" s="107">
        <f t="shared" si="14"/>
        <v>27.659630999999997</v>
      </c>
      <c r="H204" s="72">
        <v>5.57</v>
      </c>
      <c r="I204" s="74" t="s">
        <v>12</v>
      </c>
      <c r="J204" s="75">
        <f t="shared" si="22"/>
        <v>5570</v>
      </c>
      <c r="K204" s="72">
        <v>216.29</v>
      </c>
      <c r="L204" s="74" t="s">
        <v>56</v>
      </c>
      <c r="M204" s="71">
        <f t="shared" si="17"/>
        <v>216.29</v>
      </c>
      <c r="N204" s="72">
        <v>9.58</v>
      </c>
      <c r="O204" s="74" t="s">
        <v>56</v>
      </c>
      <c r="P204" s="71">
        <f t="shared" si="21"/>
        <v>9.58</v>
      </c>
    </row>
    <row r="205" spans="2:16">
      <c r="B205" s="108">
        <v>27.5</v>
      </c>
      <c r="C205" s="109" t="s">
        <v>57</v>
      </c>
      <c r="D205" s="70">
        <f t="shared" si="19"/>
        <v>151.93370165745856</v>
      </c>
      <c r="E205" s="110">
        <v>26.06</v>
      </c>
      <c r="F205" s="111">
        <v>8.8380000000000004E-3</v>
      </c>
      <c r="G205" s="107">
        <f t="shared" si="14"/>
        <v>26.068838</v>
      </c>
      <c r="H205" s="72">
        <v>6.48</v>
      </c>
      <c r="I205" s="74" t="s">
        <v>12</v>
      </c>
      <c r="J205" s="75">
        <f t="shared" si="22"/>
        <v>6480</v>
      </c>
      <c r="K205" s="72">
        <v>251.74</v>
      </c>
      <c r="L205" s="74" t="s">
        <v>56</v>
      </c>
      <c r="M205" s="71">
        <f t="shared" si="17"/>
        <v>251.74</v>
      </c>
      <c r="N205" s="72">
        <v>10.94</v>
      </c>
      <c r="O205" s="74" t="s">
        <v>56</v>
      </c>
      <c r="P205" s="71">
        <f t="shared" si="21"/>
        <v>10.94</v>
      </c>
    </row>
    <row r="206" spans="2:16">
      <c r="B206" s="108">
        <v>30</v>
      </c>
      <c r="C206" s="109" t="s">
        <v>57</v>
      </c>
      <c r="D206" s="70">
        <f t="shared" si="19"/>
        <v>165.74585635359117</v>
      </c>
      <c r="E206" s="110">
        <v>24.71</v>
      </c>
      <c r="F206" s="111">
        <v>8.1700000000000002E-3</v>
      </c>
      <c r="G206" s="107">
        <f t="shared" si="14"/>
        <v>24.718170000000001</v>
      </c>
      <c r="H206" s="72">
        <v>7.44</v>
      </c>
      <c r="I206" s="74" t="s">
        <v>12</v>
      </c>
      <c r="J206" s="75">
        <f t="shared" si="22"/>
        <v>7440</v>
      </c>
      <c r="K206" s="72">
        <v>286.23</v>
      </c>
      <c r="L206" s="74" t="s">
        <v>56</v>
      </c>
      <c r="M206" s="71">
        <f t="shared" si="17"/>
        <v>286.23</v>
      </c>
      <c r="N206" s="72">
        <v>12.37</v>
      </c>
      <c r="O206" s="74" t="s">
        <v>56</v>
      </c>
      <c r="P206" s="71">
        <f t="shared" si="21"/>
        <v>12.37</v>
      </c>
    </row>
    <row r="207" spans="2:16">
      <c r="B207" s="108">
        <v>32.5</v>
      </c>
      <c r="C207" s="109" t="s">
        <v>57</v>
      </c>
      <c r="D207" s="70">
        <f t="shared" si="19"/>
        <v>179.55801104972375</v>
      </c>
      <c r="E207" s="110">
        <v>23.54</v>
      </c>
      <c r="F207" s="111">
        <v>7.6E-3</v>
      </c>
      <c r="G207" s="107">
        <f t="shared" si="14"/>
        <v>23.547599999999999</v>
      </c>
      <c r="H207" s="72">
        <v>8.4600000000000009</v>
      </c>
      <c r="I207" s="74" t="s">
        <v>12</v>
      </c>
      <c r="J207" s="75">
        <f t="shared" si="22"/>
        <v>8460</v>
      </c>
      <c r="K207" s="72">
        <v>320.11</v>
      </c>
      <c r="L207" s="74" t="s">
        <v>56</v>
      </c>
      <c r="M207" s="71">
        <f t="shared" si="17"/>
        <v>320.11</v>
      </c>
      <c r="N207" s="72">
        <v>13.85</v>
      </c>
      <c r="O207" s="74" t="s">
        <v>56</v>
      </c>
      <c r="P207" s="71">
        <f t="shared" si="21"/>
        <v>13.85</v>
      </c>
    </row>
    <row r="208" spans="2:16">
      <c r="B208" s="108">
        <v>35</v>
      </c>
      <c r="C208" s="109" t="s">
        <v>57</v>
      </c>
      <c r="D208" s="70">
        <f t="shared" si="19"/>
        <v>193.37016574585635</v>
      </c>
      <c r="E208" s="110">
        <v>22.53</v>
      </c>
      <c r="F208" s="111">
        <v>7.1069999999999996E-3</v>
      </c>
      <c r="G208" s="107">
        <f t="shared" si="14"/>
        <v>22.537107000000002</v>
      </c>
      <c r="H208" s="72">
        <v>9.52</v>
      </c>
      <c r="I208" s="74" t="s">
        <v>12</v>
      </c>
      <c r="J208" s="75">
        <f t="shared" si="22"/>
        <v>9520</v>
      </c>
      <c r="K208" s="72">
        <v>353.55</v>
      </c>
      <c r="L208" s="74" t="s">
        <v>56</v>
      </c>
      <c r="M208" s="71">
        <f t="shared" si="17"/>
        <v>353.55</v>
      </c>
      <c r="N208" s="72">
        <v>15.39</v>
      </c>
      <c r="O208" s="74" t="s">
        <v>56</v>
      </c>
      <c r="P208" s="71">
        <f t="shared" si="21"/>
        <v>15.39</v>
      </c>
    </row>
    <row r="209" spans="2:16">
      <c r="B209" s="108">
        <v>37.5</v>
      </c>
      <c r="C209" s="109" t="s">
        <v>57</v>
      </c>
      <c r="D209" s="70">
        <f t="shared" si="19"/>
        <v>207.18232044198896</v>
      </c>
      <c r="E209" s="110">
        <v>21.64</v>
      </c>
      <c r="F209" s="111">
        <v>6.6769999999999998E-3</v>
      </c>
      <c r="G209" s="107">
        <f t="shared" si="14"/>
        <v>21.646677</v>
      </c>
      <c r="H209" s="72">
        <v>10.62</v>
      </c>
      <c r="I209" s="74" t="s">
        <v>12</v>
      </c>
      <c r="J209" s="75">
        <f t="shared" si="22"/>
        <v>10620</v>
      </c>
      <c r="K209" s="72">
        <v>386.67</v>
      </c>
      <c r="L209" s="74" t="s">
        <v>56</v>
      </c>
      <c r="M209" s="71">
        <f t="shared" si="17"/>
        <v>386.67</v>
      </c>
      <c r="N209" s="72">
        <v>16.98</v>
      </c>
      <c r="O209" s="74" t="s">
        <v>56</v>
      </c>
      <c r="P209" s="71">
        <f t="shared" si="21"/>
        <v>16.98</v>
      </c>
    </row>
    <row r="210" spans="2:16">
      <c r="B210" s="108">
        <v>40</v>
      </c>
      <c r="C210" s="109" t="s">
        <v>57</v>
      </c>
      <c r="D210" s="70">
        <f t="shared" si="19"/>
        <v>220.99447513812154</v>
      </c>
      <c r="E210" s="110">
        <v>20.85</v>
      </c>
      <c r="F210" s="111">
        <v>6.2979999999999998E-3</v>
      </c>
      <c r="G210" s="107">
        <f t="shared" si="14"/>
        <v>20.856298000000002</v>
      </c>
      <c r="H210" s="72">
        <v>11.78</v>
      </c>
      <c r="I210" s="74" t="s">
        <v>12</v>
      </c>
      <c r="J210" s="75">
        <f t="shared" si="22"/>
        <v>11780</v>
      </c>
      <c r="K210" s="72">
        <v>419.52</v>
      </c>
      <c r="L210" s="74" t="s">
        <v>56</v>
      </c>
      <c r="M210" s="71">
        <f t="shared" si="17"/>
        <v>419.52</v>
      </c>
      <c r="N210" s="72">
        <v>18.62</v>
      </c>
      <c r="O210" s="74" t="s">
        <v>56</v>
      </c>
      <c r="P210" s="71">
        <f t="shared" si="21"/>
        <v>18.62</v>
      </c>
    </row>
    <row r="211" spans="2:16">
      <c r="B211" s="108">
        <v>45</v>
      </c>
      <c r="C211" s="109" t="s">
        <v>57</v>
      </c>
      <c r="D211" s="70">
        <f t="shared" si="19"/>
        <v>248.61878453038673</v>
      </c>
      <c r="E211" s="110">
        <v>19.510000000000002</v>
      </c>
      <c r="F211" s="111">
        <v>5.6600000000000001E-3</v>
      </c>
      <c r="G211" s="107">
        <f t="shared" si="14"/>
        <v>19.51566</v>
      </c>
      <c r="H211" s="72">
        <v>14.2</v>
      </c>
      <c r="I211" s="74" t="s">
        <v>12</v>
      </c>
      <c r="J211" s="75">
        <f t="shared" si="22"/>
        <v>14200</v>
      </c>
      <c r="K211" s="72">
        <v>541.83000000000004</v>
      </c>
      <c r="L211" s="74" t="s">
        <v>56</v>
      </c>
      <c r="M211" s="71">
        <f t="shared" si="17"/>
        <v>541.83000000000004</v>
      </c>
      <c r="N211" s="72">
        <v>22.03</v>
      </c>
      <c r="O211" s="74" t="s">
        <v>56</v>
      </c>
      <c r="P211" s="71">
        <f t="shared" si="21"/>
        <v>22.03</v>
      </c>
    </row>
    <row r="212" spans="2:16">
      <c r="B212" s="108">
        <v>50</v>
      </c>
      <c r="C212" s="109" t="s">
        <v>57</v>
      </c>
      <c r="D212" s="70">
        <f t="shared" si="19"/>
        <v>276.24309392265195</v>
      </c>
      <c r="E212" s="110">
        <v>18.399999999999999</v>
      </c>
      <c r="F212" s="111">
        <v>5.1440000000000001E-3</v>
      </c>
      <c r="G212" s="107">
        <f t="shared" si="14"/>
        <v>18.405144</v>
      </c>
      <c r="H212" s="72">
        <v>16.78</v>
      </c>
      <c r="I212" s="74" t="s">
        <v>12</v>
      </c>
      <c r="J212" s="75">
        <f t="shared" si="22"/>
        <v>16780</v>
      </c>
      <c r="K212" s="72">
        <v>653.26</v>
      </c>
      <c r="L212" s="74" t="s">
        <v>56</v>
      </c>
      <c r="M212" s="71">
        <f t="shared" si="17"/>
        <v>653.26</v>
      </c>
      <c r="N212" s="72">
        <v>25.6</v>
      </c>
      <c r="O212" s="74" t="s">
        <v>56</v>
      </c>
      <c r="P212" s="71">
        <f t="shared" si="21"/>
        <v>25.6</v>
      </c>
    </row>
    <row r="213" spans="2:16">
      <c r="B213" s="108">
        <v>55</v>
      </c>
      <c r="C213" s="109" t="s">
        <v>57</v>
      </c>
      <c r="D213" s="70">
        <f t="shared" si="19"/>
        <v>303.86740331491711</v>
      </c>
      <c r="E213" s="110">
        <v>17.489999999999998</v>
      </c>
      <c r="F213" s="111">
        <v>4.7169999999999998E-3</v>
      </c>
      <c r="G213" s="107">
        <f t="shared" ref="G213:G228" si="23">E213+F213</f>
        <v>17.494716999999998</v>
      </c>
      <c r="H213" s="72">
        <v>19.5</v>
      </c>
      <c r="I213" s="74" t="s">
        <v>12</v>
      </c>
      <c r="J213" s="75">
        <f t="shared" si="22"/>
        <v>19500</v>
      </c>
      <c r="K213" s="72">
        <v>758.44</v>
      </c>
      <c r="L213" s="74" t="s">
        <v>56</v>
      </c>
      <c r="M213" s="71">
        <f t="shared" si="17"/>
        <v>758.44</v>
      </c>
      <c r="N213" s="72">
        <v>29.3</v>
      </c>
      <c r="O213" s="74" t="s">
        <v>56</v>
      </c>
      <c r="P213" s="71">
        <f t="shared" si="21"/>
        <v>29.3</v>
      </c>
    </row>
    <row r="214" spans="2:16">
      <c r="B214" s="108">
        <v>60</v>
      </c>
      <c r="C214" s="109" t="s">
        <v>57</v>
      </c>
      <c r="D214" s="70">
        <f t="shared" si="19"/>
        <v>331.49171270718233</v>
      </c>
      <c r="E214" s="110">
        <v>16.73</v>
      </c>
      <c r="F214" s="111">
        <v>4.359E-3</v>
      </c>
      <c r="G214" s="107">
        <f t="shared" si="23"/>
        <v>16.734359000000001</v>
      </c>
      <c r="H214" s="72">
        <v>22.36</v>
      </c>
      <c r="I214" s="74" t="s">
        <v>12</v>
      </c>
      <c r="J214" s="75">
        <f t="shared" si="22"/>
        <v>22360</v>
      </c>
      <c r="K214" s="72">
        <v>859.42</v>
      </c>
      <c r="L214" s="74" t="s">
        <v>56</v>
      </c>
      <c r="M214" s="71">
        <f t="shared" si="17"/>
        <v>859.42</v>
      </c>
      <c r="N214" s="72">
        <v>33.130000000000003</v>
      </c>
      <c r="O214" s="74" t="s">
        <v>56</v>
      </c>
      <c r="P214" s="71">
        <f t="shared" si="21"/>
        <v>33.130000000000003</v>
      </c>
    </row>
    <row r="215" spans="2:16">
      <c r="B215" s="108">
        <v>65</v>
      </c>
      <c r="C215" s="109" t="s">
        <v>57</v>
      </c>
      <c r="D215" s="70">
        <f t="shared" si="19"/>
        <v>359.11602209944749</v>
      </c>
      <c r="E215" s="110">
        <v>16.079999999999998</v>
      </c>
      <c r="F215" s="111">
        <v>4.052E-3</v>
      </c>
      <c r="G215" s="107">
        <f t="shared" si="23"/>
        <v>16.084052</v>
      </c>
      <c r="H215" s="72">
        <v>25.34</v>
      </c>
      <c r="I215" s="74" t="s">
        <v>12</v>
      </c>
      <c r="J215" s="75">
        <f t="shared" si="22"/>
        <v>25340</v>
      </c>
      <c r="K215" s="72">
        <v>957.27</v>
      </c>
      <c r="L215" s="74" t="s">
        <v>56</v>
      </c>
      <c r="M215" s="71">
        <f t="shared" si="17"/>
        <v>957.27</v>
      </c>
      <c r="N215" s="72">
        <v>37.07</v>
      </c>
      <c r="O215" s="74" t="s">
        <v>56</v>
      </c>
      <c r="P215" s="71">
        <f t="shared" si="21"/>
        <v>37.07</v>
      </c>
    </row>
    <row r="216" spans="2:16">
      <c r="B216" s="108">
        <v>70</v>
      </c>
      <c r="C216" s="109" t="s">
        <v>57</v>
      </c>
      <c r="D216" s="70">
        <f t="shared" si="19"/>
        <v>386.74033149171271</v>
      </c>
      <c r="E216" s="110">
        <v>15.51</v>
      </c>
      <c r="F216" s="111">
        <v>3.7880000000000001E-3</v>
      </c>
      <c r="G216" s="107">
        <f t="shared" si="23"/>
        <v>15.513788</v>
      </c>
      <c r="H216" s="72">
        <v>28.44</v>
      </c>
      <c r="I216" s="74" t="s">
        <v>12</v>
      </c>
      <c r="J216" s="75">
        <f t="shared" si="22"/>
        <v>28440</v>
      </c>
      <c r="K216" s="72">
        <v>1.05</v>
      </c>
      <c r="L216" s="73" t="s">
        <v>12</v>
      </c>
      <c r="M216" s="75">
        <f t="shared" ref="M216:M228" si="24">K216*1000</f>
        <v>1050</v>
      </c>
      <c r="N216" s="72">
        <v>41.1</v>
      </c>
      <c r="O216" s="74" t="s">
        <v>56</v>
      </c>
      <c r="P216" s="71">
        <f t="shared" si="21"/>
        <v>41.1</v>
      </c>
    </row>
    <row r="217" spans="2:16">
      <c r="B217" s="108">
        <v>80</v>
      </c>
      <c r="C217" s="109" t="s">
        <v>57</v>
      </c>
      <c r="D217" s="70">
        <f t="shared" si="19"/>
        <v>441.98895027624309</v>
      </c>
      <c r="E217" s="110">
        <v>14.6</v>
      </c>
      <c r="F217" s="111">
        <v>3.3540000000000002E-3</v>
      </c>
      <c r="G217" s="107">
        <f t="shared" si="23"/>
        <v>14.603354</v>
      </c>
      <c r="H217" s="72">
        <v>34.93</v>
      </c>
      <c r="I217" s="74" t="s">
        <v>12</v>
      </c>
      <c r="J217" s="75">
        <f t="shared" si="22"/>
        <v>34930</v>
      </c>
      <c r="K217" s="72">
        <v>1.4</v>
      </c>
      <c r="L217" s="74" t="s">
        <v>12</v>
      </c>
      <c r="M217" s="75">
        <f t="shared" si="24"/>
        <v>1400</v>
      </c>
      <c r="N217" s="72">
        <v>49.39</v>
      </c>
      <c r="O217" s="74" t="s">
        <v>56</v>
      </c>
      <c r="P217" s="71">
        <f t="shared" si="21"/>
        <v>49.39</v>
      </c>
    </row>
    <row r="218" spans="2:16">
      <c r="B218" s="108">
        <v>90</v>
      </c>
      <c r="C218" s="109" t="s">
        <v>57</v>
      </c>
      <c r="D218" s="70">
        <f t="shared" si="19"/>
        <v>497.23756906077347</v>
      </c>
      <c r="E218" s="110">
        <v>13.9</v>
      </c>
      <c r="F218" s="111">
        <v>3.0119999999999999E-3</v>
      </c>
      <c r="G218" s="107">
        <f t="shared" si="23"/>
        <v>13.903012</v>
      </c>
      <c r="H218" s="72">
        <v>41.8</v>
      </c>
      <c r="I218" s="74" t="s">
        <v>12</v>
      </c>
      <c r="J218" s="75">
        <f t="shared" si="22"/>
        <v>41800</v>
      </c>
      <c r="K218" s="72">
        <v>1.7</v>
      </c>
      <c r="L218" s="74" t="s">
        <v>12</v>
      </c>
      <c r="M218" s="75">
        <f t="shared" si="24"/>
        <v>1700</v>
      </c>
      <c r="N218" s="72">
        <v>57.93</v>
      </c>
      <c r="O218" s="74" t="s">
        <v>56</v>
      </c>
      <c r="P218" s="71">
        <f t="shared" si="21"/>
        <v>57.93</v>
      </c>
    </row>
    <row r="219" spans="2:16">
      <c r="B219" s="108">
        <v>100</v>
      </c>
      <c r="C219" s="109" t="s">
        <v>57</v>
      </c>
      <c r="D219" s="70">
        <f t="shared" si="19"/>
        <v>552.4861878453039</v>
      </c>
      <c r="E219" s="110">
        <v>13.33</v>
      </c>
      <c r="F219" s="111">
        <v>2.7360000000000002E-3</v>
      </c>
      <c r="G219" s="107">
        <f t="shared" si="23"/>
        <v>13.332736000000001</v>
      </c>
      <c r="H219" s="72">
        <v>48.98</v>
      </c>
      <c r="I219" s="74" t="s">
        <v>12</v>
      </c>
      <c r="J219" s="75">
        <f t="shared" si="22"/>
        <v>48980</v>
      </c>
      <c r="K219" s="72">
        <v>1.98</v>
      </c>
      <c r="L219" s="74" t="s">
        <v>12</v>
      </c>
      <c r="M219" s="75">
        <f t="shared" si="24"/>
        <v>1980</v>
      </c>
      <c r="N219" s="72">
        <v>66.650000000000006</v>
      </c>
      <c r="O219" s="74" t="s">
        <v>56</v>
      </c>
      <c r="P219" s="71">
        <f t="shared" si="21"/>
        <v>66.650000000000006</v>
      </c>
    </row>
    <row r="220" spans="2:16">
      <c r="B220" s="108">
        <v>110</v>
      </c>
      <c r="C220" s="109" t="s">
        <v>57</v>
      </c>
      <c r="D220" s="70">
        <f t="shared" si="19"/>
        <v>607.73480662983422</v>
      </c>
      <c r="E220" s="110">
        <v>12.88</v>
      </c>
      <c r="F220" s="111">
        <v>2.5079999999999998E-3</v>
      </c>
      <c r="G220" s="107">
        <f t="shared" si="23"/>
        <v>12.882508000000001</v>
      </c>
      <c r="H220" s="72">
        <v>56.44</v>
      </c>
      <c r="I220" s="74" t="s">
        <v>12</v>
      </c>
      <c r="J220" s="75">
        <f t="shared" si="22"/>
        <v>56440</v>
      </c>
      <c r="K220" s="72">
        <v>2.2400000000000002</v>
      </c>
      <c r="L220" s="74" t="s">
        <v>12</v>
      </c>
      <c r="M220" s="75">
        <f t="shared" si="24"/>
        <v>2240</v>
      </c>
      <c r="N220" s="72">
        <v>75.5</v>
      </c>
      <c r="O220" s="74" t="s">
        <v>56</v>
      </c>
      <c r="P220" s="71">
        <f t="shared" si="21"/>
        <v>75.5</v>
      </c>
    </row>
    <row r="221" spans="2:16">
      <c r="B221" s="108">
        <v>120</v>
      </c>
      <c r="C221" s="109" t="s">
        <v>57</v>
      </c>
      <c r="D221" s="70">
        <f t="shared" si="19"/>
        <v>662.98342541436466</v>
      </c>
      <c r="E221" s="110">
        <v>12.5</v>
      </c>
      <c r="F221" s="111">
        <v>2.3159999999999999E-3</v>
      </c>
      <c r="G221" s="107">
        <f t="shared" si="23"/>
        <v>12.502316</v>
      </c>
      <c r="H221" s="72">
        <v>64.14</v>
      </c>
      <c r="I221" s="74" t="s">
        <v>12</v>
      </c>
      <c r="J221" s="75">
        <f t="shared" si="22"/>
        <v>64140</v>
      </c>
      <c r="K221" s="72">
        <v>2.5</v>
      </c>
      <c r="L221" s="74" t="s">
        <v>12</v>
      </c>
      <c r="M221" s="75">
        <f t="shared" si="24"/>
        <v>2500</v>
      </c>
      <c r="N221" s="72">
        <v>84.43</v>
      </c>
      <c r="O221" s="74" t="s">
        <v>56</v>
      </c>
      <c r="P221" s="71">
        <f t="shared" si="21"/>
        <v>84.43</v>
      </c>
    </row>
    <row r="222" spans="2:16">
      <c r="B222" s="108">
        <v>130</v>
      </c>
      <c r="C222" s="109" t="s">
        <v>57</v>
      </c>
      <c r="D222" s="70">
        <f t="shared" si="19"/>
        <v>718.23204419889498</v>
      </c>
      <c r="E222" s="110">
        <v>12.19</v>
      </c>
      <c r="F222" s="111">
        <v>2.1519999999999998E-3</v>
      </c>
      <c r="G222" s="107">
        <f t="shared" si="23"/>
        <v>12.192152</v>
      </c>
      <c r="H222" s="72">
        <v>72.06</v>
      </c>
      <c r="I222" s="74" t="s">
        <v>12</v>
      </c>
      <c r="J222" s="75">
        <f t="shared" si="22"/>
        <v>72060</v>
      </c>
      <c r="K222" s="72">
        <v>2.74</v>
      </c>
      <c r="L222" s="74" t="s">
        <v>12</v>
      </c>
      <c r="M222" s="75">
        <f t="shared" si="24"/>
        <v>2740</v>
      </c>
      <c r="N222" s="72">
        <v>93.42</v>
      </c>
      <c r="O222" s="74" t="s">
        <v>56</v>
      </c>
      <c r="P222" s="71">
        <f t="shared" si="21"/>
        <v>93.42</v>
      </c>
    </row>
    <row r="223" spans="2:16">
      <c r="B223" s="108">
        <v>140</v>
      </c>
      <c r="C223" s="109" t="s">
        <v>57</v>
      </c>
      <c r="D223" s="70">
        <f t="shared" si="19"/>
        <v>773.48066298342542</v>
      </c>
      <c r="E223" s="110">
        <v>11.93</v>
      </c>
      <c r="F223" s="111">
        <v>2.0110000000000002E-3</v>
      </c>
      <c r="G223" s="107">
        <f t="shared" si="23"/>
        <v>11.932010999999999</v>
      </c>
      <c r="H223" s="72">
        <v>80.16</v>
      </c>
      <c r="I223" s="74" t="s">
        <v>12</v>
      </c>
      <c r="J223" s="75">
        <f t="shared" si="22"/>
        <v>80160</v>
      </c>
      <c r="K223" s="72">
        <v>2.97</v>
      </c>
      <c r="L223" s="74" t="s">
        <v>12</v>
      </c>
      <c r="M223" s="75">
        <f t="shared" si="24"/>
        <v>2970</v>
      </c>
      <c r="N223" s="72">
        <v>102.43</v>
      </c>
      <c r="O223" s="74" t="s">
        <v>56</v>
      </c>
      <c r="P223" s="71">
        <f t="shared" si="21"/>
        <v>102.43</v>
      </c>
    </row>
    <row r="224" spans="2:16">
      <c r="B224" s="108">
        <v>150</v>
      </c>
      <c r="C224" s="109" t="s">
        <v>57</v>
      </c>
      <c r="D224" s="70">
        <f t="shared" si="19"/>
        <v>828.72928176795585</v>
      </c>
      <c r="E224" s="110">
        <v>11.71</v>
      </c>
      <c r="F224" s="111">
        <v>1.8879999999999999E-3</v>
      </c>
      <c r="G224" s="107">
        <f t="shared" si="23"/>
        <v>11.711888</v>
      </c>
      <c r="H224" s="72">
        <v>88.44</v>
      </c>
      <c r="I224" s="74" t="s">
        <v>12</v>
      </c>
      <c r="J224" s="75">
        <f t="shared" si="22"/>
        <v>88440</v>
      </c>
      <c r="K224" s="72">
        <v>3.19</v>
      </c>
      <c r="L224" s="74" t="s">
        <v>12</v>
      </c>
      <c r="M224" s="75">
        <f t="shared" si="24"/>
        <v>3190</v>
      </c>
      <c r="N224" s="72">
        <v>111.44</v>
      </c>
      <c r="O224" s="74" t="s">
        <v>56</v>
      </c>
      <c r="P224" s="71">
        <f t="shared" si="21"/>
        <v>111.44</v>
      </c>
    </row>
    <row r="225" spans="1:16">
      <c r="B225" s="108">
        <v>160</v>
      </c>
      <c r="C225" s="109" t="s">
        <v>57</v>
      </c>
      <c r="D225" s="70">
        <f t="shared" si="19"/>
        <v>883.97790055248618</v>
      </c>
      <c r="E225" s="110">
        <v>11.52</v>
      </c>
      <c r="F225" s="111">
        <v>1.7799999999999999E-3</v>
      </c>
      <c r="G225" s="107">
        <f t="shared" si="23"/>
        <v>11.52178</v>
      </c>
      <c r="H225" s="72">
        <v>96.85</v>
      </c>
      <c r="I225" s="74" t="s">
        <v>12</v>
      </c>
      <c r="J225" s="75">
        <f t="shared" si="22"/>
        <v>96850</v>
      </c>
      <c r="K225" s="72">
        <v>3.4</v>
      </c>
      <c r="L225" s="74" t="s">
        <v>12</v>
      </c>
      <c r="M225" s="75">
        <f t="shared" si="24"/>
        <v>3400</v>
      </c>
      <c r="N225" s="72">
        <v>120.44</v>
      </c>
      <c r="O225" s="74" t="s">
        <v>56</v>
      </c>
      <c r="P225" s="71">
        <f t="shared" si="21"/>
        <v>120.44</v>
      </c>
    </row>
    <row r="226" spans="1:16">
      <c r="B226" s="108">
        <v>170</v>
      </c>
      <c r="C226" s="109" t="s">
        <v>57</v>
      </c>
      <c r="D226" s="70">
        <f t="shared" si="19"/>
        <v>939.22651933701661</v>
      </c>
      <c r="E226" s="110">
        <v>11.35</v>
      </c>
      <c r="F226" s="111">
        <v>1.683E-3</v>
      </c>
      <c r="G226" s="107">
        <f t="shared" si="23"/>
        <v>11.351683</v>
      </c>
      <c r="H226" s="72">
        <v>105.4</v>
      </c>
      <c r="I226" s="74" t="s">
        <v>12</v>
      </c>
      <c r="J226" s="75">
        <f t="shared" si="22"/>
        <v>105400</v>
      </c>
      <c r="K226" s="72">
        <v>3.61</v>
      </c>
      <c r="L226" s="74" t="s">
        <v>12</v>
      </c>
      <c r="M226" s="75">
        <f t="shared" si="24"/>
        <v>3610</v>
      </c>
      <c r="N226" s="72">
        <v>129.41</v>
      </c>
      <c r="O226" s="74" t="s">
        <v>56</v>
      </c>
      <c r="P226" s="71">
        <f t="shared" si="21"/>
        <v>129.41</v>
      </c>
    </row>
    <row r="227" spans="1:16">
      <c r="B227" s="108">
        <v>180</v>
      </c>
      <c r="C227" s="109" t="s">
        <v>57</v>
      </c>
      <c r="D227" s="70">
        <f t="shared" si="19"/>
        <v>994.47513812154693</v>
      </c>
      <c r="E227" s="110">
        <v>11.21</v>
      </c>
      <c r="F227" s="111">
        <v>1.5969999999999999E-3</v>
      </c>
      <c r="G227" s="107">
        <f t="shared" si="23"/>
        <v>11.211597000000001</v>
      </c>
      <c r="H227" s="72">
        <v>114.07</v>
      </c>
      <c r="I227" s="74" t="s">
        <v>12</v>
      </c>
      <c r="J227" s="75">
        <f t="shared" si="22"/>
        <v>114070</v>
      </c>
      <c r="K227" s="72">
        <v>3.81</v>
      </c>
      <c r="L227" s="74" t="s">
        <v>12</v>
      </c>
      <c r="M227" s="75">
        <f t="shared" si="24"/>
        <v>3810</v>
      </c>
      <c r="N227" s="72">
        <v>138.33000000000001</v>
      </c>
      <c r="O227" s="74" t="s">
        <v>56</v>
      </c>
      <c r="P227" s="71">
        <f t="shared" si="21"/>
        <v>138.33000000000001</v>
      </c>
    </row>
    <row r="228" spans="1:16">
      <c r="A228" s="4">
        <v>228</v>
      </c>
      <c r="B228" s="108">
        <v>181</v>
      </c>
      <c r="C228" s="109" t="s">
        <v>57</v>
      </c>
      <c r="D228" s="70">
        <f t="shared" si="19"/>
        <v>1000</v>
      </c>
      <c r="E228" s="110">
        <v>11.2</v>
      </c>
      <c r="F228" s="111">
        <v>1.5889999999999999E-3</v>
      </c>
      <c r="G228" s="107">
        <f t="shared" si="23"/>
        <v>11.201588999999998</v>
      </c>
      <c r="H228" s="72">
        <v>114.94</v>
      </c>
      <c r="I228" s="74" t="s">
        <v>12</v>
      </c>
      <c r="J228" s="75">
        <f t="shared" si="22"/>
        <v>114940</v>
      </c>
      <c r="K228" s="72">
        <v>3.82</v>
      </c>
      <c r="L228" s="74" t="s">
        <v>12</v>
      </c>
      <c r="M228" s="75">
        <f t="shared" si="24"/>
        <v>3820</v>
      </c>
      <c r="N228" s="72">
        <v>139.22</v>
      </c>
      <c r="O228" s="74" t="s">
        <v>56</v>
      </c>
      <c r="P228" s="71">
        <f t="shared" si="21"/>
        <v>139.22</v>
      </c>
    </row>
  </sheetData>
  <mergeCells count="1">
    <mergeCell ref="E18:G18"/>
  </mergeCells>
  <phoneticPr fontId="23"/>
  <pageMargins left="0.23622047244094491" right="0.23622047244094491" top="0.74803149606299213" bottom="0" header="0.31496062992125984" footer="0"/>
  <pageSetup paperSize="9" scale="70" fitToHeight="0" orientation="landscape" horizontalDpi="300" verticalDpi="300" r:id="rId1"/>
  <headerFooter>
    <oddHeader>&amp;L&amp;F &amp;A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8</vt:i4>
      </vt:variant>
    </vt:vector>
  </HeadingPairs>
  <TitlesOfParts>
    <vt:vector size="8" baseType="lpstr">
      <vt:lpstr>srim181Ta_Si</vt:lpstr>
      <vt:lpstr>srim181Ta_Al</vt:lpstr>
      <vt:lpstr>srim181Ta_Au</vt:lpstr>
      <vt:lpstr>srim181Ta_C</vt:lpstr>
      <vt:lpstr>srim181Ta_Air</vt:lpstr>
      <vt:lpstr>srim181Ta_Kapton</vt:lpstr>
      <vt:lpstr>srim181Ta_Mylar</vt:lpstr>
      <vt:lpstr>srim181Ta_EJ212</vt:lpstr>
    </vt:vector>
  </TitlesOfParts>
  <Company>RIKEN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SRIMfit</dc:title>
  <dc:subject>ver.210</dc:subject>
  <dc:creator>Ayoshida(RIKEN)</dc:creator>
  <cp:lastModifiedBy>ayoshida</cp:lastModifiedBy>
  <cp:lastPrinted>2017-03-21T09:13:02Z</cp:lastPrinted>
  <dcterms:created xsi:type="dcterms:W3CDTF">2008-11-07T05:47:18Z</dcterms:created>
  <dcterms:modified xsi:type="dcterms:W3CDTF">2017-06-12T23:34:51Z</dcterms:modified>
</cp:coreProperties>
</file>